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F668F0DC-8531-439E-ACF0-E7E57A16BE79}" xr6:coauthVersionLast="36" xr6:coauthVersionMax="36" xr10:uidLastSave="{00000000-0000-0000-0000-000000000000}"/>
  <bookViews>
    <workbookView xWindow="0" yWindow="0" windowWidth="21570" windowHeight="7140" xr2:uid="{319DC6E2-176E-4413-B31B-9548CEDA1C5A}"/>
  </bookViews>
  <sheets>
    <sheet name="データシート" sheetId="5" r:id="rId1"/>
    <sheet name="様式第１１(その６の１)" sheetId="1" r:id="rId2"/>
    <sheet name="雛形＿リース料金均等(トラック)" sheetId="2" r:id="rId3"/>
    <sheet name="雛形＿リース料金変動あり(トラック)" sheetId="3" r:id="rId4"/>
    <sheet name="雛形＿前払い金あり(トラック)" sheetId="4" r:id="rId5"/>
  </sheets>
  <definedNames>
    <definedName name="CENNTROor不明">データシート!$AO$16:$AO$18</definedName>
    <definedName name="DFSKor不明">データシート!$AM$16:$AM$19</definedName>
    <definedName name="_xlnm.Print_Area" localSheetId="0">データシート!$A$1:$AK$35</definedName>
    <definedName name="_xlnm.Print_Area" localSheetId="2">'雛形＿リース料金均等(トラック)'!$A$1:$AH$31</definedName>
    <definedName name="_xlnm.Print_Area" localSheetId="3">'雛形＿リース料金変動あり(トラック)'!$A$1:$AH$32</definedName>
    <definedName name="_xlnm.Print_Area" localSheetId="4">'雛形＿前払い金あり(トラック)'!$A$1:$AH$33</definedName>
    <definedName name="_xlnm.Print_Area" localSheetId="1">'様式第１１(その６の１)'!$A$1:$AF$60</definedName>
    <definedName name="いすゞ">データシート!$AT$16:$AT$18</definedName>
    <definedName name="トヨタ">データシート!$AU$16</definedName>
    <definedName name="ニッサン">データシート!$AW$16:$AW$21</definedName>
    <definedName name="フォトンor不明">データシート!$AX$16:$AX$17</definedName>
    <definedName name="ホンダ">データシート!$AV$16:$AV$19</definedName>
    <definedName name="三菱">データシート!$AQ$16:$AQ$25</definedName>
    <definedName name="三菱ふそう">データシート!$AS$16</definedName>
    <definedName name="日野">データシート!$AR$16</definedName>
    <definedName name="不明">データシート!$AP$16:$AP$19</definedName>
    <definedName name="柳州五菱">データシート!$AN$16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AS134" i="5"/>
  <c r="AS135" i="5"/>
  <c r="AS136" i="5"/>
  <c r="AS137" i="5"/>
  <c r="AS141" i="5" l="1"/>
  <c r="AS142" i="5"/>
  <c r="AS132" i="5"/>
  <c r="AS133" i="5"/>
  <c r="W30" i="1" l="1"/>
  <c r="K18" i="1"/>
  <c r="J9" i="1"/>
  <c r="J5" i="1"/>
  <c r="S7" i="4" l="1"/>
  <c r="S6" i="3"/>
  <c r="S6" i="2"/>
  <c r="G15" i="4"/>
  <c r="G14" i="3"/>
  <c r="G14" i="2"/>
  <c r="AA26" i="1" l="1"/>
  <c r="I14" i="1"/>
  <c r="AS118" i="5" l="1"/>
  <c r="AS119" i="5"/>
  <c r="AS120" i="5"/>
  <c r="AS121" i="5"/>
  <c r="AS122" i="5"/>
  <c r="AS123" i="5"/>
  <c r="AS124" i="5"/>
  <c r="AS125" i="5"/>
  <c r="AS126" i="5"/>
  <c r="AS127" i="5"/>
  <c r="AS128" i="5"/>
  <c r="AS129" i="5"/>
  <c r="AS130" i="5"/>
  <c r="AS131" i="5"/>
  <c r="AS138" i="5"/>
  <c r="AS139" i="5"/>
  <c r="AS140" i="5"/>
  <c r="H33" i="5" l="1"/>
  <c r="K22" i="1"/>
  <c r="G13" i="4"/>
  <c r="G12" i="3"/>
  <c r="G12" i="2"/>
  <c r="K11" i="4"/>
  <c r="K10" i="3"/>
  <c r="K10" i="2"/>
  <c r="G11" i="4"/>
  <c r="G10" i="3"/>
  <c r="G10" i="2"/>
  <c r="G9" i="4"/>
  <c r="G8" i="3"/>
  <c r="G8" i="2"/>
  <c r="W36" i="1"/>
  <c r="W34" i="1"/>
  <c r="W28" i="1"/>
  <c r="M28" i="1"/>
  <c r="P26" i="1"/>
  <c r="K26" i="1"/>
  <c r="K24" i="1"/>
  <c r="K20" i="1"/>
  <c r="Y16" i="1"/>
  <c r="Q16" i="1"/>
  <c r="I16" i="1"/>
  <c r="Y14" i="1"/>
  <c r="Q14" i="1"/>
  <c r="U12" i="1"/>
  <c r="I12" i="1"/>
  <c r="I10" i="1"/>
  <c r="Y10" i="1"/>
  <c r="Q10" i="1"/>
  <c r="AS117" i="5"/>
  <c r="AS116" i="5"/>
  <c r="AS115" i="5"/>
  <c r="AS114" i="5"/>
  <c r="AS113" i="5"/>
  <c r="AS112" i="5"/>
  <c r="AS111" i="5"/>
  <c r="AS110" i="5"/>
  <c r="AS109" i="5"/>
  <c r="AS108" i="5"/>
  <c r="AS107" i="5"/>
  <c r="AS106" i="5"/>
  <c r="AS105" i="5"/>
  <c r="AS104" i="5"/>
  <c r="AS103" i="5"/>
  <c r="AS102" i="5"/>
  <c r="AS101" i="5"/>
  <c r="AS100" i="5"/>
  <c r="AS99" i="5"/>
  <c r="AS98" i="5"/>
  <c r="AS97" i="5"/>
  <c r="AS96" i="5"/>
  <c r="AS95" i="5"/>
  <c r="AS94" i="5"/>
  <c r="AS93" i="5"/>
  <c r="AS92" i="5"/>
  <c r="AS91" i="5"/>
  <c r="AS90" i="5"/>
  <c r="AS89" i="5"/>
  <c r="AS88" i="5"/>
  <c r="AS87" i="5"/>
  <c r="AS86" i="5"/>
  <c r="AS85" i="5"/>
  <c r="AS84" i="5"/>
  <c r="D33" i="5"/>
  <c r="W38" i="1" s="1"/>
  <c r="AS83" i="5"/>
  <c r="AS82" i="5"/>
  <c r="AS81" i="5"/>
  <c r="AS80" i="5"/>
  <c r="AS79" i="5"/>
  <c r="AS78" i="5"/>
  <c r="AS77" i="5"/>
  <c r="AS76" i="5"/>
  <c r="AS75" i="5"/>
  <c r="AS74" i="5"/>
  <c r="AS73" i="5"/>
  <c r="AS72" i="5"/>
  <c r="AS71" i="5"/>
  <c r="AS70" i="5"/>
  <c r="AS69" i="5"/>
  <c r="AS68" i="5"/>
  <c r="AS67" i="5"/>
  <c r="AS66" i="5"/>
  <c r="AS65" i="5"/>
  <c r="AS64" i="5"/>
  <c r="AS63" i="5"/>
  <c r="AS62" i="5"/>
  <c r="AS61" i="5"/>
  <c r="AS60" i="5"/>
  <c r="AS59" i="5"/>
  <c r="AS58" i="5"/>
  <c r="W40" i="1" l="1"/>
  <c r="T35" i="4"/>
  <c r="L35" i="4"/>
  <c r="J28" i="4"/>
  <c r="Z28" i="4" s="1"/>
  <c r="R26" i="4"/>
  <c r="J26" i="4"/>
  <c r="J23" i="4"/>
  <c r="R21" i="4"/>
  <c r="R23" i="4" s="1"/>
  <c r="R28" i="4" s="1"/>
  <c r="T34" i="3"/>
  <c r="L34" i="3"/>
  <c r="R25" i="3"/>
  <c r="J25" i="3"/>
  <c r="J22" i="3"/>
  <c r="J27" i="3" s="1"/>
  <c r="R20" i="3"/>
  <c r="R22" i="3" s="1"/>
  <c r="R27" i="3" s="1"/>
  <c r="R25" i="2"/>
  <c r="J25" i="2"/>
  <c r="J22" i="2"/>
  <c r="J27" i="2" s="1"/>
  <c r="R20" i="2"/>
  <c r="R22" i="2" s="1"/>
  <c r="S33" i="2" s="1"/>
  <c r="K33" i="5" l="1"/>
  <c r="Z27" i="3"/>
  <c r="J28" i="2"/>
  <c r="R27" i="2"/>
  <c r="R28" i="2" s="1"/>
  <c r="K33" i="2" s="1"/>
  <c r="O33" i="5" l="1"/>
  <c r="W44" i="1" s="1"/>
  <c r="W42" i="1"/>
  <c r="Z27" i="2"/>
</calcChain>
</file>

<file path=xl/sharedStrings.xml><?xml version="1.0" encoding="utf-8"?>
<sst xmlns="http://schemas.openxmlformats.org/spreadsheetml/2006/main" count="743" uniqueCount="235">
  <si>
    <t>様式第１１(その６の１)</t>
    <rPh sb="0" eb="2">
      <t>ヨウシキ</t>
    </rPh>
    <rPh sb="2" eb="3">
      <t>ダイ</t>
    </rPh>
    <phoneticPr fontId="3"/>
  </si>
  <si>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3"/>
  </si>
  <si>
    <r>
      <rPr>
        <sz val="10"/>
        <color theme="1"/>
        <rFont val="ＭＳ Ｐ明朝"/>
        <family val="1"/>
        <charset val="128"/>
      </rPr>
      <t>補助対象車両使用者</t>
    </r>
    <r>
      <rPr>
        <sz val="9"/>
        <color theme="1"/>
        <rFont val="ＭＳ Ｐ明朝"/>
        <family val="1"/>
        <charset val="128"/>
      </rPr>
      <t xml:space="preserve">
</t>
    </r>
    <r>
      <rPr>
        <sz val="8"/>
        <color theme="1"/>
        <rFont val="ＭＳ Ｐ明朝"/>
        <family val="1"/>
        <charset val="128"/>
      </rPr>
      <t>(リースの場合は貸渡し先)</t>
    </r>
    <rPh sb="0" eb="9">
      <t>ホジョタイショウシャリョウシヨウシャ</t>
    </rPh>
    <rPh sb="15" eb="17">
      <t>バアイ</t>
    </rPh>
    <rPh sb="18" eb="20">
      <t>カシワタ</t>
    </rPh>
    <rPh sb="21" eb="22">
      <t>サキ</t>
    </rPh>
    <phoneticPr fontId="3"/>
  </si>
  <si>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3"/>
  </si>
  <si>
    <t>営業所名</t>
    <rPh sb="0" eb="4">
      <t>エイギョウショメイ</t>
    </rPh>
    <phoneticPr fontId="3"/>
  </si>
  <si>
    <t>営業所位置(使用本拠の位置・住所)</t>
    <rPh sb="0" eb="5">
      <t>エイギョウショイチ</t>
    </rPh>
    <rPh sb="6" eb="10">
      <t>シヨウホンキョ</t>
    </rPh>
    <rPh sb="11" eb="13">
      <t>イチ</t>
    </rPh>
    <rPh sb="14" eb="16">
      <t>ジュウショ</t>
    </rPh>
    <phoneticPr fontId="3"/>
  </si>
  <si>
    <t>補助対象車両</t>
    <rPh sb="0" eb="6">
      <t>ホジョタイショウシャリョウ</t>
    </rPh>
    <phoneticPr fontId="3"/>
  </si>
  <si>
    <r>
      <t>種類</t>
    </r>
    <r>
      <rPr>
        <vertAlign val="superscript"/>
        <sz val="10"/>
        <color theme="1"/>
        <rFont val="ＭＳ Ｐ明朝"/>
        <family val="1"/>
        <charset val="128"/>
      </rPr>
      <t>注３</t>
    </r>
    <r>
      <rPr>
        <sz val="10"/>
        <color theme="1"/>
        <rFont val="ＭＳ Ｐ明朝"/>
        <family val="1"/>
        <charset val="128"/>
      </rPr>
      <t>＊</t>
    </r>
    <rPh sb="0" eb="2">
      <t>シュルイ</t>
    </rPh>
    <rPh sb="2" eb="3">
      <t>チュウ</t>
    </rPh>
    <phoneticPr fontId="3"/>
  </si>
  <si>
    <t>BEV</t>
    <phoneticPr fontId="3"/>
  </si>
  <si>
    <t>PHEV</t>
    <phoneticPr fontId="3"/>
  </si>
  <si>
    <t>FCV</t>
    <phoneticPr fontId="3"/>
  </si>
  <si>
    <t>バッテリー交換式電気自動車(改造)</t>
    <rPh sb="5" eb="8">
      <t>コウカンシキ</t>
    </rPh>
    <rPh sb="8" eb="13">
      <t>デンキジドウシャ</t>
    </rPh>
    <rPh sb="14" eb="16">
      <t>カイゾウ</t>
    </rPh>
    <phoneticPr fontId="3"/>
  </si>
  <si>
    <t>水素内燃機関型自動車(改造)</t>
    <rPh sb="0" eb="2">
      <t>スイソ</t>
    </rPh>
    <rPh sb="2" eb="4">
      <t>ナイネン</t>
    </rPh>
    <rPh sb="4" eb="6">
      <t>キカン</t>
    </rPh>
    <rPh sb="6" eb="7">
      <t>カタ</t>
    </rPh>
    <rPh sb="7" eb="10">
      <t>ジドウシャ</t>
    </rPh>
    <rPh sb="11" eb="13">
      <t>カイゾウ</t>
    </rPh>
    <phoneticPr fontId="3"/>
  </si>
  <si>
    <r>
      <rPr>
        <sz val="10"/>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</si>
  <si>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</si>
  <si>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</si>
  <si>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</si>
  <si>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</si>
  <si>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</si>
  <si>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</si>
  <si>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登録番号</t>
    <rPh sb="0" eb="4">
      <t>トウロクバンゴウ</t>
    </rPh>
    <phoneticPr fontId="3"/>
  </si>
  <si>
    <t>車台番号</t>
    <rPh sb="0" eb="4">
      <t>シャダイバンゴウ</t>
    </rPh>
    <phoneticPr fontId="3"/>
  </si>
  <si>
    <r>
      <t>車名</t>
    </r>
    <r>
      <rPr>
        <vertAlign val="superscript"/>
        <sz val="11"/>
        <color theme="1"/>
        <rFont val="ＭＳ Ｐ明朝"/>
        <family val="1"/>
        <charset val="128"/>
      </rPr>
      <t>注５</t>
    </r>
    <rPh sb="0" eb="2">
      <t>シャメイ</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</si>
  <si>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</si>
  <si>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</si>
  <si>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t>-</t>
    <phoneticPr fontId="3"/>
  </si>
  <si>
    <r>
      <t>バッテリーサイズ等</t>
    </r>
    <r>
      <rPr>
        <vertAlign val="superscript"/>
        <sz val="9"/>
        <color theme="1"/>
        <rFont val="ＭＳ Ｐ明朝"/>
        <family val="1"/>
        <charset val="128"/>
      </rPr>
      <t>注１２</t>
    </r>
    <rPh sb="8" eb="9">
      <t>ナド</t>
    </rPh>
    <rPh sb="9" eb="10">
      <t>チュウ</t>
    </rPh>
    <phoneticPr fontId="3"/>
  </si>
  <si>
    <t>抵当権の有無＊</t>
    <rPh sb="0" eb="3">
      <t>テイトウケン</t>
    </rPh>
    <rPh sb="4" eb="6">
      <t>ウム</t>
    </rPh>
    <phoneticPr fontId="3"/>
  </si>
  <si>
    <t>有</t>
    <rPh sb="0" eb="1">
      <t>ア</t>
    </rPh>
    <phoneticPr fontId="3"/>
  </si>
  <si>
    <t>無</t>
    <rPh sb="0" eb="1">
      <t>ナ</t>
    </rPh>
    <phoneticPr fontId="3"/>
  </si>
  <si>
    <r>
      <t>補助事業完了日</t>
    </r>
    <r>
      <rPr>
        <vertAlign val="superscript"/>
        <sz val="11"/>
        <color theme="1"/>
        <rFont val="ＭＳ Ｐ明朝"/>
        <family val="1"/>
        <charset val="128"/>
      </rPr>
      <t>注６</t>
    </r>
    <rPh sb="0" eb="4">
      <t>ホジョジギョウ</t>
    </rPh>
    <rPh sb="4" eb="7">
      <t>カンリョウビ</t>
    </rPh>
    <rPh sb="7" eb="8">
      <t>チュウ</t>
    </rPh>
    <phoneticPr fontId="3"/>
  </si>
  <si>
    <t>補助金交付申請額(１台分)</t>
    <rPh sb="0" eb="8">
      <t>ホジョキンコウフシンセイガク</t>
    </rPh>
    <rPh sb="10" eb="11">
      <t>ダイ</t>
    </rPh>
    <rPh sb="11" eb="12">
      <t>ブン</t>
    </rPh>
    <phoneticPr fontId="3"/>
  </si>
  <si>
    <t>金額</t>
    <rPh sb="0" eb="2">
      <t>キンガク</t>
    </rPh>
    <phoneticPr fontId="3"/>
  </si>
  <si>
    <t>(１)補助対象経費（補助対象車両価格）</t>
    <rPh sb="3" eb="5">
      <t>ホジョ</t>
    </rPh>
    <rPh sb="5" eb="7">
      <t>タイショウ</t>
    </rPh>
    <rPh sb="7" eb="9">
      <t>ケイヒ</t>
    </rPh>
    <rPh sb="10" eb="12">
      <t>ホジョ</t>
    </rPh>
    <rPh sb="12" eb="14">
      <t>タイショウ</t>
    </rPh>
    <rPh sb="14" eb="16">
      <t>シャリョウ</t>
    </rPh>
    <rPh sb="16" eb="18">
      <t>カカク</t>
    </rPh>
    <phoneticPr fontId="3"/>
  </si>
  <si>
    <t>円</t>
    <rPh sb="0" eb="1">
      <t>エン</t>
    </rPh>
    <phoneticPr fontId="3"/>
  </si>
  <si>
    <t>（２）寄付金その他の収入</t>
    <phoneticPr fontId="3"/>
  </si>
  <si>
    <t>（３）補助対象経費支出額（（１）―（２））</t>
    <phoneticPr fontId="3"/>
  </si>
  <si>
    <r>
      <t>（４）基準額</t>
    </r>
    <r>
      <rPr>
        <vertAlign val="superscript"/>
        <sz val="11"/>
        <color theme="1"/>
        <rFont val="ＭＳ Ｐ明朝"/>
        <family val="1"/>
        <charset val="128"/>
      </rPr>
      <t>注7</t>
    </r>
    <phoneticPr fontId="3"/>
  </si>
  <si>
    <r>
      <t>（５）補助金交付申請額の算定　</t>
    </r>
    <r>
      <rPr>
        <sz val="9"/>
        <color theme="1"/>
        <rFont val="ＭＳ Ｐ明朝"/>
        <family val="1"/>
        <charset val="128"/>
      </rPr>
      <t>（３）と（４）を比較して少ない方の額</t>
    </r>
    <phoneticPr fontId="3"/>
  </si>
  <si>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3"/>
  </si>
  <si>
    <t>注１</t>
    <rPh sb="0" eb="1">
      <t>チュウ</t>
    </rPh>
    <phoneticPr fontId="3"/>
  </si>
  <si>
    <t>車台番号ごとに本様式（様式第１１（その６の１））を複数枚記載して添付する</t>
    <phoneticPr fontId="3"/>
  </si>
  <si>
    <t>注２</t>
    <rPh sb="0" eb="1">
      <t>チュウ</t>
    </rPh>
    <phoneticPr fontId="3"/>
  </si>
  <si>
    <t>官公庁、地方公共団体、大学、研究機関等は、その名称を記入する</t>
    <phoneticPr fontId="3"/>
  </si>
  <si>
    <t>注３</t>
    <rPh sb="0" eb="1">
      <t>チュウ</t>
    </rPh>
    <phoneticPr fontId="3"/>
  </si>
  <si>
    <t>ＢＥＶ：電気自動車、ＰＨＥＶ：プラグインハイブリッド自動車、ＦＣＶ：燃料電池自動車</t>
    <phoneticPr fontId="3"/>
  </si>
  <si>
    <t>注４</t>
    <rPh sb="0" eb="1">
      <t>チュウ</t>
    </rPh>
    <phoneticPr fontId="3"/>
  </si>
  <si>
    <t>補助対象車両の区分における大型、中型、小型とは、</t>
    <phoneticPr fontId="3"/>
  </si>
  <si>
    <t>大型車　車両総重量（GVW）１２ｔ超</t>
    <phoneticPr fontId="3"/>
  </si>
  <si>
    <t>中型車　車両総重量（GVW）７．５t超１２ｔ以下</t>
    <phoneticPr fontId="3"/>
  </si>
  <si>
    <t>小型車　車両総重量（GVW）２．５t超７．５ｔ以下</t>
    <phoneticPr fontId="3"/>
  </si>
  <si>
    <t>注５</t>
    <rPh sb="0" eb="1">
      <t>チュウ</t>
    </rPh>
    <phoneticPr fontId="3"/>
  </si>
  <si>
    <t>「事前登録された補助対象車両情報」に記載されている車名、通称名、型式であること</t>
    <phoneticPr fontId="3"/>
  </si>
  <si>
    <t>注６</t>
    <rPh sb="0" eb="1">
      <t>チュウ</t>
    </rPh>
    <phoneticPr fontId="3"/>
  </si>
  <si>
    <t>補助対象車両の登録日</t>
    <phoneticPr fontId="3"/>
  </si>
  <si>
    <t>注７</t>
    <rPh sb="0" eb="1">
      <t>チュウ</t>
    </rPh>
    <phoneticPr fontId="3"/>
  </si>
  <si>
    <t>補助対象経費は車両代の諸経費、消費税は含まない</t>
    <phoneticPr fontId="3"/>
  </si>
  <si>
    <t>注８</t>
    <rPh sb="0" eb="1">
      <t>チュウ</t>
    </rPh>
    <phoneticPr fontId="3"/>
  </si>
  <si>
    <t>基準額：「事前登録された補助対象車両情報」に記載された基準額</t>
    <phoneticPr fontId="3"/>
  </si>
  <si>
    <t>注９</t>
    <rPh sb="0" eb="1">
      <t>チュウ</t>
    </rPh>
    <phoneticPr fontId="3"/>
  </si>
  <si>
    <t>本書式の記入で誤記入があった場合は、様式第１１の捨印にて修正する。（金額以外）</t>
    <phoneticPr fontId="3"/>
  </si>
  <si>
    <t>注１０</t>
    <rPh sb="0" eb="1">
      <t>チュウ</t>
    </rPh>
    <phoneticPr fontId="3"/>
  </si>
  <si>
    <t>バッテリーサイズ等で基準額が異なる場合は記入する</t>
    <phoneticPr fontId="3"/>
  </si>
  <si>
    <t>トラックを報告する場合</t>
    <rPh sb="5" eb="7">
      <t>ホウコク</t>
    </rPh>
    <rPh sb="9" eb="11">
      <t>バアイ</t>
    </rPh>
    <phoneticPr fontId="3"/>
  </si>
  <si>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14"/>
  </si>
  <si>
    <t>申請者
氏名又は名称</t>
    <rPh sb="0" eb="3">
      <t>シンセイシャ</t>
    </rPh>
    <rPh sb="4" eb="6">
      <t>シメイ</t>
    </rPh>
    <rPh sb="6" eb="7">
      <t>マタ</t>
    </rPh>
    <rPh sb="8" eb="10">
      <t>メイショウ</t>
    </rPh>
    <phoneticPr fontId="14"/>
  </si>
  <si>
    <t>車名</t>
    <rPh sb="0" eb="1">
      <t>クルマ</t>
    </rPh>
    <rPh sb="1" eb="2">
      <t>メイ</t>
    </rPh>
    <phoneticPr fontId="14"/>
  </si>
  <si>
    <t>：</t>
    <phoneticPr fontId="14"/>
  </si>
  <si>
    <t>型式</t>
    <rPh sb="0" eb="1">
      <t>カタ</t>
    </rPh>
    <rPh sb="1" eb="2">
      <t>シキ</t>
    </rPh>
    <phoneticPr fontId="14"/>
  </si>
  <si>
    <t>登録番号</t>
    <rPh sb="0" eb="2">
      <t>トウロク</t>
    </rPh>
    <rPh sb="2" eb="4">
      <t>バンゴウ</t>
    </rPh>
    <phoneticPr fontId="14"/>
  </si>
  <si>
    <t>貸与先</t>
    <rPh sb="0" eb="1">
      <t>カシ</t>
    </rPh>
    <rPh sb="1" eb="2">
      <t>クミ</t>
    </rPh>
    <rPh sb="2" eb="3">
      <t>サキ</t>
    </rPh>
    <phoneticPr fontId="14"/>
  </si>
  <si>
    <t>貸与月数</t>
    <rPh sb="0" eb="1">
      <t>カシ</t>
    </rPh>
    <rPh sb="1" eb="2">
      <t>クミ</t>
    </rPh>
    <rPh sb="2" eb="3">
      <t>ツキ</t>
    </rPh>
    <rPh sb="3" eb="4">
      <t>カズ</t>
    </rPh>
    <phoneticPr fontId="14"/>
  </si>
  <si>
    <t>ヶ月</t>
    <rPh sb="1" eb="2">
      <t>ゲツ</t>
    </rPh>
    <phoneticPr fontId="14"/>
  </si>
  <si>
    <t>単位：円、消費税抜き</t>
    <rPh sb="0" eb="2">
      <t>タンイ</t>
    </rPh>
    <rPh sb="3" eb="4">
      <t>エン</t>
    </rPh>
    <rPh sb="5" eb="8">
      <t>ショウヒゼイ</t>
    </rPh>
    <rPh sb="8" eb="9">
      <t>ヌ</t>
    </rPh>
    <phoneticPr fontId="14"/>
  </si>
  <si>
    <t>項目</t>
    <rPh sb="0" eb="2">
      <t>コウモク</t>
    </rPh>
    <phoneticPr fontId="14"/>
  </si>
  <si>
    <t>通常料金</t>
    <rPh sb="0" eb="2">
      <t>ツウジョウ</t>
    </rPh>
    <rPh sb="2" eb="4">
      <t>リョウキン</t>
    </rPh>
    <phoneticPr fontId="14"/>
  </si>
  <si>
    <t>補助金適用料金</t>
    <rPh sb="0" eb="3">
      <t>ホジョキン</t>
    </rPh>
    <rPh sb="3" eb="5">
      <t>テキヨウ</t>
    </rPh>
    <rPh sb="5" eb="7">
      <t>リョウキン</t>
    </rPh>
    <phoneticPr fontId="14"/>
  </si>
  <si>
    <t>備　　　考</t>
    <phoneticPr fontId="14"/>
  </si>
  <si>
    <t>車両価格</t>
    <rPh sb="0" eb="2">
      <t>シャリョウ</t>
    </rPh>
    <rPh sb="2" eb="4">
      <t>カカク</t>
    </rPh>
    <phoneticPr fontId="14"/>
  </si>
  <si>
    <t>補助金</t>
    <rPh sb="0" eb="3">
      <t>ホジョキン</t>
    </rPh>
    <phoneticPr fontId="14"/>
  </si>
  <si>
    <t>▲</t>
    <phoneticPr fontId="14"/>
  </si>
  <si>
    <t>小計(①)</t>
    <rPh sb="0" eb="2">
      <t>ショウケイ</t>
    </rPh>
    <phoneticPr fontId="14"/>
  </si>
  <si>
    <t>諸税等</t>
    <rPh sb="0" eb="1">
      <t>ショ</t>
    </rPh>
    <rPh sb="1" eb="2">
      <t>ゼイ</t>
    </rPh>
    <rPh sb="2" eb="3">
      <t>トウ</t>
    </rPh>
    <phoneticPr fontId="14"/>
  </si>
  <si>
    <t>金利等</t>
    <rPh sb="0" eb="2">
      <t>キンリ</t>
    </rPh>
    <rPh sb="2" eb="3">
      <t>ナド</t>
    </rPh>
    <phoneticPr fontId="14"/>
  </si>
  <si>
    <t>小計(②)</t>
    <rPh sb="0" eb="2">
      <t>ショウケイ</t>
    </rPh>
    <phoneticPr fontId="14"/>
  </si>
  <si>
    <t>残存価格(③)</t>
    <rPh sb="0" eb="2">
      <t>ザンソン</t>
    </rPh>
    <rPh sb="2" eb="4">
      <t>カカク</t>
    </rPh>
    <phoneticPr fontId="14"/>
  </si>
  <si>
    <t>合計(①+②-③)</t>
    <rPh sb="0" eb="2">
      <t>ゴウケイ</t>
    </rPh>
    <phoneticPr fontId="14"/>
  </si>
  <si>
    <t>差</t>
    <rPh sb="0" eb="1">
      <t>サ</t>
    </rPh>
    <phoneticPr fontId="3"/>
  </si>
  <si>
    <t>リース料月額</t>
    <rPh sb="3" eb="4">
      <t>リョウ</t>
    </rPh>
    <rPh sb="4" eb="6">
      <t>ゲツガク</t>
    </rPh>
    <phoneticPr fontId="14"/>
  </si>
  <si>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14"/>
  </si>
  <si>
    <t>リース料合計→</t>
    <rPh sb="3" eb="4">
      <t>リョウ</t>
    </rPh>
    <rPh sb="4" eb="6">
      <t>ゴウケイ</t>
    </rPh>
    <phoneticPr fontId="14"/>
  </si>
  <si>
    <t>←合計（①＋②-③）と同じであること</t>
    <rPh sb="1" eb="3">
      <t>ゴウケイ</t>
    </rPh>
    <rPh sb="11" eb="12">
      <t>オナ</t>
    </rPh>
    <phoneticPr fontId="14"/>
  </si>
  <si>
    <t>（貸与月数ｘリース料月額）</t>
    <rPh sb="1" eb="3">
      <t>タイヨ</t>
    </rPh>
    <rPh sb="3" eb="5">
      <t>ゲッスウ</t>
    </rPh>
    <rPh sb="9" eb="10">
      <t>リョウ</t>
    </rPh>
    <rPh sb="10" eb="12">
      <t>ゲツガク</t>
    </rPh>
    <phoneticPr fontId="14"/>
  </si>
  <si>
    <t>回</t>
    <rPh sb="0" eb="1">
      <t>カイ</t>
    </rPh>
    <phoneticPr fontId="14"/>
  </si>
  <si>
    <t>前払い金等</t>
    <rPh sb="0" eb="2">
      <t>マエバラ</t>
    </rPh>
    <rPh sb="3" eb="4">
      <t>キン</t>
    </rPh>
    <rPh sb="4" eb="5">
      <t>トウ</t>
    </rPh>
    <phoneticPr fontId="14"/>
  </si>
  <si>
    <t>頭金として</t>
    <rPh sb="0" eb="2">
      <t>アタマキン</t>
    </rPh>
    <phoneticPr fontId="14"/>
  </si>
  <si>
    <t>リース料合計＋前払い金</t>
    <rPh sb="3" eb="4">
      <t>リョウ</t>
    </rPh>
    <rPh sb="4" eb="6">
      <t>ゴウケイ</t>
    </rPh>
    <rPh sb="7" eb="9">
      <t>マエバラ</t>
    </rPh>
    <rPh sb="10" eb="11">
      <t>キン</t>
    </rPh>
    <phoneticPr fontId="14"/>
  </si>
  <si>
    <t>（貸与月数ｘリース料月額）＋前払い金</t>
    <rPh sb="1" eb="3">
      <t>タイヨ</t>
    </rPh>
    <rPh sb="3" eb="5">
      <t>ゲッスウ</t>
    </rPh>
    <rPh sb="9" eb="10">
      <t>リョウ</t>
    </rPh>
    <rPh sb="10" eb="12">
      <t>ゲツガク</t>
    </rPh>
    <rPh sb="14" eb="16">
      <t>マエバラ</t>
    </rPh>
    <rPh sb="17" eb="18">
      <t>キン</t>
    </rPh>
    <phoneticPr fontId="14"/>
  </si>
  <si>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</si>
  <si>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</si>
  <si>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</si>
  <si>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</si>
  <si>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t>
    <rPh sb="1" eb="5">
      <t>ニュウリョクフヨウ</t>
    </rPh>
    <phoneticPr fontId="3"/>
  </si>
  <si>
    <t>…自動算出のため入力不要</t>
    <rPh sb="1" eb="5">
      <t>ジドウサンシュツ</t>
    </rPh>
    <rPh sb="8" eb="10">
      <t>ニュウリョク</t>
    </rPh>
    <rPh sb="10" eb="12">
      <t>フヨウ</t>
    </rPh>
    <phoneticPr fontId="3"/>
  </si>
  <si>
    <t>…エラーのため、エラー内容を確認してください</t>
    <rPh sb="11" eb="13">
      <t>ナイヨウ</t>
    </rPh>
    <rPh sb="14" eb="16">
      <t>カクニン</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</si>
  <si>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</si>
  <si>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</si>
  <si>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</si>
  <si>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</si>
  <si>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</si>
  <si>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</si>
  <si>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</si>
  <si>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</si>
  <si>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</si>
  <si>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申請番号</t>
    <rPh sb="0" eb="4">
      <t>シンセイバンゴウ</t>
    </rPh>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</si>
  <si>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</si>
  <si>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</si>
  <si>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</si>
  <si>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</si>
  <si>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</si>
  <si>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</si>
  <si>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</si>
  <si>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</si>
  <si>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</si>
  <si>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F1T</t>
    <phoneticPr fontId="3"/>
  </si>
  <si>
    <t>ELEMO</t>
    <phoneticPr fontId="3"/>
  </si>
  <si>
    <t>OHKUMA-TX200L</t>
    <phoneticPr fontId="3"/>
  </si>
  <si>
    <t>MINICAB MiEV 4シーター</t>
    <phoneticPr fontId="3"/>
  </si>
  <si>
    <t>エルフ EV</t>
    <phoneticPr fontId="3"/>
  </si>
  <si>
    <t>F1VS</t>
    <phoneticPr fontId="3"/>
  </si>
  <si>
    <t>ELEMO-L</t>
    <phoneticPr fontId="3"/>
  </si>
  <si>
    <t>WS5040XXYBEV</t>
    <phoneticPr fontId="3"/>
  </si>
  <si>
    <t>MINICAB EV 2シーター</t>
    <phoneticPr fontId="3"/>
  </si>
  <si>
    <t>F1TS</t>
    <phoneticPr fontId="3"/>
  </si>
  <si>
    <t>MINICAB EV 4シーター</t>
    <phoneticPr fontId="3"/>
  </si>
  <si>
    <t>型式(左側)</t>
    <rPh sb="0" eb="2">
      <t>カタシキ</t>
    </rPh>
    <rPh sb="3" eb="5">
      <t>ヒダリガワ</t>
    </rPh>
    <phoneticPr fontId="3"/>
  </si>
  <si>
    <t>ZAB</t>
    <phoneticPr fontId="3"/>
  </si>
  <si>
    <t>2RG</t>
    <phoneticPr fontId="3"/>
  </si>
  <si>
    <t>2PG</t>
    <phoneticPr fontId="3"/>
  </si>
  <si>
    <t>型式(右側)</t>
    <rPh sb="0" eb="2">
      <t>カタシキ</t>
    </rPh>
    <rPh sb="3" eb="5">
      <t>ミギガワ</t>
    </rPh>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</si>
  <si>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</si>
  <si>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</si>
  <si>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</si>
  <si>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</si>
  <si>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</si>
  <si>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</si>
  <si>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U68VHLDDA</t>
    <phoneticPr fontId="3"/>
  </si>
  <si>
    <t>U69VHLDDG</t>
    <phoneticPr fontId="3"/>
  </si>
  <si>
    <t>U69VHLDDF</t>
    <phoneticPr fontId="3"/>
  </si>
  <si>
    <t>XED100V</t>
    <phoneticPr fontId="3"/>
  </si>
  <si>
    <t>XED100</t>
    <phoneticPr fontId="3"/>
  </si>
  <si>
    <t>FEAVK</t>
    <phoneticPr fontId="3"/>
  </si>
  <si>
    <t>FEBVK</t>
    <phoneticPr fontId="3"/>
  </si>
  <si>
    <t>FEB8K</t>
    <phoneticPr fontId="3"/>
  </si>
  <si>
    <t>FEC9K</t>
    <phoneticPr fontId="3"/>
  </si>
  <si>
    <t>FED9K</t>
    <phoneticPr fontId="3"/>
  </si>
  <si>
    <t>FEB8U</t>
    <phoneticPr fontId="3"/>
  </si>
  <si>
    <t>種類</t>
    <rPh sb="0" eb="2">
      <t>シュルイ</t>
    </rPh>
    <phoneticPr fontId="3"/>
  </si>
  <si>
    <t>NHR48AF</t>
    <phoneticPr fontId="3"/>
  </si>
  <si>
    <t>区分</t>
    <rPh sb="0" eb="2">
      <t>クブン</t>
    </rPh>
    <phoneticPr fontId="3"/>
  </si>
  <si>
    <t>NJR48AF</t>
    <phoneticPr fontId="3"/>
  </si>
  <si>
    <t>NJR48AM</t>
    <phoneticPr fontId="3"/>
  </si>
  <si>
    <t>車名</t>
    <rPh sb="0" eb="2">
      <t>シャメイ</t>
    </rPh>
    <phoneticPr fontId="3"/>
  </si>
  <si>
    <t>NLR48AM</t>
    <phoneticPr fontId="3"/>
  </si>
  <si>
    <t>通称名</t>
    <rPh sb="0" eb="3">
      <t>ツウショウメイ</t>
    </rPh>
    <phoneticPr fontId="3"/>
  </si>
  <si>
    <t>NPR48AM</t>
    <phoneticPr fontId="3"/>
  </si>
  <si>
    <t>型式</t>
    <rPh sb="0" eb="2">
      <t>カタシキ</t>
    </rPh>
    <phoneticPr fontId="3"/>
  </si>
  <si>
    <t>バッテリーサイズ</t>
    <phoneticPr fontId="3"/>
  </si>
  <si>
    <t>基準額式</t>
    <rPh sb="0" eb="3">
      <t>キジュンガク</t>
    </rPh>
    <rPh sb="3" eb="4">
      <t>シキ</t>
    </rPh>
    <phoneticPr fontId="3"/>
  </si>
  <si>
    <t>バッテリー</t>
    <phoneticPr fontId="3"/>
  </si>
  <si>
    <t>合計</t>
    <rPh sb="0" eb="2">
      <t>ゴウケイ</t>
    </rPh>
    <phoneticPr fontId="3"/>
  </si>
  <si>
    <t>基準額</t>
    <rPh sb="0" eb="3">
      <t>キジュンガク</t>
    </rPh>
    <phoneticPr fontId="3"/>
  </si>
  <si>
    <t>事業用</t>
    <rPh sb="0" eb="3">
      <t>ジギョウヨウ</t>
    </rPh>
    <phoneticPr fontId="3"/>
  </si>
  <si>
    <t>自家用</t>
    <rPh sb="0" eb="3">
      <t>ジカヨウ</t>
    </rPh>
    <phoneticPr fontId="3"/>
  </si>
  <si>
    <t>車両の詳細情報(新規車検証の情報)</t>
    <rPh sb="0" eb="2">
      <t>シャリョウ</t>
    </rPh>
    <rPh sb="3" eb="5">
      <t>ショウサイ</t>
    </rPh>
    <rPh sb="5" eb="7">
      <t>ジョウホウ</t>
    </rPh>
    <rPh sb="8" eb="13">
      <t>シンキシャケンショウ</t>
    </rPh>
    <rPh sb="14" eb="16">
      <t>ジョウホウ</t>
    </rPh>
    <phoneticPr fontId="3"/>
  </si>
  <si>
    <t>所有者名義</t>
    <rPh sb="0" eb="5">
      <t>ショユウシャメイギ</t>
    </rPh>
    <phoneticPr fontId="3"/>
  </si>
  <si>
    <t>車両の新規登録日</t>
    <rPh sb="0" eb="2">
      <t>シャリョウ</t>
    </rPh>
    <rPh sb="3" eb="5">
      <t>シンキ</t>
    </rPh>
    <rPh sb="5" eb="8">
      <t>トウロクビ</t>
    </rPh>
    <phoneticPr fontId="3"/>
  </si>
  <si>
    <t>使用者名義</t>
    <rPh sb="0" eb="5">
      <t>シヨウシャメイギ</t>
    </rPh>
    <phoneticPr fontId="3"/>
  </si>
  <si>
    <t>CENNTROor不明</t>
    <phoneticPr fontId="3"/>
  </si>
  <si>
    <t>自家用・事業用の別</t>
    <rPh sb="0" eb="3">
      <t>ジカヨウ</t>
    </rPh>
    <rPh sb="4" eb="7">
      <t>ジギョウヨウ</t>
    </rPh>
    <rPh sb="8" eb="9">
      <t>ベツ</t>
    </rPh>
    <phoneticPr fontId="3"/>
  </si>
  <si>
    <t>抵当権の有無</t>
    <rPh sb="0" eb="3">
      <t>テイトウケン</t>
    </rPh>
    <rPh sb="4" eb="6">
      <t>ウム</t>
    </rPh>
    <phoneticPr fontId="3"/>
  </si>
  <si>
    <t>補助対象経費(補助対象車両価格)</t>
    <rPh sb="0" eb="6">
      <t>ホジョタイショウケイヒ</t>
    </rPh>
    <rPh sb="7" eb="11">
      <t>ホジョタイショウ</t>
    </rPh>
    <rPh sb="11" eb="15">
      <t>シャリョウカカク</t>
    </rPh>
    <phoneticPr fontId="3"/>
  </si>
  <si>
    <t>寄付金その他の収入</t>
    <rPh sb="0" eb="3">
      <t>キフキン</t>
    </rPh>
    <rPh sb="5" eb="6">
      <t>タ</t>
    </rPh>
    <rPh sb="7" eb="9">
      <t>シュウニュウ</t>
    </rPh>
    <phoneticPr fontId="3"/>
  </si>
  <si>
    <t>補助対象経費支出額</t>
    <rPh sb="0" eb="6">
      <t>ホジョタイショウケイヒ</t>
    </rPh>
    <rPh sb="6" eb="8">
      <t>シシュツ</t>
    </rPh>
    <rPh sb="8" eb="9">
      <t>ガク</t>
    </rPh>
    <phoneticPr fontId="3"/>
  </si>
  <si>
    <t>補助金交付の申請額算定</t>
    <rPh sb="0" eb="5">
      <t>ホジョキンコウフ</t>
    </rPh>
    <rPh sb="6" eb="9">
      <t>シンセイガク</t>
    </rPh>
    <rPh sb="9" eb="11">
      <t>サンテイ</t>
    </rPh>
    <phoneticPr fontId="3"/>
  </si>
  <si>
    <t>補助金交付申請額</t>
    <rPh sb="0" eb="8">
      <t>ホジョキンコウフシンセイガク</t>
    </rPh>
    <phoneticPr fontId="3"/>
  </si>
  <si>
    <t>S</t>
    <phoneticPr fontId="3"/>
  </si>
  <si>
    <t>M</t>
    <phoneticPr fontId="3"/>
  </si>
  <si>
    <r>
      <t>＜様式第１１（その６の１）専用＞</t>
    </r>
    <r>
      <rPr>
        <b/>
        <sz val="18"/>
        <rFont val="游ゴシック"/>
        <family val="3"/>
        <charset val="128"/>
        <scheme val="minor"/>
      </rPr>
      <t>完了実績報告申請時用Excelデータシート</t>
    </r>
    <rPh sb="1" eb="4">
      <t>ヨウシキダイ</t>
    </rPh>
    <rPh sb="13" eb="15">
      <t>センヨウ</t>
    </rPh>
    <rPh sb="16" eb="18">
      <t>カンリョウ</t>
    </rPh>
    <rPh sb="18" eb="20">
      <t>ジッセキ</t>
    </rPh>
    <rPh sb="20" eb="22">
      <t>ホウコク</t>
    </rPh>
    <rPh sb="22" eb="24">
      <t>シンセイ</t>
    </rPh>
    <rPh sb="24" eb="25">
      <t>ジ</t>
    </rPh>
    <rPh sb="25" eb="26">
      <t>ヨウ</t>
    </rPh>
    <phoneticPr fontId="3"/>
  </si>
  <si>
    <r>
      <t>◆様式第１１（その6の1）は</t>
    </r>
    <r>
      <rPr>
        <b/>
        <sz val="11"/>
        <color rgb="FFFF0000"/>
        <rFont val="游ゴシック"/>
        <family val="3"/>
        <charset val="128"/>
        <scheme val="minor"/>
      </rPr>
      <t>「車両毎」に提出が必要</t>
    </r>
    <r>
      <rPr>
        <b/>
        <sz val="11"/>
        <color theme="1"/>
        <rFont val="游ゴシック"/>
        <family val="3"/>
        <charset val="128"/>
        <scheme val="minor"/>
      </rPr>
      <t>となるため、２台目以降は本Excelブックを必要な台数分作成してください。</t>
    </r>
    <rPh sb="1" eb="3">
      <t>ヨウシキ</t>
    </rPh>
    <rPh sb="3" eb="4">
      <t>ダイ</t>
    </rPh>
    <rPh sb="15" eb="18">
      <t>シャリョウゴト</t>
    </rPh>
    <rPh sb="20" eb="22">
      <t>テイシュツ</t>
    </rPh>
    <rPh sb="23" eb="25">
      <t>ヒツヨウ</t>
    </rPh>
    <rPh sb="32" eb="34">
      <t>ダイメ</t>
    </rPh>
    <rPh sb="34" eb="36">
      <t>イコウ</t>
    </rPh>
    <rPh sb="37" eb="38">
      <t>ホン</t>
    </rPh>
    <rPh sb="47" eb="49">
      <t>ヒツヨウ</t>
    </rPh>
    <rPh sb="50" eb="52">
      <t>ダイスウ</t>
    </rPh>
    <rPh sb="52" eb="53">
      <t>ブン</t>
    </rPh>
    <rPh sb="53" eb="55">
      <t>サクセイ</t>
    </rPh>
    <phoneticPr fontId="3"/>
  </si>
  <si>
    <t>メールへ添付する際のファイル名は「申請番号_様式第１１（その６の１）【〇台目】」に統一してください。※〇は何台目かを入力</t>
    <rPh sb="4" eb="6">
      <t>テンプ</t>
    </rPh>
    <rPh sb="8" eb="9">
      <t>サイ</t>
    </rPh>
    <rPh sb="14" eb="15">
      <t>メイ</t>
    </rPh>
    <rPh sb="17" eb="21">
      <t>シンセイバンゴウ</t>
    </rPh>
    <rPh sb="22" eb="25">
      <t>ヨウシキダイ</t>
    </rPh>
    <rPh sb="36" eb="38">
      <t>ダイメ</t>
    </rPh>
    <rPh sb="41" eb="43">
      <t>トウイツ</t>
    </rPh>
    <rPh sb="53" eb="56">
      <t>ナンダイメ</t>
    </rPh>
    <rPh sb="58" eb="60">
      <t>ニュウリョク</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</si>
  <si>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</si>
  <si>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</si>
  <si>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</si>
  <si>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</si>
  <si>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</si>
  <si>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</si>
  <si>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</si>
  <si>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</si>
  <si>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</si>
  <si>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</si>
  <si>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</si>
  <si>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</si>
  <si>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</si>
  <si>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</si>
  <si>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</si>
  <si>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</si>
  <si>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</si>
  <si>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</si>
  <si>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</si>
  <si>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</si>
  <si>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</si>
  <si>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</si>
  <si>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</si>
  <si>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</si>
  <si>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</si>
  <si>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</si>
  <si>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</si>
  <si>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</si>
  <si>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貸渡し先事業者名</t>
    <rPh sb="0" eb="2">
      <t>カシワタ</t>
    </rPh>
    <rPh sb="3" eb="4">
      <t>サキ</t>
    </rPh>
    <rPh sb="4" eb="8">
      <t>ジギョウシャメイ</t>
    </rPh>
    <phoneticPr fontId="3"/>
  </si>
  <si>
    <t>申請区分</t>
    <rPh sb="0" eb="4">
      <t>シンセイクブン</t>
    </rPh>
    <phoneticPr fontId="3"/>
  </si>
  <si>
    <t>申請者社名又は名称</t>
    <rPh sb="0" eb="3">
      <t>シンセイシャ</t>
    </rPh>
    <rPh sb="3" eb="5">
      <t>シャメイ</t>
    </rPh>
    <rPh sb="5" eb="6">
      <t>マタ</t>
    </rPh>
    <rPh sb="7" eb="9">
      <t>メイショウ</t>
    </rPh>
    <phoneticPr fontId="3"/>
  </si>
  <si>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3"/>
  </si>
  <si>
    <t>車両の登録日(変更登録日)</t>
    <rPh sb="0" eb="2">
      <t>シャリョウ</t>
    </rPh>
    <rPh sb="3" eb="6">
      <t>トウロクビ</t>
    </rPh>
    <rPh sb="7" eb="9">
      <t>ヘンコウ</t>
    </rPh>
    <rPh sb="9" eb="12">
      <t>トウロクビ</t>
    </rPh>
    <phoneticPr fontId="3"/>
  </si>
  <si>
    <t>変更登録の有無</t>
    <rPh sb="0" eb="2">
      <t>ヘンコウ</t>
    </rPh>
    <rPh sb="2" eb="4">
      <t>トウロク</t>
    </rPh>
    <rPh sb="5" eb="7">
      <t>ウム</t>
    </rPh>
    <phoneticPr fontId="3"/>
  </si>
  <si>
    <t>eAUMARK</t>
    <phoneticPr fontId="3"/>
  </si>
  <si>
    <t>U79VHLDDI</t>
    <phoneticPr fontId="3"/>
  </si>
  <si>
    <t>U79VHLDDH</t>
    <phoneticPr fontId="3"/>
  </si>
  <si>
    <t>eAUMARK</t>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</si>
  <si>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</si>
  <si>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</si>
  <si>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</si>
  <si>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</si>
  <si>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</si>
  <si>
    <t>2025/1/28更新</t>
    <rPh sb="9" eb="1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</si>
</sst>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_);[Red]\(#,##0\)"/>
    <numFmt numFmtId="180" formatCode="0_ "/>
    <numFmt numFmtId="181" formatCode="#,##0;[Red]#,##0"/>
    <numFmt numFmtId="182" formatCode="#,##0;&quot;▲ &quot;#,##0"/>
  </numFmts>
  <fonts count="36"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vertAlign val="superscrip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sz val="11"/>
      <name val="游ゴシック"/>
      <family val="2"/>
      <charset val="128"/>
      <scheme val="minor"/>
    </font>
    <font>
      <b/>
      <sz val="16"/>
      <name val="游ゴシック"/>
      <family val="3"/>
      <charset val="128"/>
      <scheme val="minor"/>
    </font>
    <font>
      <b/>
      <sz val="16"/>
      <color theme="0"/>
      <name val="游ゴシック"/>
      <family val="3"/>
      <charset val="128"/>
      <scheme val="minor"/>
    </font>
    <font>
      <sz val="11"/>
      <name val="游ゴシック"/>
      <family val="3"/>
      <charset val="128"/>
      <scheme val="minor"/>
    </font>
    <font>
      <b/>
      <sz val="11"/>
      <color theme="1"/>
      <name val="游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7"/>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right/>
      <top/>
      <bottom style="mediumDashDot">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39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7" fillId="0" borderId="0" xfId="0" applyFont="1">
      <alignment vertical="center"/>
    </xf>
    <xf numFmtId="49" fontId="12" fillId="0" borderId="0" xfId="2" applyNumberFormat="1" applyFont="1" applyFill="1" applyAlignment="1">
      <alignment vertical="center"/>
    </xf>
    <xf numFmtId="49" fontId="12" fillId="0" borderId="0" xfId="2" applyNumberFormat="1" applyFont="1" applyFill="1" applyBorder="1" applyAlignment="1">
      <alignment vertical="center"/>
    </xf>
    <xf numFmtId="49" fontId="16" fillId="0" borderId="0"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0" xfId="2" applyNumberFormat="1" applyFont="1" applyFill="1" applyAlignment="1">
      <alignment vertical="center"/>
    </xf>
    <xf numFmtId="0" fontId="18" fillId="0" borderId="0" xfId="2" applyNumberFormat="1" applyFont="1" applyFill="1" applyBorder="1" applyAlignment="1">
      <alignment vertical="center"/>
    </xf>
    <xf numFmtId="0" fontId="18" fillId="0" borderId="0" xfId="2" applyFont="1" applyFill="1" applyBorder="1" applyAlignment="1">
      <alignment vertical="center"/>
    </xf>
    <xf numFmtId="49" fontId="19" fillId="0" borderId="0" xfId="2" applyNumberFormat="1" applyFont="1" applyFill="1" applyBorder="1" applyAlignment="1">
      <alignment vertical="center" shrinkToFit="1"/>
    </xf>
    <xf numFmtId="49" fontId="19" fillId="0" borderId="0" xfId="2" applyNumberFormat="1" applyFont="1" applyFill="1" applyBorder="1" applyAlignment="1">
      <alignment vertical="center"/>
    </xf>
    <xf numFmtId="49" fontId="18" fillId="0" borderId="0" xfId="2" applyNumberFormat="1" applyFont="1" applyFill="1" applyBorder="1" applyAlignment="1">
      <alignment horizontal="center" vertical="center"/>
    </xf>
    <xf numFmtId="179" fontId="18" fillId="0" borderId="0" xfId="2" applyNumberFormat="1" applyFont="1" applyFill="1" applyBorder="1" applyAlignment="1">
      <alignment vertical="center" shrinkToFit="1"/>
    </xf>
    <xf numFmtId="0" fontId="18" fillId="0" borderId="0" xfId="2" applyFont="1" applyFill="1" applyBorder="1" applyAlignment="1">
      <alignment vertical="center" shrinkToFit="1"/>
    </xf>
    <xf numFmtId="179" fontId="19" fillId="0" borderId="0" xfId="2" applyNumberFormat="1" applyFont="1" applyFill="1" applyBorder="1" applyAlignment="1">
      <alignment vertical="center" shrinkToFit="1"/>
    </xf>
    <xf numFmtId="49" fontId="12" fillId="0" borderId="0" xfId="2" applyNumberFormat="1" applyFont="1" applyFill="1" applyBorder="1" applyAlignment="1">
      <alignment horizontal="right" vertical="center"/>
    </xf>
    <xf numFmtId="49" fontId="21" fillId="0" borderId="26" xfId="2" applyNumberFormat="1" applyFont="1" applyFill="1" applyBorder="1" applyAlignment="1">
      <alignment horizontal="center" vertical="center"/>
    </xf>
    <xf numFmtId="181" fontId="12" fillId="0" borderId="25" xfId="2" applyNumberFormat="1" applyFont="1" applyFill="1" applyBorder="1" applyAlignment="1">
      <alignment horizontal="right" vertical="center"/>
    </xf>
    <xf numFmtId="49" fontId="12" fillId="0" borderId="26" xfId="2" applyNumberFormat="1" applyFont="1" applyFill="1" applyBorder="1" applyAlignment="1">
      <alignment horizontal="center" vertical="center"/>
    </xf>
    <xf numFmtId="181" fontId="21" fillId="0" borderId="25" xfId="2" applyNumberFormat="1" applyFont="1" applyFill="1" applyBorder="1" applyAlignment="1">
      <alignment horizontal="right" vertical="center"/>
    </xf>
    <xf numFmtId="49" fontId="21" fillId="0" borderId="13" xfId="2" applyNumberFormat="1" applyFont="1" applyFill="1" applyBorder="1" applyAlignment="1">
      <alignment horizontal="center" vertical="center"/>
    </xf>
    <xf numFmtId="181" fontId="21" fillId="0" borderId="10" xfId="2" applyNumberFormat="1" applyFont="1" applyFill="1" applyBorder="1" applyAlignment="1">
      <alignment horizontal="right" vertical="center"/>
    </xf>
    <xf numFmtId="49" fontId="21" fillId="0" borderId="32" xfId="2" applyNumberFormat="1" applyFont="1" applyFill="1" applyBorder="1" applyAlignment="1">
      <alignment horizontal="center" vertical="center"/>
    </xf>
    <xf numFmtId="181" fontId="21" fillId="0" borderId="31" xfId="2" applyNumberFormat="1" applyFont="1" applyFill="1" applyBorder="1" applyAlignment="1">
      <alignment horizontal="right" vertical="center"/>
    </xf>
    <xf numFmtId="0" fontId="23" fillId="0" borderId="0" xfId="2" applyFont="1" applyFill="1" applyBorder="1" applyAlignment="1">
      <alignment horizontal="left" vertical="center" readingOrder="1"/>
    </xf>
    <xf numFmtId="181" fontId="24" fillId="0" borderId="25" xfId="2" applyNumberFormat="1" applyFont="1" applyFill="1" applyBorder="1" applyAlignment="1">
      <alignment horizontal="right" vertical="center"/>
    </xf>
    <xf numFmtId="49" fontId="24" fillId="0" borderId="26" xfId="2" applyNumberFormat="1" applyFont="1" applyFill="1" applyBorder="1" applyAlignment="1">
      <alignment horizontal="center" vertical="center"/>
    </xf>
    <xf numFmtId="49" fontId="21" fillId="0" borderId="14" xfId="2" applyNumberFormat="1" applyFont="1" applyFill="1" applyBorder="1" applyAlignment="1">
      <alignment horizontal="center" vertical="center"/>
    </xf>
    <xf numFmtId="181" fontId="24" fillId="0" borderId="16" xfId="2" applyNumberFormat="1" applyFont="1" applyFill="1" applyBorder="1" applyAlignment="1">
      <alignment horizontal="right" vertical="center"/>
    </xf>
    <xf numFmtId="49" fontId="24" fillId="0" borderId="14" xfId="2" applyNumberFormat="1" applyFont="1" applyFill="1" applyBorder="1" applyAlignment="1">
      <alignment horizontal="center" vertical="center"/>
    </xf>
    <xf numFmtId="181" fontId="21" fillId="0" borderId="16" xfId="2" applyNumberFormat="1" applyFont="1" applyFill="1" applyBorder="1" applyAlignment="1">
      <alignment horizontal="right" vertical="center"/>
    </xf>
    <xf numFmtId="49" fontId="21" fillId="0" borderId="21" xfId="2" applyNumberFormat="1" applyFont="1" applyFill="1" applyBorder="1" applyAlignment="1">
      <alignment horizontal="center" vertical="center"/>
    </xf>
    <xf numFmtId="181" fontId="21" fillId="0" borderId="20" xfId="2" applyNumberFormat="1" applyFont="1" applyFill="1" applyBorder="1" applyAlignment="1">
      <alignment horizontal="right" vertical="center"/>
    </xf>
    <xf numFmtId="49" fontId="12" fillId="0" borderId="21" xfId="2" applyNumberFormat="1" applyFont="1" applyFill="1" applyBorder="1" applyAlignment="1">
      <alignment vertical="center"/>
    </xf>
    <xf numFmtId="49" fontId="21" fillId="0" borderId="21" xfId="2" applyNumberFormat="1" applyFont="1" applyFill="1" applyBorder="1" applyAlignment="1">
      <alignment vertical="center"/>
    </xf>
    <xf numFmtId="181" fontId="21" fillId="0" borderId="20" xfId="2" applyNumberFormat="1" applyFont="1" applyFill="1" applyBorder="1" applyAlignment="1">
      <alignment vertical="center"/>
    </xf>
    <xf numFmtId="49" fontId="12"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81" fontId="21" fillId="0" borderId="0" xfId="2" applyNumberFormat="1" applyFont="1" applyFill="1" applyBorder="1" applyAlignment="1">
      <alignment horizontal="right" vertical="center"/>
    </xf>
    <xf numFmtId="49" fontId="21" fillId="0" borderId="0" xfId="2" applyNumberFormat="1" applyFont="1" applyFill="1" applyBorder="1" applyAlignment="1">
      <alignment vertical="center"/>
    </xf>
    <xf numFmtId="181" fontId="21"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22" fillId="0" borderId="0" xfId="2" applyFont="1" applyFill="1" applyBorder="1" applyAlignment="1">
      <alignment vertical="center"/>
    </xf>
    <xf numFmtId="49" fontId="12" fillId="0" borderId="0" xfId="2" applyNumberFormat="1" applyFont="1" applyFill="1" applyBorder="1" applyAlignment="1">
      <alignment horizontal="left" vertical="center"/>
    </xf>
    <xf numFmtId="49" fontId="25" fillId="0" borderId="0" xfId="2" applyNumberFormat="1" applyFont="1" applyFill="1" applyAlignment="1">
      <alignment vertical="center"/>
    </xf>
    <xf numFmtId="49" fontId="12" fillId="0" borderId="0" xfId="2" applyNumberFormat="1" applyFont="1" applyBorder="1" applyAlignment="1">
      <alignment vertical="center"/>
    </xf>
    <xf numFmtId="49" fontId="12" fillId="0" borderId="0" xfId="2" applyNumberFormat="1" applyFont="1" applyAlignment="1">
      <alignment vertical="center"/>
    </xf>
    <xf numFmtId="49" fontId="16" fillId="0" borderId="0" xfId="2" applyNumberFormat="1" applyFont="1" applyBorder="1" applyAlignment="1">
      <alignment vertical="center"/>
    </xf>
    <xf numFmtId="49" fontId="18" fillId="0" borderId="0" xfId="2" applyNumberFormat="1" applyFont="1" applyBorder="1" applyAlignment="1">
      <alignment vertical="center"/>
    </xf>
    <xf numFmtId="49" fontId="18" fillId="0" borderId="0" xfId="2" applyNumberFormat="1" applyFont="1" applyAlignment="1">
      <alignment vertical="center"/>
    </xf>
    <xf numFmtId="0" fontId="18" fillId="0" borderId="0" xfId="2" applyNumberFormat="1" applyFont="1" applyBorder="1" applyAlignment="1">
      <alignment vertical="center"/>
    </xf>
    <xf numFmtId="0" fontId="18" fillId="0" borderId="0" xfId="2" applyFont="1" applyBorder="1" applyAlignment="1">
      <alignment vertical="center"/>
    </xf>
    <xf numFmtId="49" fontId="19" fillId="0" borderId="0" xfId="2" applyNumberFormat="1" applyFont="1" applyBorder="1" applyAlignment="1">
      <alignment vertical="center" shrinkToFit="1"/>
    </xf>
    <xf numFmtId="49" fontId="19" fillId="0" borderId="0" xfId="2" applyNumberFormat="1" applyFont="1" applyBorder="1" applyAlignment="1">
      <alignment vertical="center"/>
    </xf>
    <xf numFmtId="49" fontId="18" fillId="0" borderId="0" xfId="2" applyNumberFormat="1" applyFont="1" applyBorder="1" applyAlignment="1">
      <alignment horizontal="center" vertical="center"/>
    </xf>
    <xf numFmtId="179" fontId="18" fillId="0" borderId="0" xfId="2" applyNumberFormat="1" applyFont="1" applyBorder="1" applyAlignment="1">
      <alignment vertical="center" shrinkToFit="1"/>
    </xf>
    <xf numFmtId="0" fontId="18" fillId="0" borderId="0" xfId="2" applyFont="1" applyBorder="1" applyAlignment="1">
      <alignment vertical="center" shrinkToFit="1"/>
    </xf>
    <xf numFmtId="179" fontId="19" fillId="0" borderId="0" xfId="2" applyNumberFormat="1" applyFont="1" applyBorder="1" applyAlignment="1">
      <alignment vertical="center" shrinkToFit="1"/>
    </xf>
    <xf numFmtId="49" fontId="12" fillId="0" borderId="0" xfId="2" applyNumberFormat="1" applyFont="1" applyBorder="1" applyAlignment="1">
      <alignment horizontal="right" vertical="center"/>
    </xf>
    <xf numFmtId="49" fontId="21" fillId="0" borderId="26" xfId="2" applyNumberFormat="1" applyFont="1" applyBorder="1" applyAlignment="1">
      <alignment horizontal="center" vertical="center"/>
    </xf>
    <xf numFmtId="181" fontId="24" fillId="0" borderId="25" xfId="2" applyNumberFormat="1" applyFont="1" applyBorder="1" applyAlignment="1">
      <alignment horizontal="right" vertical="center"/>
    </xf>
    <xf numFmtId="49" fontId="24" fillId="0" borderId="26" xfId="2" applyNumberFormat="1" applyFont="1" applyBorder="1" applyAlignment="1">
      <alignment horizontal="center" vertical="center"/>
    </xf>
    <xf numFmtId="181" fontId="21" fillId="0" borderId="25" xfId="2" applyNumberFormat="1" applyFont="1" applyBorder="1" applyAlignment="1">
      <alignment horizontal="right" vertical="center"/>
    </xf>
    <xf numFmtId="49" fontId="21" fillId="0" borderId="13" xfId="2" applyNumberFormat="1" applyFont="1" applyBorder="1" applyAlignment="1">
      <alignment horizontal="center" vertical="center"/>
    </xf>
    <xf numFmtId="181" fontId="21" fillId="0" borderId="10" xfId="2" applyNumberFormat="1" applyFont="1" applyBorder="1" applyAlignment="1">
      <alignment horizontal="right" vertical="center"/>
    </xf>
    <xf numFmtId="49" fontId="21" fillId="0" borderId="32" xfId="2" applyNumberFormat="1" applyFont="1" applyBorder="1" applyAlignment="1">
      <alignment horizontal="center" vertical="center"/>
    </xf>
    <xf numFmtId="181" fontId="21" fillId="0" borderId="31" xfId="2" applyNumberFormat="1" applyFont="1" applyBorder="1" applyAlignment="1">
      <alignment horizontal="right" vertical="center"/>
    </xf>
    <xf numFmtId="0" fontId="23" fillId="0" borderId="0" xfId="2" applyFont="1" applyBorder="1" applyAlignment="1">
      <alignment horizontal="left" vertical="center" readingOrder="1"/>
    </xf>
    <xf numFmtId="49" fontId="21" fillId="0" borderId="14" xfId="2" applyNumberFormat="1" applyFont="1" applyBorder="1" applyAlignment="1">
      <alignment horizontal="center" vertical="center"/>
    </xf>
    <xf numFmtId="181" fontId="24" fillId="0" borderId="16" xfId="2" applyNumberFormat="1" applyFont="1" applyBorder="1" applyAlignment="1">
      <alignment horizontal="right" vertical="center"/>
    </xf>
    <xf numFmtId="49" fontId="24" fillId="0" borderId="14" xfId="2" applyNumberFormat="1" applyFont="1" applyBorder="1" applyAlignment="1">
      <alignment horizontal="center" vertical="center"/>
    </xf>
    <xf numFmtId="181" fontId="21" fillId="0" borderId="16" xfId="2" applyNumberFormat="1" applyFont="1" applyBorder="1" applyAlignment="1">
      <alignment horizontal="right" vertical="center"/>
    </xf>
    <xf numFmtId="49" fontId="21" fillId="0" borderId="21" xfId="2" applyNumberFormat="1" applyFont="1" applyBorder="1" applyAlignment="1">
      <alignment horizontal="center" vertical="center"/>
    </xf>
    <xf numFmtId="181" fontId="21" fillId="0" borderId="20" xfId="2" applyNumberFormat="1" applyFont="1" applyBorder="1" applyAlignment="1">
      <alignment horizontal="right" vertical="center"/>
    </xf>
    <xf numFmtId="49" fontId="12" fillId="0" borderId="21" xfId="2" applyNumberFormat="1" applyFont="1" applyBorder="1" applyAlignment="1">
      <alignment vertical="center"/>
    </xf>
    <xf numFmtId="49" fontId="21" fillId="0" borderId="39" xfId="2" applyNumberFormat="1" applyFont="1" applyBorder="1" applyAlignment="1">
      <alignment horizontal="center" vertical="center"/>
    </xf>
    <xf numFmtId="181" fontId="21" fillId="0" borderId="38" xfId="2" applyNumberFormat="1" applyFont="1" applyBorder="1" applyAlignment="1">
      <alignment horizontal="right" vertical="center"/>
    </xf>
    <xf numFmtId="49" fontId="21" fillId="0" borderId="40" xfId="2" applyNumberFormat="1" applyFont="1" applyBorder="1" applyAlignment="1">
      <alignment vertical="center"/>
    </xf>
    <xf numFmtId="181" fontId="21" fillId="0" borderId="42" xfId="2" applyNumberFormat="1" applyFont="1" applyBorder="1" applyAlignment="1">
      <alignment vertical="center"/>
    </xf>
    <xf numFmtId="0" fontId="22" fillId="0" borderId="41" xfId="2" applyFont="1" applyBorder="1" applyAlignment="1">
      <alignment vertical="center"/>
    </xf>
    <xf numFmtId="0" fontId="22" fillId="0" borderId="43" xfId="2" applyFont="1" applyBorder="1" applyAlignment="1">
      <alignment vertical="center"/>
    </xf>
    <xf numFmtId="49" fontId="21" fillId="0" borderId="47" xfId="2" applyNumberFormat="1" applyFont="1" applyBorder="1" applyAlignment="1">
      <alignment horizontal="center" vertical="center"/>
    </xf>
    <xf numFmtId="181" fontId="21" fillId="0" borderId="46" xfId="2" applyNumberFormat="1" applyFont="1" applyBorder="1" applyAlignment="1">
      <alignment horizontal="right" vertical="center"/>
    </xf>
    <xf numFmtId="49" fontId="21" fillId="0" borderId="47" xfId="2" applyNumberFormat="1" applyFont="1" applyBorder="1" applyAlignment="1">
      <alignment vertical="center"/>
    </xf>
    <xf numFmtId="181" fontId="21" fillId="0" borderId="46" xfId="2" applyNumberFormat="1" applyFont="1" applyBorder="1" applyAlignment="1">
      <alignment vertical="center"/>
    </xf>
    <xf numFmtId="0" fontId="22" fillId="0" borderId="45" xfId="2" applyFont="1" applyBorder="1" applyAlignment="1">
      <alignment vertical="center"/>
    </xf>
    <xf numFmtId="0" fontId="22" fillId="0" borderId="50" xfId="2" applyFont="1" applyBorder="1" applyAlignment="1">
      <alignment vertical="center"/>
    </xf>
    <xf numFmtId="49" fontId="12" fillId="0" borderId="0" xfId="2" applyNumberFormat="1" applyFont="1" applyBorder="1" applyAlignment="1">
      <alignment horizontal="center" vertical="center"/>
    </xf>
    <xf numFmtId="49" fontId="21" fillId="0" borderId="0" xfId="2" applyNumberFormat="1" applyFont="1" applyBorder="1" applyAlignment="1">
      <alignment horizontal="center" vertical="center"/>
    </xf>
    <xf numFmtId="181" fontId="21" fillId="0" borderId="0" xfId="2" applyNumberFormat="1" applyFont="1" applyBorder="1" applyAlignment="1">
      <alignment horizontal="center" vertical="center"/>
    </xf>
    <xf numFmtId="181" fontId="21" fillId="0" borderId="0" xfId="2" applyNumberFormat="1" applyFont="1" applyBorder="1" applyAlignment="1">
      <alignment horizontal="right" vertical="center"/>
    </xf>
    <xf numFmtId="49" fontId="22" fillId="0" borderId="0" xfId="2" applyNumberFormat="1" applyFont="1" applyBorder="1" applyAlignment="1">
      <alignment vertical="center"/>
    </xf>
    <xf numFmtId="0" fontId="22" fillId="0" borderId="0" xfId="2" applyFont="1" applyBorder="1" applyAlignment="1">
      <alignment vertical="center"/>
    </xf>
    <xf numFmtId="49" fontId="12" fillId="0" borderId="0" xfId="2" applyNumberFormat="1" applyFont="1" applyBorder="1" applyAlignment="1">
      <alignment horizontal="left" vertical="center"/>
    </xf>
    <xf numFmtId="38" fontId="12" fillId="0" borderId="0" xfId="3" applyFont="1" applyAlignment="1">
      <alignment vertical="center"/>
    </xf>
    <xf numFmtId="49" fontId="25" fillId="0" borderId="0" xfId="2" applyNumberFormat="1" applyFont="1" applyAlignment="1">
      <alignment vertical="center"/>
    </xf>
    <xf numFmtId="49" fontId="26" fillId="0" borderId="0" xfId="2" applyNumberFormat="1" applyFont="1" applyBorder="1" applyAlignment="1">
      <alignment vertical="center" shrinkToFit="1"/>
    </xf>
    <xf numFmtId="49" fontId="21" fillId="0" borderId="40" xfId="2" applyNumberFormat="1" applyFont="1" applyBorder="1" applyAlignment="1">
      <alignment horizontal="center" vertical="center"/>
    </xf>
    <xf numFmtId="181" fontId="21" fillId="0" borderId="42" xfId="2" applyNumberFormat="1" applyFont="1" applyBorder="1" applyAlignment="1">
      <alignment horizontal="right" vertical="center"/>
    </xf>
    <xf numFmtId="49" fontId="22" fillId="0" borderId="40" xfId="2" applyNumberFormat="1" applyFont="1" applyBorder="1" applyAlignment="1">
      <alignment vertical="center"/>
    </xf>
    <xf numFmtId="0" fontId="27" fillId="3" borderId="0" xfId="0" applyFont="1" applyFill="1">
      <alignment vertical="center"/>
    </xf>
    <xf numFmtId="0" fontId="0" fillId="3" borderId="0" xfId="0" applyFill="1">
      <alignment vertical="center"/>
    </xf>
    <xf numFmtId="0" fontId="28" fillId="3" borderId="0" xfId="0" applyFont="1" applyFill="1">
      <alignment vertical="center"/>
    </xf>
    <xf numFmtId="0" fontId="0" fillId="3" borderId="0" xfId="0" applyFill="1" applyAlignment="1">
      <alignment horizontal="left" vertical="center"/>
    </xf>
    <xf numFmtId="0" fontId="0" fillId="3" borderId="0" xfId="0" applyFill="1" applyAlignment="1">
      <alignment horizontal="right" vertical="center"/>
    </xf>
    <xf numFmtId="0" fontId="0" fillId="2" borderId="7" xfId="0" applyFill="1" applyBorder="1">
      <alignment vertical="center"/>
    </xf>
    <xf numFmtId="0" fontId="0" fillId="0" borderId="7" xfId="0" applyBorder="1">
      <alignment vertical="center"/>
    </xf>
    <xf numFmtId="0" fontId="0" fillId="4" borderId="7" xfId="0" applyFill="1" applyBorder="1">
      <alignment vertical="center"/>
    </xf>
    <xf numFmtId="0" fontId="0" fillId="5" borderId="7" xfId="0" applyFill="1" applyBorder="1">
      <alignment vertical="center"/>
    </xf>
    <xf numFmtId="0" fontId="0" fillId="0" borderId="0" xfId="0" applyAlignment="1">
      <alignment horizontal="left" vertical="center"/>
    </xf>
    <xf numFmtId="0" fontId="31" fillId="6" borderId="7" xfId="0" applyFont="1" applyFill="1" applyBorder="1">
      <alignment vertical="center"/>
    </xf>
    <xf numFmtId="0" fontId="0" fillId="0" borderId="0" xfId="0" applyAlignment="1">
      <alignment vertical="center"/>
    </xf>
    <xf numFmtId="0" fontId="0" fillId="0" borderId="55" xfId="0" applyBorder="1" applyAlignment="1">
      <alignment horizontal="left" vertical="center"/>
    </xf>
    <xf numFmtId="0" fontId="0" fillId="0" borderId="17" xfId="0" applyBorder="1">
      <alignment vertical="center"/>
    </xf>
    <xf numFmtId="0" fontId="0" fillId="0" borderId="0" xfId="0" applyBorder="1">
      <alignment vertical="center"/>
    </xf>
    <xf numFmtId="0" fontId="0" fillId="0" borderId="16" xfId="0" applyBorder="1" applyAlignment="1">
      <alignment horizontal="left" vertical="center"/>
    </xf>
    <xf numFmtId="0" fontId="0" fillId="0" borderId="0" xfId="0" applyFill="1" applyBorder="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3" fillId="0" borderId="0" xfId="0" applyFont="1" applyFill="1" applyBorder="1" applyAlignment="1">
      <alignment vertical="center"/>
    </xf>
    <xf numFmtId="0" fontId="0" fillId="0" borderId="0" xfId="0" quotePrefix="1" applyFill="1" applyBorder="1" applyAlignment="1">
      <alignment vertical="center"/>
    </xf>
    <xf numFmtId="38" fontId="0" fillId="0" borderId="0" xfId="1" applyFont="1" applyFill="1" applyBorder="1" applyAlignment="1">
      <alignment vertical="center"/>
    </xf>
    <xf numFmtId="0" fontId="0" fillId="0" borderId="0" xfId="0" applyFill="1" applyBorder="1" applyAlignment="1">
      <alignment vertical="center" shrinkToFit="1"/>
    </xf>
    <xf numFmtId="0" fontId="32" fillId="0" borderId="0" xfId="0" applyFont="1" applyFill="1" applyBorder="1" applyAlignment="1">
      <alignment vertical="center"/>
    </xf>
    <xf numFmtId="49" fontId="0" fillId="0" borderId="0" xfId="0" applyNumberFormat="1" applyFill="1" applyBorder="1" applyAlignment="1">
      <alignment vertical="center"/>
    </xf>
    <xf numFmtId="0" fontId="35" fillId="0" borderId="0" xfId="0" applyFont="1">
      <alignment vertical="center"/>
    </xf>
    <xf numFmtId="178" fontId="0" fillId="0" borderId="17" xfId="0" quotePrefix="1" applyNumberFormat="1" applyFill="1" applyBorder="1" applyAlignment="1">
      <alignment vertical="center"/>
    </xf>
    <xf numFmtId="178" fontId="0" fillId="0" borderId="0" xfId="0" applyNumberFormat="1" applyFill="1" applyBorder="1" applyAlignment="1">
      <alignment vertical="center"/>
    </xf>
    <xf numFmtId="3" fontId="0" fillId="0" borderId="0" xfId="0" applyNumberFormat="1" applyAlignment="1">
      <alignment vertical="center" shrinkToFit="1"/>
    </xf>
    <xf numFmtId="0" fontId="0" fillId="0" borderId="9" xfId="0" applyBorder="1" applyAlignment="1">
      <alignment vertical="center"/>
    </xf>
    <xf numFmtId="3" fontId="0" fillId="0" borderId="0" xfId="0" applyNumberFormat="1">
      <alignment vertical="center"/>
    </xf>
    <xf numFmtId="0" fontId="0" fillId="0" borderId="7" xfId="0" applyBorder="1" applyAlignment="1">
      <alignment horizontal="left" vertical="center"/>
    </xf>
    <xf numFmtId="0" fontId="0" fillId="0" borderId="7" xfId="0" applyFill="1" applyBorder="1" applyAlignment="1" applyProtection="1">
      <alignment horizontal="center" vertical="center"/>
      <protection locked="0"/>
    </xf>
    <xf numFmtId="0" fontId="32" fillId="7" borderId="7"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2"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2" fillId="8" borderId="7" xfId="0" applyFont="1" applyFill="1" applyBorder="1" applyAlignment="1">
      <alignment horizontal="left" vertical="center"/>
    </xf>
    <xf numFmtId="0" fontId="0" fillId="0" borderId="7" xfId="0" applyBorder="1" applyAlignment="1" applyProtection="1">
      <alignment horizontal="center" vertical="center"/>
      <protection locked="0"/>
    </xf>
    <xf numFmtId="14" fontId="0" fillId="0" borderId="7" xfId="0" applyNumberFormat="1" applyBorder="1" applyAlignment="1" applyProtection="1">
      <alignment horizontal="center" vertical="center"/>
      <protection locked="0"/>
    </xf>
    <xf numFmtId="0" fontId="0" fillId="0" borderId="7" xfId="0" applyBorder="1" applyAlignment="1">
      <alignment horizontal="left" vertical="center" shrinkToFi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 xfId="0" applyFill="1" applyBorder="1" applyAlignment="1">
      <alignment horizontal="center" vertical="center"/>
    </xf>
    <xf numFmtId="38" fontId="0" fillId="0" borderId="2" xfId="1" applyFont="1" applyBorder="1" applyAlignment="1" applyProtection="1">
      <alignment horizontal="center" vertical="center"/>
      <protection locked="0"/>
    </xf>
    <xf numFmtId="38" fontId="0" fillId="0" borderId="3" xfId="1" applyFont="1" applyBorder="1" applyAlignment="1" applyProtection="1">
      <alignment horizontal="center" vertical="center"/>
      <protection locked="0"/>
    </xf>
    <xf numFmtId="38" fontId="0" fillId="0" borderId="4" xfId="1" applyFont="1" applyBorder="1" applyAlignment="1" applyProtection="1">
      <alignment horizontal="center" vertical="center"/>
      <protection locked="0"/>
    </xf>
    <xf numFmtId="0" fontId="0" fillId="9" borderId="7" xfId="0" applyFill="1" applyBorder="1" applyAlignment="1">
      <alignment horizontal="center" vertical="center"/>
    </xf>
    <xf numFmtId="38" fontId="0" fillId="5" borderId="7" xfId="1" applyFont="1" applyFill="1" applyBorder="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7"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9" fillId="0" borderId="7" xfId="0" applyFont="1" applyBorder="1" applyAlignment="1">
      <alignment horizontal="center" vertical="center" wrapText="1"/>
    </xf>
    <xf numFmtId="0" fontId="2" fillId="0" borderId="7" xfId="0" applyFont="1" applyBorder="1" applyAlignment="1">
      <alignment horizontal="center" vertical="center"/>
    </xf>
    <xf numFmtId="0" fontId="9" fillId="0" borderId="7" xfId="0" applyFont="1" applyBorder="1" applyAlignment="1">
      <alignment horizontal="center" vertical="center"/>
    </xf>
    <xf numFmtId="0" fontId="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76" fontId="2" fillId="0" borderId="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177" fontId="2" fillId="0" borderId="7"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xf>
    <xf numFmtId="38" fontId="2" fillId="0" borderId="7" xfId="1" applyFont="1" applyBorder="1" applyAlignment="1">
      <alignment horizontal="center" vertical="center"/>
    </xf>
    <xf numFmtId="38" fontId="2" fillId="0" borderId="2" xfId="1" applyFont="1" applyBorder="1" applyAlignment="1">
      <alignment horizontal="center" vertical="center"/>
    </xf>
    <xf numFmtId="49" fontId="12" fillId="0" borderId="2" xfId="2" applyNumberFormat="1" applyFont="1" applyFill="1" applyBorder="1" applyAlignment="1">
      <alignment horizontal="center" vertical="center"/>
    </xf>
    <xf numFmtId="49" fontId="12" fillId="0" borderId="3" xfId="2" applyNumberFormat="1" applyFont="1" applyFill="1" applyBorder="1" applyAlignment="1">
      <alignment horizontal="center" vertical="center"/>
    </xf>
    <xf numFmtId="49" fontId="12" fillId="0" borderId="4" xfId="2" applyNumberFormat="1" applyFont="1" applyFill="1" applyBorder="1" applyAlignment="1">
      <alignment horizontal="center" vertical="center"/>
    </xf>
    <xf numFmtId="49" fontId="12" fillId="0" borderId="0" xfId="2" applyNumberFormat="1" applyFont="1" applyFill="1" applyBorder="1" applyAlignment="1">
      <alignment vertical="center"/>
    </xf>
    <xf numFmtId="49" fontId="13" fillId="0" borderId="0"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7" fillId="0" borderId="0" xfId="2" applyNumberFormat="1" applyFont="1" applyFill="1" applyBorder="1" applyAlignment="1">
      <alignment horizontal="distributed" vertical="center"/>
    </xf>
    <xf numFmtId="49" fontId="18" fillId="0" borderId="0" xfId="2" applyNumberFormat="1" applyFont="1" applyFill="1" applyBorder="1" applyAlignment="1">
      <alignment vertical="center" wrapText="1"/>
    </xf>
    <xf numFmtId="0" fontId="11" fillId="0" borderId="0" xfId="2" applyFont="1" applyFill="1" applyBorder="1" applyAlignment="1">
      <alignment vertical="center"/>
    </xf>
    <xf numFmtId="0" fontId="18" fillId="0" borderId="0" xfId="2" applyNumberFormat="1" applyFont="1" applyFill="1" applyBorder="1" applyAlignment="1">
      <alignment horizontal="center" vertical="center" wrapText="1"/>
    </xf>
    <xf numFmtId="0" fontId="11" fillId="0" borderId="0" xfId="2" applyNumberFormat="1" applyFont="1" applyFill="1" applyBorder="1" applyAlignment="1">
      <alignment horizontal="center" vertical="center" wrapText="1"/>
    </xf>
    <xf numFmtId="49" fontId="12" fillId="0" borderId="18" xfId="2" applyNumberFormat="1" applyFont="1" applyFill="1" applyBorder="1" applyAlignment="1">
      <alignment horizontal="center" vertical="center"/>
    </xf>
    <xf numFmtId="0" fontId="18" fillId="0" borderId="19" xfId="2" applyFont="1" applyFill="1" applyBorder="1" applyAlignment="1">
      <alignment horizontal="center" vertical="center"/>
    </xf>
    <xf numFmtId="0" fontId="18" fillId="0" borderId="20" xfId="2" applyFont="1" applyFill="1" applyBorder="1" applyAlignment="1">
      <alignment horizontal="center" vertical="center"/>
    </xf>
    <xf numFmtId="49" fontId="12" fillId="0" borderId="21" xfId="2" applyNumberFormat="1" applyFont="1" applyFill="1" applyBorder="1" applyAlignment="1">
      <alignment horizontal="center" vertical="center"/>
    </xf>
    <xf numFmtId="0" fontId="18" fillId="0" borderId="22" xfId="2" applyFont="1" applyFill="1" applyBorder="1" applyAlignment="1">
      <alignment horizontal="center" vertical="center"/>
    </xf>
    <xf numFmtId="49" fontId="18" fillId="0" borderId="0" xfId="2" applyNumberFormat="1" applyFont="1" applyFill="1" applyBorder="1" applyAlignment="1">
      <alignment horizontal="distributed" vertical="center"/>
    </xf>
    <xf numFmtId="0" fontId="18" fillId="0" borderId="0" xfId="2" applyFont="1" applyFill="1" applyBorder="1" applyAlignment="1">
      <alignment horizontal="distributed" vertical="center"/>
    </xf>
    <xf numFmtId="0" fontId="18" fillId="0" borderId="0" xfId="2" applyNumberFormat="1" applyFont="1" applyFill="1" applyBorder="1" applyAlignment="1">
      <alignment vertical="center"/>
    </xf>
    <xf numFmtId="0" fontId="18" fillId="0" borderId="0" xfId="2" applyNumberFormat="1" applyFont="1" applyFill="1" applyBorder="1" applyAlignment="1">
      <alignment horizontal="center" vertical="center"/>
    </xf>
    <xf numFmtId="0" fontId="18" fillId="0" borderId="0" xfId="2" applyNumberFormat="1" applyFont="1" applyFill="1" applyBorder="1" applyAlignment="1">
      <alignment horizontal="left" vertical="center"/>
    </xf>
    <xf numFmtId="180" fontId="20" fillId="0" borderId="15" xfId="2" applyNumberFormat="1" applyFont="1" applyFill="1" applyBorder="1" applyAlignment="1">
      <alignment horizontal="center" vertical="center"/>
    </xf>
    <xf numFmtId="49" fontId="18" fillId="0" borderId="15" xfId="2" applyNumberFormat="1" applyFont="1" applyFill="1" applyBorder="1" applyAlignment="1">
      <alignment horizontal="center" vertical="center"/>
    </xf>
    <xf numFmtId="49" fontId="12" fillId="0" borderId="23" xfId="2" applyNumberFormat="1" applyFont="1" applyFill="1" applyBorder="1" applyAlignment="1">
      <alignment horizontal="center" vertical="center"/>
    </xf>
    <xf numFmtId="0" fontId="18" fillId="0" borderId="24" xfId="2" applyFont="1" applyFill="1" applyBorder="1" applyAlignment="1">
      <alignment horizontal="center" vertical="center"/>
    </xf>
    <xf numFmtId="0" fontId="18" fillId="0" borderId="25" xfId="2" applyFont="1" applyFill="1" applyBorder="1" applyAlignment="1">
      <alignment horizontal="center" vertical="center"/>
    </xf>
    <xf numFmtId="181" fontId="12" fillId="0" borderId="24" xfId="2" applyNumberFormat="1" applyFont="1" applyFill="1" applyBorder="1" applyAlignment="1">
      <alignment horizontal="right" vertical="center"/>
    </xf>
    <xf numFmtId="0" fontId="22" fillId="0" borderId="26" xfId="2" applyFont="1" applyFill="1" applyBorder="1" applyAlignment="1" applyProtection="1">
      <alignment vertical="center" wrapText="1"/>
      <protection locked="0"/>
    </xf>
    <xf numFmtId="0" fontId="22" fillId="0" borderId="24" xfId="2" applyFont="1" applyFill="1" applyBorder="1" applyAlignment="1" applyProtection="1">
      <alignment vertical="center" wrapText="1"/>
      <protection locked="0"/>
    </xf>
    <xf numFmtId="0" fontId="22" fillId="0" borderId="27" xfId="2" applyFont="1" applyFill="1" applyBorder="1" applyAlignment="1" applyProtection="1">
      <alignment vertical="center" wrapText="1"/>
      <protection locked="0"/>
    </xf>
    <xf numFmtId="49" fontId="12" fillId="0" borderId="8" xfId="2" applyNumberFormat="1"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center" vertical="center"/>
    </xf>
    <xf numFmtId="49" fontId="21" fillId="0" borderId="2" xfId="2" applyNumberFormat="1" applyFont="1" applyFill="1" applyBorder="1" applyAlignment="1">
      <alignment horizontal="center" vertical="center"/>
    </xf>
    <xf numFmtId="49" fontId="21" fillId="0" borderId="3"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181" fontId="21" fillId="0" borderId="9" xfId="2" applyNumberFormat="1" applyFont="1" applyFill="1" applyBorder="1" applyAlignment="1">
      <alignment horizontal="right" vertical="center"/>
    </xf>
    <xf numFmtId="49" fontId="22" fillId="0" borderId="13" xfId="2" applyNumberFormat="1" applyFont="1" applyFill="1" applyBorder="1" applyAlignment="1" applyProtection="1">
      <alignment vertical="center" shrinkToFit="1"/>
      <protection locked="0"/>
    </xf>
    <xf numFmtId="0" fontId="22" fillId="0" borderId="9" xfId="2" applyFont="1" applyFill="1" applyBorder="1" applyAlignment="1" applyProtection="1">
      <alignment vertical="center" shrinkToFit="1"/>
      <protection locked="0"/>
    </xf>
    <xf numFmtId="0" fontId="22" fillId="0" borderId="28" xfId="2" applyFont="1" applyFill="1" applyBorder="1" applyAlignment="1" applyProtection="1">
      <alignment vertical="center" shrinkToFit="1"/>
      <protection locked="0"/>
    </xf>
    <xf numFmtId="49" fontId="12" fillId="0" borderId="29" xfId="2" applyNumberFormat="1" applyFont="1" applyFill="1" applyBorder="1" applyAlignment="1">
      <alignment horizontal="center" vertical="center"/>
    </xf>
    <xf numFmtId="0" fontId="18" fillId="0" borderId="30" xfId="2" applyFont="1" applyFill="1" applyBorder="1" applyAlignment="1">
      <alignment horizontal="center" vertical="center"/>
    </xf>
    <xf numFmtId="0" fontId="18" fillId="0" borderId="31" xfId="2" applyFont="1" applyFill="1" applyBorder="1" applyAlignment="1">
      <alignment horizontal="center" vertical="center"/>
    </xf>
    <xf numFmtId="38" fontId="21" fillId="0" borderId="30" xfId="1" applyFont="1" applyFill="1" applyBorder="1" applyAlignment="1">
      <alignment horizontal="right" vertical="center"/>
    </xf>
    <xf numFmtId="49" fontId="22" fillId="0" borderId="2" xfId="2" applyNumberFormat="1" applyFont="1" applyFill="1" applyBorder="1" applyAlignment="1" applyProtection="1">
      <alignment vertical="center"/>
      <protection locked="0"/>
    </xf>
    <xf numFmtId="0" fontId="22" fillId="0" borderId="3" xfId="2" applyFont="1" applyFill="1" applyBorder="1" applyAlignment="1" applyProtection="1">
      <alignment vertical="center"/>
      <protection locked="0"/>
    </xf>
    <xf numFmtId="0" fontId="22" fillId="0" borderId="33" xfId="2" applyFont="1" applyFill="1" applyBorder="1" applyAlignment="1" applyProtection="1">
      <alignment vertical="center"/>
      <protection locked="0"/>
    </xf>
    <xf numFmtId="181" fontId="24" fillId="0" borderId="24" xfId="2" applyNumberFormat="1" applyFont="1" applyFill="1" applyBorder="1" applyAlignment="1" applyProtection="1">
      <alignment horizontal="right" vertical="center"/>
      <protection locked="0"/>
    </xf>
    <xf numFmtId="0" fontId="22" fillId="0" borderId="24" xfId="2" applyFont="1" applyFill="1" applyBorder="1" applyAlignment="1" applyProtection="1">
      <alignment vertical="center"/>
      <protection locked="0"/>
    </xf>
    <xf numFmtId="0" fontId="22" fillId="0" borderId="27" xfId="2" applyFont="1" applyFill="1" applyBorder="1" applyAlignment="1" applyProtection="1">
      <alignment vertical="center"/>
      <protection locked="0"/>
    </xf>
    <xf numFmtId="49" fontId="12" fillId="0" borderId="34" xfId="2" applyNumberFormat="1" applyFont="1" applyFill="1" applyBorder="1" applyAlignment="1">
      <alignment horizontal="center" vertical="center"/>
    </xf>
    <xf numFmtId="0" fontId="18" fillId="0" borderId="15" xfId="2" applyFont="1" applyFill="1" applyBorder="1" applyAlignment="1">
      <alignment horizontal="center" vertical="center"/>
    </xf>
    <xf numFmtId="0" fontId="18" fillId="0" borderId="16" xfId="2" applyFont="1" applyFill="1" applyBorder="1" applyAlignment="1">
      <alignment horizontal="center" vertical="center"/>
    </xf>
    <xf numFmtId="181" fontId="24" fillId="0" borderId="15" xfId="2" applyNumberFormat="1" applyFont="1" applyFill="1" applyBorder="1" applyAlignment="1" applyProtection="1">
      <alignment horizontal="right" vertical="center"/>
      <protection locked="0"/>
    </xf>
    <xf numFmtId="49" fontId="22" fillId="0" borderId="14" xfId="2" applyNumberFormat="1" applyFont="1" applyFill="1" applyBorder="1" applyAlignment="1" applyProtection="1">
      <alignment vertical="center"/>
      <protection locked="0"/>
    </xf>
    <xf numFmtId="0" fontId="22" fillId="0" borderId="15" xfId="2" applyFont="1" applyFill="1" applyBorder="1" applyAlignment="1" applyProtection="1">
      <alignment vertical="center"/>
      <protection locked="0"/>
    </xf>
    <xf numFmtId="0" fontId="22" fillId="0" borderId="35" xfId="2" applyFont="1" applyFill="1" applyBorder="1" applyAlignment="1" applyProtection="1">
      <alignment vertical="center"/>
      <protection locked="0"/>
    </xf>
    <xf numFmtId="49" fontId="22" fillId="0" borderId="13" xfId="2" applyNumberFormat="1" applyFont="1" applyFill="1" applyBorder="1" applyAlignment="1" applyProtection="1">
      <alignment vertical="center"/>
      <protection locked="0"/>
    </xf>
    <xf numFmtId="0" fontId="22" fillId="0" borderId="9" xfId="2" applyFont="1" applyFill="1" applyBorder="1" applyAlignment="1" applyProtection="1">
      <alignment vertical="center"/>
      <protection locked="0"/>
    </xf>
    <xf numFmtId="0" fontId="22" fillId="0" borderId="28" xfId="2" applyFont="1" applyFill="1" applyBorder="1" applyAlignment="1" applyProtection="1">
      <alignment vertical="center"/>
      <protection locked="0"/>
    </xf>
    <xf numFmtId="181" fontId="24" fillId="0" borderId="19" xfId="2" applyNumberFormat="1" applyFont="1" applyFill="1" applyBorder="1" applyAlignment="1" applyProtection="1">
      <alignment horizontal="right" vertical="center"/>
      <protection locked="0"/>
    </xf>
    <xf numFmtId="49" fontId="22" fillId="0" borderId="21" xfId="2" applyNumberFormat="1" applyFont="1" applyFill="1" applyBorder="1" applyAlignment="1" applyProtection="1">
      <alignment vertical="center"/>
      <protection locked="0"/>
    </xf>
    <xf numFmtId="0" fontId="22" fillId="0" borderId="19" xfId="2" applyFont="1" applyFill="1" applyBorder="1" applyAlignment="1" applyProtection="1">
      <alignment vertical="center"/>
      <protection locked="0"/>
    </xf>
    <xf numFmtId="0" fontId="22" fillId="0" borderId="22" xfId="2" applyFont="1" applyFill="1" applyBorder="1" applyAlignment="1" applyProtection="1">
      <alignment vertical="center"/>
      <protection locked="0"/>
    </xf>
    <xf numFmtId="181" fontId="21" fillId="0" borderId="19" xfId="2" applyNumberFormat="1" applyFont="1" applyFill="1" applyBorder="1" applyAlignment="1">
      <alignment horizontal="right" vertical="center"/>
    </xf>
    <xf numFmtId="182" fontId="22" fillId="0" borderId="19" xfId="2" applyNumberFormat="1" applyFont="1" applyFill="1" applyBorder="1" applyAlignment="1" applyProtection="1">
      <alignment horizontal="left" vertical="center"/>
      <protection locked="0"/>
    </xf>
    <xf numFmtId="182" fontId="22" fillId="0" borderId="22" xfId="2" applyNumberFormat="1" applyFont="1" applyFill="1" applyBorder="1" applyAlignment="1" applyProtection="1">
      <alignment horizontal="left" vertical="center"/>
      <protection locked="0"/>
    </xf>
    <xf numFmtId="49" fontId="12" fillId="0" borderId="19" xfId="2" applyNumberFormat="1" applyFont="1" applyFill="1" applyBorder="1" applyAlignment="1">
      <alignment horizontal="center" vertical="center"/>
    </xf>
    <xf numFmtId="49" fontId="12" fillId="0" borderId="20" xfId="2" applyNumberFormat="1" applyFont="1" applyFill="1" applyBorder="1" applyAlignment="1">
      <alignment horizontal="center" vertical="center"/>
    </xf>
    <xf numFmtId="181" fontId="21" fillId="0" borderId="19" xfId="2" applyNumberFormat="1" applyFont="1" applyFill="1" applyBorder="1" applyAlignment="1" applyProtection="1">
      <alignment horizontal="right" vertical="center"/>
      <protection locked="0"/>
    </xf>
    <xf numFmtId="49" fontId="22" fillId="0" borderId="21" xfId="2" applyNumberFormat="1" applyFont="1" applyFill="1" applyBorder="1" applyAlignment="1" applyProtection="1">
      <alignment horizontal="center" vertical="center" wrapText="1"/>
      <protection locked="0"/>
    </xf>
    <xf numFmtId="49" fontId="22" fillId="0" borderId="19" xfId="2" applyNumberFormat="1" applyFont="1" applyFill="1" applyBorder="1" applyAlignment="1" applyProtection="1">
      <alignment horizontal="center" vertical="center"/>
      <protection locked="0"/>
    </xf>
    <xf numFmtId="49" fontId="22" fillId="0" borderId="22" xfId="2" applyNumberFormat="1" applyFont="1" applyFill="1" applyBorder="1" applyAlignment="1" applyProtection="1">
      <alignment horizontal="center" vertical="center"/>
      <protection locked="0"/>
    </xf>
    <xf numFmtId="38" fontId="12" fillId="0" borderId="18"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22" xfId="3" applyFont="1" applyFill="1" applyBorder="1" applyAlignment="1" applyProtection="1">
      <alignment horizontal="right" vertical="center"/>
    </xf>
    <xf numFmtId="49" fontId="12" fillId="0" borderId="0" xfId="2" applyNumberFormat="1" applyFont="1" applyBorder="1" applyAlignment="1">
      <alignment vertical="center"/>
    </xf>
    <xf numFmtId="49" fontId="13" fillId="0" borderId="0" xfId="2" applyNumberFormat="1" applyFont="1" applyBorder="1" applyAlignment="1">
      <alignment horizontal="center" vertical="center"/>
    </xf>
    <xf numFmtId="49" fontId="15" fillId="0" borderId="0" xfId="2" applyNumberFormat="1" applyFont="1" applyBorder="1" applyAlignment="1">
      <alignment horizontal="center" vertical="center"/>
    </xf>
    <xf numFmtId="49" fontId="17" fillId="0" borderId="0" xfId="2" applyNumberFormat="1" applyFont="1" applyBorder="1" applyAlignment="1">
      <alignment horizontal="distributed" vertical="center"/>
    </xf>
    <xf numFmtId="49" fontId="18" fillId="0" borderId="0" xfId="2" applyNumberFormat="1" applyFont="1" applyBorder="1" applyAlignment="1">
      <alignment vertical="center" wrapText="1"/>
    </xf>
    <xf numFmtId="0" fontId="11" fillId="0" borderId="0" xfId="2" applyFont="1" applyBorder="1" applyAlignment="1">
      <alignment vertical="center"/>
    </xf>
    <xf numFmtId="0" fontId="18" fillId="0" borderId="0" xfId="2" applyNumberFormat="1" applyFont="1" applyBorder="1" applyAlignment="1">
      <alignment horizontal="center" vertical="center" wrapText="1"/>
    </xf>
    <xf numFmtId="0" fontId="11" fillId="0" borderId="0" xfId="2" applyNumberFormat="1" applyFont="1" applyBorder="1" applyAlignment="1">
      <alignment horizontal="center" vertical="center" wrapText="1"/>
    </xf>
    <xf numFmtId="49" fontId="12" fillId="0" borderId="18" xfId="2" applyNumberFormat="1" applyFont="1" applyBorder="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49" fontId="12" fillId="0" borderId="21" xfId="2" applyNumberFormat="1" applyFont="1" applyBorder="1" applyAlignment="1">
      <alignment horizontal="center" vertical="center"/>
    </xf>
    <xf numFmtId="0" fontId="18" fillId="0" borderId="22" xfId="2" applyFont="1" applyBorder="1" applyAlignment="1">
      <alignment horizontal="center" vertical="center"/>
    </xf>
    <xf numFmtId="49" fontId="18" fillId="0" borderId="0" xfId="2" applyNumberFormat="1" applyFont="1" applyBorder="1" applyAlignment="1">
      <alignment horizontal="distributed" vertical="center"/>
    </xf>
    <xf numFmtId="0" fontId="18" fillId="0" borderId="0" xfId="2" applyFont="1" applyBorder="1" applyAlignment="1">
      <alignment horizontal="distributed" vertical="center"/>
    </xf>
    <xf numFmtId="0" fontId="18" fillId="0" borderId="0" xfId="2" applyNumberFormat="1" applyFont="1" applyBorder="1" applyAlignment="1">
      <alignment vertical="center"/>
    </xf>
    <xf numFmtId="0" fontId="18" fillId="0" borderId="0" xfId="2" applyNumberFormat="1" applyFont="1" applyBorder="1" applyAlignment="1">
      <alignment horizontal="center" vertical="center"/>
    </xf>
    <xf numFmtId="0" fontId="18" fillId="0" borderId="0" xfId="2" applyNumberFormat="1" applyFont="1" applyBorder="1" applyAlignment="1">
      <alignment horizontal="left" vertical="center"/>
    </xf>
    <xf numFmtId="180" fontId="20" fillId="0" borderId="15" xfId="2" applyNumberFormat="1" applyFont="1" applyBorder="1" applyAlignment="1">
      <alignment horizontal="center" vertical="center"/>
    </xf>
    <xf numFmtId="49" fontId="18" fillId="0" borderId="15" xfId="2" applyNumberFormat="1" applyFont="1" applyBorder="1" applyAlignment="1">
      <alignment horizontal="center" vertical="center"/>
    </xf>
    <xf numFmtId="49" fontId="12" fillId="0" borderId="23" xfId="2" applyNumberFormat="1" applyFont="1" applyBorder="1" applyAlignment="1">
      <alignment horizontal="center" vertical="center"/>
    </xf>
    <xf numFmtId="0" fontId="18" fillId="0" borderId="24" xfId="2" applyFont="1" applyBorder="1" applyAlignment="1">
      <alignment horizontal="center" vertical="center"/>
    </xf>
    <xf numFmtId="0" fontId="18" fillId="0" borderId="25" xfId="2" applyFont="1" applyBorder="1" applyAlignment="1">
      <alignment horizontal="center" vertical="center"/>
    </xf>
    <xf numFmtId="181" fontId="12" fillId="0" borderId="24" xfId="2" applyNumberFormat="1" applyFont="1" applyBorder="1" applyAlignment="1">
      <alignment horizontal="right" vertical="center"/>
    </xf>
    <xf numFmtId="0" fontId="22" fillId="0" borderId="26" xfId="2" applyFont="1" applyBorder="1" applyAlignment="1" applyProtection="1">
      <alignment vertical="center" wrapText="1"/>
      <protection locked="0"/>
    </xf>
    <xf numFmtId="0" fontId="22" fillId="0" borderId="24" xfId="2" applyFont="1" applyBorder="1" applyAlignment="1" applyProtection="1">
      <alignment vertical="center" wrapText="1"/>
      <protection locked="0"/>
    </xf>
    <xf numFmtId="0" fontId="22" fillId="0" borderId="27" xfId="2" applyFont="1" applyBorder="1" applyAlignment="1" applyProtection="1">
      <alignment vertical="center" wrapText="1"/>
      <protection locked="0"/>
    </xf>
    <xf numFmtId="49" fontId="12" fillId="0" borderId="8" xfId="2" applyNumberFormat="1"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49" fontId="21" fillId="0" borderId="2" xfId="2" applyNumberFormat="1" applyFont="1" applyBorder="1" applyAlignment="1">
      <alignment horizontal="center" vertical="center"/>
    </xf>
    <xf numFmtId="49" fontId="21" fillId="0" borderId="3" xfId="2" applyNumberFormat="1" applyFont="1" applyBorder="1" applyAlignment="1">
      <alignment horizontal="center" vertical="center"/>
    </xf>
    <xf numFmtId="49" fontId="21" fillId="0" borderId="4" xfId="2" applyNumberFormat="1" applyFont="1" applyBorder="1" applyAlignment="1">
      <alignment horizontal="center" vertical="center"/>
    </xf>
    <xf numFmtId="181" fontId="21" fillId="0" borderId="9" xfId="2" applyNumberFormat="1" applyFont="1" applyBorder="1" applyAlignment="1">
      <alignment horizontal="right" vertical="center"/>
    </xf>
    <xf numFmtId="49" fontId="12" fillId="0" borderId="29" xfId="2" applyNumberFormat="1" applyFont="1" applyBorder="1" applyAlignment="1">
      <alignment horizontal="center" vertical="center"/>
    </xf>
    <xf numFmtId="0" fontId="18" fillId="0" borderId="30" xfId="2" applyFont="1" applyBorder="1" applyAlignment="1">
      <alignment horizontal="center" vertical="center"/>
    </xf>
    <xf numFmtId="0" fontId="18" fillId="0" borderId="31" xfId="2" applyFont="1" applyBorder="1" applyAlignment="1">
      <alignment horizontal="center" vertical="center"/>
    </xf>
    <xf numFmtId="38" fontId="21" fillId="0" borderId="30" xfId="1" applyFont="1" applyBorder="1" applyAlignment="1">
      <alignment horizontal="right" vertical="center"/>
    </xf>
    <xf numFmtId="49" fontId="22" fillId="0" borderId="2" xfId="2" applyNumberFormat="1" applyFont="1" applyBorder="1" applyAlignment="1" applyProtection="1">
      <alignment vertical="center"/>
      <protection locked="0"/>
    </xf>
    <xf numFmtId="0" fontId="22" fillId="0" borderId="3" xfId="2" applyFont="1" applyBorder="1" applyAlignment="1" applyProtection="1">
      <alignment vertical="center"/>
      <protection locked="0"/>
    </xf>
    <xf numFmtId="0" fontId="22" fillId="0" borderId="33" xfId="2" applyFont="1" applyBorder="1" applyAlignment="1" applyProtection="1">
      <alignment vertical="center"/>
      <protection locked="0"/>
    </xf>
    <xf numFmtId="181" fontId="24" fillId="0" borderId="24" xfId="2" applyNumberFormat="1" applyFont="1" applyBorder="1" applyAlignment="1" applyProtection="1">
      <alignment horizontal="right" vertical="center"/>
      <protection locked="0"/>
    </xf>
    <xf numFmtId="0" fontId="22" fillId="0" borderId="24" xfId="2" applyFont="1" applyBorder="1" applyAlignment="1" applyProtection="1">
      <alignment vertical="center"/>
      <protection locked="0"/>
    </xf>
    <xf numFmtId="0" fontId="22" fillId="0" borderId="27" xfId="2" applyFont="1" applyBorder="1" applyAlignment="1" applyProtection="1">
      <alignment vertical="center"/>
      <protection locked="0"/>
    </xf>
    <xf numFmtId="49" fontId="12" fillId="0" borderId="34" xfId="2" applyNumberFormat="1" applyFont="1" applyBorder="1" applyAlignment="1">
      <alignment horizontal="center" vertical="center"/>
    </xf>
    <xf numFmtId="0" fontId="18" fillId="0" borderId="15" xfId="2" applyFont="1" applyBorder="1" applyAlignment="1">
      <alignment horizontal="center" vertical="center"/>
    </xf>
    <xf numFmtId="0" fontId="18" fillId="0" borderId="16" xfId="2" applyFont="1" applyBorder="1" applyAlignment="1">
      <alignment horizontal="center" vertical="center"/>
    </xf>
    <xf numFmtId="181" fontId="24" fillId="0" borderId="15" xfId="2" applyNumberFormat="1" applyFont="1" applyBorder="1" applyAlignment="1" applyProtection="1">
      <alignment horizontal="right" vertical="center"/>
      <protection locked="0"/>
    </xf>
    <xf numFmtId="49" fontId="22" fillId="0" borderId="14" xfId="2" applyNumberFormat="1" applyFont="1" applyBorder="1" applyAlignment="1" applyProtection="1">
      <alignment vertical="center"/>
      <protection locked="0"/>
    </xf>
    <xf numFmtId="0" fontId="22" fillId="0" borderId="15" xfId="2" applyFont="1" applyBorder="1" applyAlignment="1" applyProtection="1">
      <alignment vertical="center"/>
      <protection locked="0"/>
    </xf>
    <xf numFmtId="0" fontId="22" fillId="0" borderId="35" xfId="2" applyFont="1" applyBorder="1" applyAlignment="1" applyProtection="1">
      <alignment vertical="center"/>
      <protection locked="0"/>
    </xf>
    <xf numFmtId="49" fontId="22" fillId="0" borderId="13" xfId="2" applyNumberFormat="1" applyFont="1" applyBorder="1" applyAlignment="1" applyProtection="1">
      <alignment vertical="center"/>
      <protection locked="0"/>
    </xf>
    <xf numFmtId="0" fontId="22" fillId="0" borderId="9" xfId="2" applyFont="1" applyBorder="1" applyAlignment="1" applyProtection="1">
      <alignment vertical="center"/>
      <protection locked="0"/>
    </xf>
    <xf numFmtId="0" fontId="22" fillId="0" borderId="28" xfId="2" applyFont="1" applyBorder="1" applyAlignment="1" applyProtection="1">
      <alignment vertical="center"/>
      <protection locked="0"/>
    </xf>
    <xf numFmtId="49" fontId="22" fillId="0" borderId="40" xfId="2" applyNumberFormat="1" applyFont="1" applyBorder="1" applyAlignment="1" applyProtection="1">
      <alignment horizontal="center" vertical="center"/>
      <protection locked="0"/>
    </xf>
    <xf numFmtId="49" fontId="22" fillId="0" borderId="41" xfId="2" applyNumberFormat="1" applyFont="1" applyBorder="1" applyAlignment="1" applyProtection="1">
      <alignment horizontal="center" vertical="center"/>
      <protection locked="0"/>
    </xf>
    <xf numFmtId="181" fontId="21" fillId="0" borderId="45" xfId="2" applyNumberFormat="1" applyFont="1" applyBorder="1" applyAlignment="1" applyProtection="1">
      <alignment horizontal="right" vertical="center"/>
      <protection locked="0"/>
    </xf>
    <xf numFmtId="49" fontId="22" fillId="0" borderId="48" xfId="2" applyNumberFormat="1" applyFont="1" applyBorder="1" applyAlignment="1" applyProtection="1">
      <alignment horizontal="center" vertical="center"/>
      <protection locked="0"/>
    </xf>
    <xf numFmtId="49" fontId="22" fillId="0" borderId="49" xfId="2" applyNumberFormat="1" applyFont="1" applyBorder="1" applyAlignment="1" applyProtection="1">
      <alignment horizontal="center" vertical="center"/>
      <protection locked="0"/>
    </xf>
    <xf numFmtId="181" fontId="24" fillId="0" borderId="19" xfId="2" applyNumberFormat="1" applyFont="1" applyBorder="1" applyAlignment="1" applyProtection="1">
      <alignment horizontal="right" vertical="center"/>
      <protection locked="0"/>
    </xf>
    <xf numFmtId="49" fontId="22" fillId="0" borderId="21" xfId="2" applyNumberFormat="1" applyFont="1" applyBorder="1" applyAlignment="1" applyProtection="1">
      <alignment vertical="center"/>
      <protection locked="0"/>
    </xf>
    <xf numFmtId="0" fontId="22" fillId="0" borderId="19" xfId="2" applyFont="1" applyBorder="1" applyAlignment="1" applyProtection="1">
      <alignment vertical="center"/>
      <protection locked="0"/>
    </xf>
    <xf numFmtId="0" fontId="22" fillId="0" borderId="22" xfId="2" applyFont="1" applyBorder="1" applyAlignment="1" applyProtection="1">
      <alignment vertical="center"/>
      <protection locked="0"/>
    </xf>
    <xf numFmtId="181" fontId="21" fillId="0" borderId="19" xfId="2" applyNumberFormat="1" applyFont="1" applyBorder="1" applyAlignment="1">
      <alignment horizontal="right" vertical="center"/>
    </xf>
    <xf numFmtId="182" fontId="22" fillId="0" borderId="19" xfId="2" applyNumberFormat="1" applyFont="1" applyBorder="1" applyAlignment="1" applyProtection="1">
      <alignment horizontal="left" vertical="center"/>
    </xf>
    <xf numFmtId="182" fontId="22" fillId="0" borderId="22" xfId="2" applyNumberFormat="1" applyFont="1" applyBorder="1" applyAlignment="1" applyProtection="1">
      <alignment horizontal="left" vertical="center"/>
    </xf>
    <xf numFmtId="38" fontId="12" fillId="0" borderId="18" xfId="3" applyNumberFormat="1" applyFont="1" applyBorder="1" applyAlignment="1">
      <alignment horizontal="right" vertical="center"/>
    </xf>
    <xf numFmtId="38" fontId="12" fillId="0" borderId="19" xfId="3" applyNumberFormat="1" applyFont="1" applyBorder="1" applyAlignment="1">
      <alignment horizontal="right" vertical="center"/>
    </xf>
    <xf numFmtId="38" fontId="12" fillId="0" borderId="22" xfId="3" applyNumberFormat="1" applyFont="1" applyBorder="1" applyAlignment="1">
      <alignment horizontal="right" vertical="center"/>
    </xf>
    <xf numFmtId="38" fontId="12" fillId="0" borderId="18" xfId="3" applyFont="1" applyBorder="1" applyAlignment="1">
      <alignment horizontal="center" vertical="center"/>
    </xf>
    <xf numFmtId="38" fontId="12" fillId="0" borderId="19" xfId="3" applyFont="1" applyBorder="1" applyAlignment="1">
      <alignment horizontal="center" vertical="center"/>
    </xf>
    <xf numFmtId="38" fontId="12" fillId="0" borderId="22" xfId="3" applyFont="1" applyBorder="1" applyAlignment="1">
      <alignment horizontal="center" vertical="center"/>
    </xf>
    <xf numFmtId="49" fontId="12" fillId="0" borderId="36" xfId="2" applyNumberFormat="1" applyFont="1" applyBorder="1" applyAlignment="1">
      <alignment horizontal="center" vertical="center"/>
    </xf>
    <xf numFmtId="49" fontId="12" fillId="0" borderId="37" xfId="2" applyNumberFormat="1" applyFont="1" applyBorder="1" applyAlignment="1">
      <alignment horizontal="center" vertical="center"/>
    </xf>
    <xf numFmtId="49" fontId="12" fillId="0" borderId="38" xfId="2" applyNumberFormat="1" applyFont="1" applyBorder="1" applyAlignment="1">
      <alignment horizontal="center" vertical="center"/>
    </xf>
    <xf numFmtId="49" fontId="12" fillId="0" borderId="44" xfId="2" applyNumberFormat="1" applyFont="1" applyBorder="1" applyAlignment="1">
      <alignment horizontal="center" vertical="center"/>
    </xf>
    <xf numFmtId="49" fontId="12" fillId="0" borderId="45" xfId="2" applyNumberFormat="1" applyFont="1" applyBorder="1" applyAlignment="1">
      <alignment horizontal="center" vertical="center"/>
    </xf>
    <xf numFmtId="49" fontId="12" fillId="0" borderId="46" xfId="2" applyNumberFormat="1" applyFont="1" applyBorder="1" applyAlignment="1">
      <alignment horizontal="center" vertical="center"/>
    </xf>
    <xf numFmtId="181" fontId="21" fillId="0" borderId="37" xfId="2" applyNumberFormat="1" applyFont="1" applyBorder="1" applyAlignment="1" applyProtection="1">
      <alignment horizontal="center" vertical="center"/>
      <protection locked="0"/>
    </xf>
    <xf numFmtId="181" fontId="21" fillId="0" borderId="45" xfId="2" applyNumberFormat="1" applyFont="1" applyBorder="1" applyAlignment="1" applyProtection="1">
      <alignment horizontal="center" vertical="center"/>
      <protection locked="0"/>
    </xf>
    <xf numFmtId="181" fontId="21" fillId="0" borderId="41" xfId="2" applyNumberFormat="1" applyFont="1" applyBorder="1" applyAlignment="1" applyProtection="1">
      <alignment horizontal="right" vertical="center"/>
      <protection locked="0"/>
    </xf>
    <xf numFmtId="182" fontId="22" fillId="0" borderId="19" xfId="2" applyNumberFormat="1" applyFont="1" applyBorder="1" applyAlignment="1">
      <alignment horizontal="left" vertical="center"/>
    </xf>
    <xf numFmtId="182" fontId="22" fillId="0" borderId="22" xfId="2" applyNumberFormat="1" applyFont="1" applyBorder="1" applyAlignment="1">
      <alignment horizontal="left" vertical="center"/>
    </xf>
    <xf numFmtId="49" fontId="22" fillId="0" borderId="47" xfId="2" applyNumberFormat="1" applyFont="1" applyBorder="1" applyAlignment="1" applyProtection="1">
      <alignment vertical="center"/>
      <protection locked="0"/>
    </xf>
    <xf numFmtId="0" fontId="22" fillId="0" borderId="45" xfId="2" applyFont="1" applyBorder="1" applyAlignment="1" applyProtection="1">
      <alignment vertical="center"/>
      <protection locked="0"/>
    </xf>
    <xf numFmtId="0" fontId="22" fillId="0" borderId="50" xfId="2" applyFont="1" applyBorder="1" applyAlignment="1" applyProtection="1">
      <alignment vertical="center"/>
      <protection locked="0"/>
    </xf>
    <xf numFmtId="38" fontId="12" fillId="0" borderId="52" xfId="3" applyFont="1" applyBorder="1" applyAlignment="1">
      <alignment horizontal="center" vertical="center"/>
    </xf>
    <xf numFmtId="38" fontId="12" fillId="0" borderId="53" xfId="3" applyFont="1" applyBorder="1" applyAlignment="1">
      <alignment horizontal="center" vertical="center"/>
    </xf>
    <xf numFmtId="38" fontId="12" fillId="0" borderId="54" xfId="3" applyFont="1" applyBorder="1" applyAlignment="1">
      <alignment horizontal="center" vertical="center"/>
    </xf>
    <xf numFmtId="49" fontId="12" fillId="0" borderId="51" xfId="2" applyNumberFormat="1" applyFont="1" applyBorder="1" applyAlignment="1">
      <alignment horizontal="center" vertical="center"/>
    </xf>
    <xf numFmtId="49" fontId="12" fillId="0" borderId="41" xfId="2" applyNumberFormat="1" applyFont="1" applyBorder="1" applyAlignment="1">
      <alignment horizontal="center" vertical="center"/>
    </xf>
    <xf numFmtId="49" fontId="12" fillId="0" borderId="42" xfId="2" applyNumberFormat="1" applyFont="1" applyBorder="1" applyAlignment="1">
      <alignment horizontal="center" vertical="center"/>
    </xf>
  </cellXfs>
  <cellStyles count="4">
    <cellStyle name="桁区切り" xfId="1" builtinId="6"/>
    <cellStyle name="桁区切り 3" xfId="3" xr:uid="{9EA82151-178D-4B3E-87FB-2080B1048D39}"/>
    <cellStyle name="標準" xfId="0" builtinId="0"/>
    <cellStyle name="標準 4" xfId="2" xr:uid="{96CAD0D6-9145-40A0-9329-E6443F35931E}"/>
  </cellStyles>
  <dxfs count="96">
    <dxf>
      <font>
        <color theme="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E150792A-3171-402C-89C7-DE6E5D83CF0D}"/>
            </a:ext>
          </a:extLst>
        </xdr:cNvPr>
        <xdr:cNvSpPr/>
      </xdr:nvSpPr>
      <xdr:spPr>
        <a:xfrm>
          <a:off x="6975872" y="478235"/>
          <a:ext cx="3684984" cy="1475185"/>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4C0874FE-1881-406E-8C2E-7A4D6ECB0BC2}"/>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BBC26648-787A-454F-9656-7925FBF8C0B8}"/>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5FDD-3E5D-4844-A5D1-04E405004A40}">
  <dimension ref="A1:BG183"/>
  <sheetViews>
    <sheetView tabSelected="1" view="pageBreakPreview" topLeftCell="B1" zoomScaleNormal="100" zoomScaleSheetLayoutView="100" workbookViewId="0">
      <selection activeCell="D7" sqref="D7:R7"/>
    </sheetView>
  </sheetViews>
  <sheetFormatPr defaultRowHeight="18.75" x14ac:dyDescent="0.4"/>
  <cols>
    <col min="1" max="3" width="10.625" style="111" customWidth="1"/>
    <col min="4" max="18" width="5.625" style="111" customWidth="1"/>
    <col min="19" max="19" width="5.625" customWidth="1"/>
    <col min="20" max="21" width="10.625" customWidth="1"/>
    <col min="22" max="36" width="5.625" customWidth="1"/>
    <col min="39" max="45" width="7.625" customWidth="1"/>
    <col min="46" max="46" width="15.625" bestFit="1" customWidth="1"/>
    <col min="47" max="96" width="7.625" customWidth="1"/>
  </cols>
  <sheetData>
    <row r="1" spans="1:54" ht="55.5" customHeight="1" x14ac:dyDescent="0.4">
      <c r="A1" s="102" t="s">
        <v>98</v>
      </c>
      <c r="B1" s="103"/>
      <c r="C1" s="103"/>
      <c r="D1" s="103"/>
      <c r="E1" s="103"/>
      <c r="F1" s="103"/>
      <c r="G1" s="104" t="s">
        <v>188</v>
      </c>
      <c r="H1" s="103"/>
      <c r="I1" s="103"/>
      <c r="J1" s="105"/>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6" t="s">
        <v>234</v>
      </c>
    </row>
    <row r="2" spans="1:54" x14ac:dyDescent="0.4">
      <c r="A2"/>
      <c r="B2" t="s">
        <v>99</v>
      </c>
      <c r="C2"/>
      <c r="D2"/>
      <c r="E2"/>
      <c r="F2"/>
      <c r="G2"/>
      <c r="H2"/>
      <c r="I2"/>
      <c r="J2"/>
      <c r="K2"/>
      <c r="L2"/>
      <c r="M2"/>
      <c r="N2"/>
      <c r="O2"/>
      <c r="P2"/>
      <c r="Q2"/>
      <c r="R2"/>
    </row>
    <row r="3" spans="1:54" x14ac:dyDescent="0.4">
      <c r="A3"/>
      <c r="B3" s="128" t="s">
        <v>189</v>
      </c>
      <c r="C3"/>
      <c r="D3"/>
      <c r="E3"/>
      <c r="F3"/>
      <c r="G3"/>
      <c r="H3"/>
      <c r="I3"/>
      <c r="J3"/>
      <c r="K3"/>
      <c r="L3"/>
      <c r="M3"/>
      <c r="N3"/>
      <c r="O3"/>
      <c r="P3"/>
      <c r="Q3"/>
      <c r="R3"/>
    </row>
    <row r="4" spans="1:54" x14ac:dyDescent="0.4">
      <c r="A4"/>
      <c r="B4" s="128" t="s">
        <v>190</v>
      </c>
      <c r="C4"/>
      <c r="D4"/>
      <c r="E4"/>
      <c r="F4"/>
      <c r="G4"/>
      <c r="H4"/>
      <c r="I4"/>
      <c r="J4"/>
      <c r="K4"/>
      <c r="L4"/>
      <c r="M4"/>
      <c r="N4"/>
      <c r="O4"/>
      <c r="P4"/>
      <c r="Q4"/>
      <c r="R4"/>
    </row>
    <row r="5" spans="1:54" x14ac:dyDescent="0.4">
      <c r="A5"/>
      <c r="B5"/>
      <c r="C5"/>
      <c r="D5" s="107"/>
      <c r="E5" t="s">
        <v>100</v>
      </c>
      <c r="F5"/>
      <c r="G5" s="108"/>
      <c r="H5" t="s">
        <v>101</v>
      </c>
      <c r="I5"/>
      <c r="J5"/>
      <c r="K5" s="109"/>
      <c r="L5" t="s">
        <v>102</v>
      </c>
      <c r="M5"/>
      <c r="N5" s="110"/>
      <c r="O5" t="s">
        <v>103</v>
      </c>
      <c r="R5"/>
      <c r="S5" s="112"/>
      <c r="T5" t="s">
        <v>104</v>
      </c>
    </row>
    <row r="6" spans="1:54" x14ac:dyDescent="0.4">
      <c r="A6"/>
      <c r="B6"/>
      <c r="C6"/>
      <c r="D6"/>
      <c r="E6"/>
      <c r="F6"/>
      <c r="G6"/>
      <c r="H6"/>
      <c r="I6"/>
      <c r="J6"/>
      <c r="K6"/>
      <c r="L6"/>
      <c r="M6"/>
      <c r="N6"/>
      <c r="O6"/>
      <c r="P6"/>
      <c r="Q6"/>
      <c r="R6"/>
      <c r="AY6" s="113"/>
      <c r="BB6" s="113"/>
    </row>
    <row r="7" spans="1:54" ht="24.95" customHeight="1" x14ac:dyDescent="0.4">
      <c r="A7" s="134" t="s">
        <v>114</v>
      </c>
      <c r="B7" s="134"/>
      <c r="C7" s="134"/>
      <c r="D7" s="135"/>
      <c r="E7" s="135"/>
      <c r="F7" s="135"/>
      <c r="G7" s="135"/>
      <c r="H7" s="135"/>
      <c r="I7" s="135"/>
      <c r="J7" s="135"/>
      <c r="K7" s="135"/>
      <c r="L7" s="135"/>
      <c r="M7" s="135"/>
      <c r="N7" s="135"/>
      <c r="O7" s="135"/>
      <c r="P7" s="135"/>
      <c r="Q7" s="135"/>
      <c r="R7" s="135"/>
      <c r="S7" s="129"/>
      <c r="T7" s="130"/>
      <c r="U7" s="118"/>
    </row>
    <row r="8" spans="1:54" ht="24.95" customHeight="1" x14ac:dyDescent="0.4">
      <c r="A8" s="134" t="s">
        <v>220</v>
      </c>
      <c r="B8" s="134"/>
      <c r="C8" s="134"/>
      <c r="D8" s="135"/>
      <c r="E8" s="135"/>
      <c r="F8" s="135"/>
      <c r="G8" s="135"/>
      <c r="H8" s="135"/>
      <c r="I8" s="135"/>
      <c r="J8" s="135"/>
      <c r="K8" s="135"/>
      <c r="L8" s="135"/>
      <c r="M8" s="135"/>
      <c r="N8" s="135"/>
      <c r="O8" s="135"/>
      <c r="P8" s="135"/>
      <c r="Q8" s="135"/>
      <c r="R8" s="135"/>
    </row>
    <row r="9" spans="1:54" ht="24.95" customHeight="1" x14ac:dyDescent="0.4">
      <c r="A9" s="137" t="s">
        <v>221</v>
      </c>
      <c r="B9" s="138"/>
      <c r="C9" s="139"/>
      <c r="D9" s="135"/>
      <c r="E9" s="135"/>
      <c r="F9" s="135"/>
      <c r="G9" s="135"/>
      <c r="H9" s="135"/>
      <c r="I9" s="135"/>
      <c r="J9" s="135"/>
      <c r="K9" s="135"/>
      <c r="L9" s="135"/>
      <c r="M9" s="135"/>
      <c r="N9" s="135"/>
      <c r="O9" s="135"/>
      <c r="P9" s="135"/>
      <c r="Q9" s="135"/>
      <c r="R9" s="135"/>
    </row>
    <row r="10" spans="1:54" ht="24.95" customHeight="1" x14ac:dyDescent="0.4">
      <c r="A10" s="137" t="s">
        <v>219</v>
      </c>
      <c r="B10" s="138"/>
      <c r="C10" s="139"/>
      <c r="D10" s="135"/>
      <c r="E10" s="135"/>
      <c r="F10" s="135"/>
      <c r="G10" s="135"/>
      <c r="H10" s="135"/>
      <c r="I10" s="135"/>
      <c r="J10" s="135"/>
      <c r="K10" s="135"/>
      <c r="L10" s="135"/>
      <c r="M10" s="135"/>
      <c r="N10" s="135"/>
      <c r="O10" s="135"/>
      <c r="P10" s="135"/>
      <c r="Q10" s="135"/>
      <c r="R10" s="135"/>
    </row>
    <row r="11" spans="1:54" ht="24.95" customHeight="1" thickBot="1" x14ac:dyDescent="0.45">
      <c r="A11" s="132"/>
      <c r="B11" s="132"/>
      <c r="C11" s="132"/>
      <c r="D11" s="114"/>
      <c r="E11" s="114"/>
      <c r="F11" s="114"/>
      <c r="G11" s="114"/>
      <c r="H11" s="114"/>
      <c r="I11" s="114"/>
      <c r="J11" s="114"/>
      <c r="K11" s="114"/>
      <c r="L11" s="114"/>
      <c r="M11" s="114"/>
      <c r="N11" s="114"/>
      <c r="O11" s="114"/>
      <c r="P11" s="114"/>
      <c r="Q11" s="114"/>
      <c r="R11" s="114"/>
    </row>
    <row r="12" spans="1:54" ht="24.95" customHeight="1" x14ac:dyDescent="0.4">
      <c r="AM12" t="s">
        <v>162</v>
      </c>
    </row>
    <row r="13" spans="1:54" ht="24.95" customHeight="1" x14ac:dyDescent="0.4">
      <c r="A13" s="136" t="s">
        <v>174</v>
      </c>
      <c r="B13" s="136"/>
      <c r="C13" s="136"/>
      <c r="D13" s="136"/>
      <c r="E13" s="136"/>
      <c r="F13" s="136"/>
      <c r="G13" s="136"/>
      <c r="H13" s="136"/>
      <c r="I13" s="136"/>
      <c r="J13" s="136"/>
      <c r="K13" s="136"/>
      <c r="L13" s="136"/>
      <c r="M13" s="136"/>
      <c r="N13" s="136"/>
      <c r="O13" s="136"/>
      <c r="P13" s="136"/>
      <c r="Q13" s="136"/>
      <c r="R13" s="136"/>
      <c r="S13" s="146" t="s">
        <v>222</v>
      </c>
      <c r="T13" s="146"/>
      <c r="U13" s="146"/>
      <c r="V13" s="146"/>
      <c r="W13" s="146"/>
      <c r="X13" s="146"/>
      <c r="Y13" s="146"/>
      <c r="Z13" s="146"/>
      <c r="AA13" s="146"/>
      <c r="AB13" s="146"/>
      <c r="AC13" s="146"/>
      <c r="AD13" s="146"/>
      <c r="AE13" s="146"/>
      <c r="AF13" s="146"/>
      <c r="AG13" s="146"/>
      <c r="AH13" s="146"/>
      <c r="AI13" s="146"/>
      <c r="AJ13" s="146"/>
      <c r="AM13" t="s">
        <v>105</v>
      </c>
      <c r="AN13" t="s">
        <v>106</v>
      </c>
      <c r="AO13" t="s">
        <v>107</v>
      </c>
      <c r="AP13" t="s">
        <v>108</v>
      </c>
      <c r="AQ13" t="s">
        <v>109</v>
      </c>
      <c r="AR13" t="s">
        <v>110</v>
      </c>
      <c r="AS13" t="s">
        <v>111</v>
      </c>
      <c r="AT13" t="s">
        <v>112</v>
      </c>
      <c r="AU13" t="s">
        <v>113</v>
      </c>
      <c r="AV13" t="s">
        <v>191</v>
      </c>
      <c r="AW13" t="s">
        <v>192</v>
      </c>
      <c r="AX13" t="s">
        <v>193</v>
      </c>
    </row>
    <row r="14" spans="1:54" ht="24.95" customHeight="1" x14ac:dyDescent="0.4">
      <c r="A14" s="140" t="s">
        <v>224</v>
      </c>
      <c r="B14" s="141"/>
      <c r="C14" s="142"/>
      <c r="D14" s="143"/>
      <c r="E14" s="144"/>
      <c r="F14" s="144"/>
      <c r="G14" s="144"/>
      <c r="H14" s="144"/>
      <c r="I14" s="144"/>
      <c r="J14" s="144"/>
      <c r="K14" s="144"/>
      <c r="L14" s="144"/>
      <c r="M14" s="144"/>
      <c r="N14" s="144"/>
      <c r="O14" s="144"/>
      <c r="P14" s="144"/>
      <c r="Q14" s="144"/>
      <c r="R14" s="145"/>
      <c r="S14" s="134" t="s">
        <v>223</v>
      </c>
      <c r="T14" s="134"/>
      <c r="U14" s="134"/>
      <c r="V14" s="148"/>
      <c r="W14" s="147"/>
      <c r="X14" s="147"/>
      <c r="Y14" s="147"/>
      <c r="Z14" s="147"/>
      <c r="AA14" s="147"/>
      <c r="AB14" s="147"/>
      <c r="AC14" s="147"/>
      <c r="AD14" s="147"/>
      <c r="AE14" s="147"/>
      <c r="AF14" s="147"/>
      <c r="AG14" s="147"/>
      <c r="AH14" s="147"/>
      <c r="AI14" s="147"/>
      <c r="AJ14" s="147"/>
    </row>
    <row r="15" spans="1:54" ht="24.95" customHeight="1" x14ac:dyDescent="0.4">
      <c r="A15" s="134" t="s">
        <v>157</v>
      </c>
      <c r="B15" s="134"/>
      <c r="C15" s="134"/>
      <c r="D15" s="147"/>
      <c r="E15" s="147"/>
      <c r="F15" s="147"/>
      <c r="G15" s="147"/>
      <c r="H15" s="147"/>
      <c r="I15" s="147"/>
      <c r="J15" s="147"/>
      <c r="K15" s="147"/>
      <c r="L15" s="147"/>
      <c r="M15" s="147"/>
      <c r="N15" s="147"/>
      <c r="O15" s="147"/>
      <c r="P15" s="147"/>
      <c r="Q15" s="147"/>
      <c r="R15" s="147"/>
      <c r="S15" s="134" t="s">
        <v>175</v>
      </c>
      <c r="T15" s="134"/>
      <c r="U15" s="134"/>
      <c r="V15" s="147"/>
      <c r="W15" s="147"/>
      <c r="X15" s="147"/>
      <c r="Y15" s="147"/>
      <c r="Z15" s="147"/>
      <c r="AA15" s="147"/>
      <c r="AB15" s="147"/>
      <c r="AC15" s="147"/>
      <c r="AD15" s="147"/>
      <c r="AE15" s="147"/>
      <c r="AF15" s="147"/>
      <c r="AG15" s="147"/>
      <c r="AH15" s="147"/>
      <c r="AI15" s="147"/>
      <c r="AJ15" s="147"/>
      <c r="AM15" t="s">
        <v>164</v>
      </c>
    </row>
    <row r="16" spans="1:54" ht="24.95" customHeight="1" x14ac:dyDescent="0.4">
      <c r="A16" s="134" t="s">
        <v>159</v>
      </c>
      <c r="B16" s="134"/>
      <c r="C16" s="134"/>
      <c r="D16" s="147"/>
      <c r="E16" s="147"/>
      <c r="F16" s="147"/>
      <c r="G16" s="147"/>
      <c r="H16" s="147"/>
      <c r="I16" s="147"/>
      <c r="J16" s="147"/>
      <c r="K16" s="147"/>
      <c r="L16" s="147"/>
      <c r="M16" s="147"/>
      <c r="N16" s="147"/>
      <c r="O16" s="147"/>
      <c r="P16" s="147"/>
      <c r="Q16" s="147"/>
      <c r="R16" s="147"/>
      <c r="S16" s="134" t="s">
        <v>177</v>
      </c>
      <c r="T16" s="134"/>
      <c r="U16" s="134"/>
      <c r="V16" s="147"/>
      <c r="W16" s="147"/>
      <c r="X16" s="147"/>
      <c r="Y16" s="147"/>
      <c r="Z16" s="147"/>
      <c r="AA16" s="147"/>
      <c r="AB16" s="147"/>
      <c r="AC16" s="147"/>
      <c r="AD16" s="147"/>
      <c r="AE16" s="147"/>
      <c r="AF16" s="147"/>
      <c r="AG16" s="147"/>
      <c r="AH16" s="147"/>
      <c r="AI16" s="147"/>
      <c r="AJ16" s="147"/>
      <c r="AM16" t="s">
        <v>115</v>
      </c>
      <c r="AN16" t="s">
        <v>116</v>
      </c>
      <c r="AO16" t="s">
        <v>117</v>
      </c>
      <c r="AP16" t="s">
        <v>118</v>
      </c>
      <c r="AQ16" t="s">
        <v>119</v>
      </c>
      <c r="AR16" t="s">
        <v>120</v>
      </c>
      <c r="AS16" t="s">
        <v>121</v>
      </c>
      <c r="AT16" t="s">
        <v>122</v>
      </c>
      <c r="AU16" t="s">
        <v>123</v>
      </c>
      <c r="AV16" t="s">
        <v>194</v>
      </c>
      <c r="AW16" t="s">
        <v>195</v>
      </c>
      <c r="AX16" t="s">
        <v>196</v>
      </c>
    </row>
    <row r="17" spans="1:50" ht="24.95" customHeight="1" x14ac:dyDescent="0.4">
      <c r="A17" s="134" t="s">
        <v>176</v>
      </c>
      <c r="B17" s="134"/>
      <c r="C17" s="134"/>
      <c r="D17" s="148"/>
      <c r="E17" s="148"/>
      <c r="F17" s="148"/>
      <c r="G17" s="148"/>
      <c r="H17" s="148"/>
      <c r="I17" s="148"/>
      <c r="J17" s="148"/>
      <c r="K17" s="148"/>
      <c r="L17" s="148"/>
      <c r="M17" s="148"/>
      <c r="N17" s="148"/>
      <c r="O17" s="148"/>
      <c r="P17" s="148"/>
      <c r="Q17" s="148"/>
      <c r="R17" s="148"/>
      <c r="S17" s="134" t="s">
        <v>4</v>
      </c>
      <c r="T17" s="134"/>
      <c r="U17" s="134"/>
      <c r="V17" s="147"/>
      <c r="W17" s="147"/>
      <c r="X17" s="147"/>
      <c r="Y17" s="147"/>
      <c r="Z17" s="147"/>
      <c r="AA17" s="147"/>
      <c r="AB17" s="147"/>
      <c r="AC17" s="147"/>
      <c r="AD17" s="147"/>
      <c r="AE17" s="147"/>
      <c r="AF17" s="147"/>
      <c r="AG17" s="147"/>
      <c r="AH17" s="147"/>
      <c r="AI17" s="147"/>
      <c r="AJ17" s="147"/>
      <c r="AM17" t="s">
        <v>124</v>
      </c>
      <c r="AO17" t="s">
        <v>125</v>
      </c>
      <c r="AP17" t="s">
        <v>126</v>
      </c>
      <c r="AQ17" t="s">
        <v>127</v>
      </c>
      <c r="AT17" t="s">
        <v>128</v>
      </c>
      <c r="AV17" t="s">
        <v>197</v>
      </c>
      <c r="AW17" t="s">
        <v>198</v>
      </c>
      <c r="AX17" t="s">
        <v>225</v>
      </c>
    </row>
    <row r="18" spans="1:50" ht="24.95" customHeight="1" x14ac:dyDescent="0.4">
      <c r="A18" s="134" t="s">
        <v>175</v>
      </c>
      <c r="B18" s="134"/>
      <c r="C18" s="134"/>
      <c r="D18" s="147"/>
      <c r="E18" s="147"/>
      <c r="F18" s="147"/>
      <c r="G18" s="147"/>
      <c r="H18" s="147"/>
      <c r="I18" s="147"/>
      <c r="J18" s="147"/>
      <c r="K18" s="147"/>
      <c r="L18" s="147"/>
      <c r="M18" s="147"/>
      <c r="N18" s="147"/>
      <c r="O18" s="147"/>
      <c r="P18" s="147"/>
      <c r="Q18" s="147"/>
      <c r="R18" s="147"/>
      <c r="S18" s="149" t="s">
        <v>5</v>
      </c>
      <c r="T18" s="149"/>
      <c r="U18" s="149"/>
      <c r="V18" s="147"/>
      <c r="W18" s="147"/>
      <c r="X18" s="147"/>
      <c r="Y18" s="147"/>
      <c r="Z18" s="147"/>
      <c r="AA18" s="147"/>
      <c r="AB18" s="147"/>
      <c r="AC18" s="147"/>
      <c r="AD18" s="147"/>
      <c r="AE18" s="147"/>
      <c r="AF18" s="147"/>
      <c r="AG18" s="147"/>
      <c r="AH18" s="147"/>
      <c r="AI18" s="147"/>
      <c r="AJ18" s="147"/>
      <c r="AM18" t="s">
        <v>129</v>
      </c>
      <c r="AO18" t="s">
        <v>130</v>
      </c>
      <c r="AP18" t="s">
        <v>131</v>
      </c>
      <c r="AQ18" t="s">
        <v>132</v>
      </c>
      <c r="AT18" t="s">
        <v>123</v>
      </c>
      <c r="AV18" t="s">
        <v>199</v>
      </c>
      <c r="AW18" t="s">
        <v>229</v>
      </c>
    </row>
    <row r="19" spans="1:50" ht="24.95" customHeight="1" x14ac:dyDescent="0.4">
      <c r="A19" s="134" t="s">
        <v>177</v>
      </c>
      <c r="B19" s="134"/>
      <c r="C19" s="134"/>
      <c r="D19" s="147"/>
      <c r="E19" s="147"/>
      <c r="F19" s="147"/>
      <c r="G19" s="147"/>
      <c r="H19" s="147"/>
      <c r="I19" s="147"/>
      <c r="J19" s="147"/>
      <c r="K19" s="147"/>
      <c r="L19" s="147"/>
      <c r="M19" s="147"/>
      <c r="N19" s="147"/>
      <c r="O19" s="147"/>
      <c r="P19" s="147"/>
      <c r="Q19" s="147"/>
      <c r="R19" s="147"/>
      <c r="S19" s="134" t="s">
        <v>20</v>
      </c>
      <c r="T19" s="134"/>
      <c r="U19" s="134"/>
      <c r="V19" s="147"/>
      <c r="W19" s="147"/>
      <c r="X19" s="147"/>
      <c r="Y19" s="147"/>
      <c r="Z19" s="147"/>
      <c r="AA19" s="147"/>
      <c r="AB19" s="147"/>
      <c r="AC19" s="147"/>
      <c r="AD19" s="147"/>
      <c r="AE19" s="147"/>
      <c r="AF19" s="147"/>
      <c r="AG19" s="147"/>
      <c r="AH19" s="147"/>
      <c r="AI19" s="147"/>
      <c r="AJ19" s="147"/>
      <c r="AM19" t="s">
        <v>133</v>
      </c>
      <c r="AP19" t="s">
        <v>200</v>
      </c>
      <c r="AQ19" t="s">
        <v>134</v>
      </c>
      <c r="AV19" t="s">
        <v>201</v>
      </c>
      <c r="AW19" t="s">
        <v>230</v>
      </c>
    </row>
    <row r="20" spans="1:50" ht="24.95" customHeight="1" x14ac:dyDescent="0.4">
      <c r="A20" s="134" t="s">
        <v>4</v>
      </c>
      <c r="B20" s="134"/>
      <c r="C20" s="134"/>
      <c r="D20" s="147"/>
      <c r="E20" s="147"/>
      <c r="F20" s="147"/>
      <c r="G20" s="147"/>
      <c r="H20" s="147"/>
      <c r="I20" s="147"/>
      <c r="J20" s="147"/>
      <c r="K20" s="147"/>
      <c r="L20" s="147"/>
      <c r="M20" s="147"/>
      <c r="N20" s="147"/>
      <c r="O20" s="147"/>
      <c r="P20" s="147"/>
      <c r="Q20" s="147"/>
      <c r="R20" s="147"/>
      <c r="S20" s="115"/>
      <c r="T20" s="116"/>
      <c r="U20" s="116"/>
      <c r="V20" s="116"/>
      <c r="W20" s="116"/>
      <c r="X20" s="116"/>
      <c r="AQ20" t="s">
        <v>202</v>
      </c>
      <c r="AW20" t="s">
        <v>231</v>
      </c>
    </row>
    <row r="21" spans="1:50" ht="24.95" customHeight="1" x14ac:dyDescent="0.4">
      <c r="A21" s="134" t="s">
        <v>5</v>
      </c>
      <c r="B21" s="134"/>
      <c r="C21" s="134"/>
      <c r="D21" s="147"/>
      <c r="E21" s="147"/>
      <c r="F21" s="147"/>
      <c r="G21" s="147"/>
      <c r="H21" s="147"/>
      <c r="I21" s="147"/>
      <c r="J21" s="147"/>
      <c r="K21" s="147"/>
      <c r="L21" s="147"/>
      <c r="M21" s="147"/>
      <c r="N21" s="147"/>
      <c r="O21" s="147"/>
      <c r="P21" s="147"/>
      <c r="Q21" s="147"/>
      <c r="R21" s="147"/>
      <c r="S21" s="116"/>
      <c r="T21" s="116"/>
      <c r="U21" s="116"/>
      <c r="V21" s="116"/>
      <c r="W21" s="116"/>
      <c r="X21" s="116"/>
      <c r="AQ21" t="s">
        <v>203</v>
      </c>
      <c r="AW21" t="s">
        <v>232</v>
      </c>
    </row>
    <row r="22" spans="1:50" ht="24.95" customHeight="1" x14ac:dyDescent="0.4">
      <c r="A22" s="137" t="s">
        <v>179</v>
      </c>
      <c r="B22" s="138"/>
      <c r="C22" s="139"/>
      <c r="D22" s="150"/>
      <c r="E22" s="151"/>
      <c r="F22" s="151"/>
      <c r="G22" s="151"/>
      <c r="H22" s="151"/>
      <c r="I22" s="151"/>
      <c r="J22" s="151"/>
      <c r="K22" s="151"/>
      <c r="L22" s="151"/>
      <c r="M22" s="151"/>
      <c r="N22" s="151"/>
      <c r="O22" s="151"/>
      <c r="P22" s="151"/>
      <c r="Q22" s="151"/>
      <c r="R22" s="152"/>
      <c r="AQ22" t="s">
        <v>204</v>
      </c>
    </row>
    <row r="23" spans="1:50" ht="24.95" customHeight="1" x14ac:dyDescent="0.4">
      <c r="A23" s="134" t="s">
        <v>20</v>
      </c>
      <c r="B23" s="134"/>
      <c r="C23" s="134"/>
      <c r="D23" s="150"/>
      <c r="E23" s="151"/>
      <c r="F23" s="151"/>
      <c r="G23" s="152"/>
      <c r="H23" s="153"/>
      <c r="I23" s="154"/>
      <c r="J23" s="154"/>
      <c r="K23" s="154"/>
      <c r="L23" s="150"/>
      <c r="M23" s="151"/>
      <c r="N23" s="152"/>
      <c r="O23" s="153"/>
      <c r="P23" s="154"/>
      <c r="Q23" s="154"/>
      <c r="R23" s="155"/>
      <c r="AQ23" t="s">
        <v>205</v>
      </c>
    </row>
    <row r="24" spans="1:50" ht="24.95" customHeight="1" x14ac:dyDescent="0.4">
      <c r="A24" s="134" t="s">
        <v>21</v>
      </c>
      <c r="B24" s="134"/>
      <c r="C24" s="134"/>
      <c r="D24" s="150"/>
      <c r="E24" s="151"/>
      <c r="F24" s="151"/>
      <c r="G24" s="151"/>
      <c r="H24" s="151"/>
      <c r="I24" s="151"/>
      <c r="J24" s="151"/>
      <c r="K24" s="151"/>
      <c r="L24" s="151"/>
      <c r="M24" s="151"/>
      <c r="N24" s="151"/>
      <c r="O24" s="151"/>
      <c r="P24" s="151"/>
      <c r="Q24" s="151"/>
      <c r="R24" s="152"/>
      <c r="AQ24" t="s">
        <v>206</v>
      </c>
    </row>
    <row r="25" spans="1:50" ht="24.95" customHeight="1" x14ac:dyDescent="0.4">
      <c r="A25" s="134" t="s">
        <v>162</v>
      </c>
      <c r="B25" s="134"/>
      <c r="C25" s="134"/>
      <c r="D25" s="135"/>
      <c r="E25" s="135"/>
      <c r="F25" s="135"/>
      <c r="G25" s="135"/>
      <c r="H25" s="135"/>
      <c r="I25" s="135"/>
      <c r="J25" s="135"/>
      <c r="K25" s="135"/>
      <c r="L25" s="135"/>
      <c r="M25" s="135"/>
      <c r="N25" s="135"/>
      <c r="O25" s="135"/>
      <c r="P25" s="135"/>
      <c r="Q25" s="135"/>
      <c r="R25" s="135"/>
      <c r="AQ25" t="s">
        <v>207</v>
      </c>
    </row>
    <row r="26" spans="1:50" ht="24.95" customHeight="1" x14ac:dyDescent="0.4">
      <c r="A26" s="134" t="s">
        <v>164</v>
      </c>
      <c r="B26" s="134"/>
      <c r="C26" s="134"/>
      <c r="D26" s="147"/>
      <c r="E26" s="147"/>
      <c r="F26" s="147"/>
      <c r="G26" s="147"/>
      <c r="H26" s="147"/>
      <c r="I26" s="147"/>
      <c r="J26" s="147"/>
      <c r="K26" s="147"/>
      <c r="L26" s="147"/>
      <c r="M26" s="147"/>
      <c r="N26" s="147"/>
      <c r="O26" s="147"/>
      <c r="P26" s="147"/>
      <c r="Q26" s="147"/>
      <c r="R26" s="147"/>
      <c r="S26" s="115"/>
      <c r="T26" s="116"/>
      <c r="U26" s="116"/>
      <c r="V26" s="116"/>
      <c r="W26" s="116"/>
      <c r="X26" s="116"/>
    </row>
    <row r="27" spans="1:50" ht="24.95" customHeight="1" x14ac:dyDescent="0.4">
      <c r="A27" s="134" t="s">
        <v>166</v>
      </c>
      <c r="B27" s="134"/>
      <c r="C27" s="134"/>
      <c r="D27" s="156"/>
      <c r="E27" s="157"/>
      <c r="F27" s="157"/>
      <c r="G27" s="157"/>
      <c r="H27" s="157"/>
      <c r="I27" s="158"/>
      <c r="J27" s="159" t="s">
        <v>25</v>
      </c>
      <c r="K27" s="159"/>
      <c r="L27" s="156"/>
      <c r="M27" s="157"/>
      <c r="N27" s="157"/>
      <c r="O27" s="157"/>
      <c r="P27" s="157"/>
      <c r="Q27" s="157"/>
      <c r="R27" s="158"/>
    </row>
    <row r="28" spans="1:50" ht="24.95" customHeight="1" x14ac:dyDescent="0.4">
      <c r="A28" s="134" t="s">
        <v>167</v>
      </c>
      <c r="B28" s="134"/>
      <c r="C28" s="134"/>
      <c r="D28" s="147"/>
      <c r="E28" s="147"/>
      <c r="F28" s="147"/>
      <c r="G28" s="147"/>
      <c r="H28" s="147"/>
      <c r="I28" s="147"/>
      <c r="J28" s="147"/>
      <c r="K28" s="147"/>
      <c r="L28" s="147"/>
      <c r="M28" s="147"/>
      <c r="N28" s="147"/>
      <c r="O28" s="147"/>
      <c r="P28" s="147"/>
      <c r="Q28" s="147"/>
      <c r="R28" s="147"/>
    </row>
    <row r="29" spans="1:50" ht="24.95" customHeight="1" x14ac:dyDescent="0.4">
      <c r="A29" s="134" t="s">
        <v>180</v>
      </c>
      <c r="B29" s="134"/>
      <c r="C29" s="134"/>
      <c r="D29" s="150"/>
      <c r="E29" s="151"/>
      <c r="F29" s="151"/>
      <c r="G29" s="151"/>
      <c r="H29" s="151"/>
      <c r="I29" s="151"/>
      <c r="J29" s="151"/>
      <c r="K29" s="151"/>
      <c r="L29" s="151"/>
      <c r="M29" s="151"/>
      <c r="N29" s="151"/>
      <c r="O29" s="151"/>
      <c r="P29" s="151"/>
      <c r="Q29" s="151"/>
      <c r="R29" s="152"/>
    </row>
    <row r="30" spans="1:50" ht="24.95" customHeight="1" x14ac:dyDescent="0.4">
      <c r="A30" s="134" t="s">
        <v>181</v>
      </c>
      <c r="B30" s="134"/>
      <c r="C30" s="134"/>
      <c r="D30" s="160"/>
      <c r="E30" s="161"/>
      <c r="F30" s="161"/>
      <c r="G30" s="161"/>
      <c r="H30" s="161"/>
      <c r="I30" s="161"/>
      <c r="J30" s="161"/>
      <c r="K30" s="161"/>
      <c r="L30" s="161"/>
      <c r="M30" s="161"/>
      <c r="N30" s="161"/>
      <c r="O30" s="161"/>
      <c r="P30" s="161"/>
      <c r="Q30" s="161"/>
      <c r="R30" s="162"/>
    </row>
    <row r="31" spans="1:50" ht="24.95" customHeight="1" x14ac:dyDescent="0.4">
      <c r="A31" s="134" t="s">
        <v>182</v>
      </c>
      <c r="B31" s="134"/>
      <c r="C31" s="134"/>
      <c r="D31" s="160"/>
      <c r="E31" s="161"/>
      <c r="F31" s="161"/>
      <c r="G31" s="161"/>
      <c r="H31" s="161"/>
      <c r="I31" s="161"/>
      <c r="J31" s="161"/>
      <c r="K31" s="161"/>
      <c r="L31" s="161"/>
      <c r="M31" s="161"/>
      <c r="N31" s="161"/>
      <c r="O31" s="161"/>
      <c r="P31" s="161"/>
      <c r="Q31" s="161"/>
      <c r="R31" s="117" t="s">
        <v>34</v>
      </c>
    </row>
    <row r="32" spans="1:50" ht="24.95" customHeight="1" x14ac:dyDescent="0.4">
      <c r="D32" s="163" t="s">
        <v>183</v>
      </c>
      <c r="E32" s="163"/>
      <c r="F32" s="163"/>
      <c r="G32" s="163"/>
      <c r="H32" s="163" t="s">
        <v>171</v>
      </c>
      <c r="I32" s="163"/>
      <c r="J32" s="163"/>
      <c r="K32" s="163" t="s">
        <v>184</v>
      </c>
      <c r="L32" s="163"/>
      <c r="M32" s="163"/>
      <c r="N32" s="163"/>
      <c r="O32" s="163" t="s">
        <v>185</v>
      </c>
      <c r="P32" s="163"/>
      <c r="Q32" s="163"/>
      <c r="R32" s="163"/>
    </row>
    <row r="33" spans="1:37" ht="24.95" customHeight="1" x14ac:dyDescent="0.4">
      <c r="D33" s="164">
        <f>D30-D31</f>
        <v>0</v>
      </c>
      <c r="E33" s="164"/>
      <c r="F33" s="164"/>
      <c r="G33" s="164"/>
      <c r="H33" s="164" t="str">
        <f>IFERROR(VLOOKUP(D25&amp;D26&amp;D27&amp;L27&amp;D28&amp;D22,AS58:AT142,2,0),"")</f>
        <v/>
      </c>
      <c r="I33" s="164"/>
      <c r="J33" s="164"/>
      <c r="K33" s="164">
        <f>MIN(D33,H33)</f>
        <v>0</v>
      </c>
      <c r="L33" s="164"/>
      <c r="M33" s="164"/>
      <c r="N33" s="164"/>
      <c r="O33" s="164">
        <f>ROUNDDOWN(K33,-3)</f>
        <v>0</v>
      </c>
      <c r="P33" s="164"/>
      <c r="Q33" s="164"/>
      <c r="R33" s="164"/>
    </row>
    <row r="34" spans="1:37" ht="24.95" customHeight="1" x14ac:dyDescent="0.4">
      <c r="A34" s="119"/>
      <c r="B34" s="119"/>
      <c r="C34" s="119"/>
      <c r="D34" s="119"/>
      <c r="E34" s="119"/>
      <c r="F34" s="119"/>
      <c r="G34" s="119"/>
      <c r="H34" s="119"/>
      <c r="I34" s="119"/>
      <c r="J34" s="119"/>
      <c r="K34" s="119"/>
      <c r="L34" s="119"/>
      <c r="M34" s="119"/>
      <c r="N34" s="119"/>
      <c r="O34" s="119"/>
      <c r="P34" s="119"/>
      <c r="Q34" s="119"/>
      <c r="R34" s="119"/>
    </row>
    <row r="35" spans="1:37" ht="24.95" customHeight="1" x14ac:dyDescent="0.4">
      <c r="A35" s="120"/>
      <c r="B35" s="120"/>
      <c r="C35" s="120"/>
      <c r="D35" s="120"/>
      <c r="E35" s="120"/>
      <c r="F35" s="120"/>
      <c r="G35" s="120"/>
      <c r="H35" s="120"/>
      <c r="I35" s="120"/>
      <c r="J35" s="120"/>
      <c r="K35" s="120"/>
      <c r="L35" s="120"/>
      <c r="M35" s="120"/>
      <c r="N35" s="120"/>
      <c r="O35" s="120"/>
      <c r="P35" s="120"/>
      <c r="Q35" s="120"/>
      <c r="R35" s="120"/>
      <c r="S35" s="121"/>
      <c r="T35" s="121"/>
      <c r="U35" s="121"/>
      <c r="V35" s="118"/>
      <c r="W35" s="118"/>
      <c r="X35" s="118"/>
      <c r="Y35" s="118"/>
      <c r="Z35" s="118"/>
      <c r="AA35" s="118"/>
      <c r="AB35" s="118"/>
      <c r="AC35" s="118"/>
      <c r="AD35" s="118"/>
      <c r="AE35" s="118"/>
      <c r="AF35" s="118"/>
      <c r="AG35" s="118"/>
      <c r="AH35" s="118"/>
      <c r="AI35" s="118"/>
      <c r="AJ35" s="118"/>
      <c r="AK35" s="118"/>
    </row>
    <row r="36" spans="1:37" ht="24.95" customHeight="1" x14ac:dyDescent="0.4">
      <c r="A36" s="122"/>
      <c r="B36" s="122"/>
      <c r="C36" s="122"/>
      <c r="D36" s="122"/>
      <c r="E36" s="122"/>
      <c r="F36" s="122"/>
      <c r="G36" s="122"/>
      <c r="H36" s="122"/>
      <c r="I36" s="122"/>
      <c r="J36" s="122"/>
      <c r="K36" s="122"/>
      <c r="L36" s="122"/>
      <c r="M36" s="122"/>
      <c r="N36" s="122"/>
      <c r="O36" s="122"/>
      <c r="P36" s="122"/>
      <c r="Q36" s="122"/>
      <c r="R36" s="122"/>
      <c r="S36" s="123"/>
      <c r="T36" s="123"/>
      <c r="U36" s="121"/>
      <c r="V36" s="118"/>
      <c r="W36" s="118"/>
      <c r="X36" s="118"/>
      <c r="Y36" s="118"/>
      <c r="Z36" s="118"/>
      <c r="AA36" s="118"/>
      <c r="AB36" s="118"/>
      <c r="AC36" s="118"/>
      <c r="AD36" s="118"/>
      <c r="AE36" s="118"/>
      <c r="AF36" s="118"/>
      <c r="AG36" s="118"/>
      <c r="AH36" s="118"/>
      <c r="AI36" s="118"/>
      <c r="AJ36" s="118"/>
      <c r="AK36" s="118"/>
    </row>
    <row r="37" spans="1:37" ht="24.95" customHeight="1" x14ac:dyDescent="0.4">
      <c r="A37" s="121"/>
      <c r="B37" s="121"/>
      <c r="C37" s="121"/>
      <c r="D37" s="124"/>
      <c r="E37" s="124"/>
      <c r="F37" s="124"/>
      <c r="G37" s="124"/>
      <c r="H37" s="124"/>
      <c r="I37" s="124"/>
      <c r="J37" s="124"/>
      <c r="K37" s="124"/>
      <c r="L37" s="124"/>
      <c r="M37" s="124"/>
      <c r="N37" s="124"/>
      <c r="O37" s="124"/>
      <c r="P37" s="124"/>
      <c r="Q37" s="124"/>
      <c r="R37" s="124"/>
      <c r="S37" s="118"/>
      <c r="T37" s="118"/>
      <c r="U37" s="118"/>
      <c r="V37" s="118"/>
      <c r="W37" s="118"/>
      <c r="X37" s="118"/>
      <c r="Y37" s="118"/>
      <c r="Z37" s="118"/>
      <c r="AA37" s="118"/>
      <c r="AB37" s="118"/>
      <c r="AC37" s="118"/>
      <c r="AD37" s="118"/>
      <c r="AE37" s="118"/>
      <c r="AF37" s="118"/>
      <c r="AG37" s="118"/>
      <c r="AH37" s="118"/>
      <c r="AI37" s="118"/>
      <c r="AJ37" s="118"/>
      <c r="AK37" s="118"/>
    </row>
    <row r="38" spans="1:37" ht="24.95" customHeight="1" x14ac:dyDescent="0.4">
      <c r="A38" s="125"/>
      <c r="B38" s="125"/>
      <c r="C38" s="125"/>
      <c r="D38" s="124"/>
      <c r="E38" s="124"/>
      <c r="F38" s="124"/>
      <c r="G38" s="124"/>
      <c r="H38" s="124"/>
      <c r="I38" s="124"/>
      <c r="J38" s="124"/>
      <c r="K38" s="124"/>
      <c r="L38" s="124"/>
      <c r="M38" s="124"/>
      <c r="N38" s="124"/>
      <c r="O38" s="124"/>
      <c r="P38" s="124"/>
      <c r="Q38" s="124"/>
      <c r="R38" s="124"/>
      <c r="S38" s="118"/>
      <c r="T38" s="118"/>
      <c r="U38" s="118"/>
      <c r="V38" s="118"/>
      <c r="W38" s="118"/>
      <c r="X38" s="118"/>
      <c r="Y38" s="118"/>
      <c r="Z38" s="118"/>
      <c r="AA38" s="118"/>
      <c r="AB38" s="118"/>
      <c r="AC38" s="118"/>
      <c r="AD38" s="118"/>
      <c r="AE38" s="118"/>
      <c r="AF38" s="118"/>
      <c r="AG38" s="118"/>
      <c r="AH38" s="118"/>
      <c r="AI38" s="118"/>
      <c r="AJ38" s="118"/>
      <c r="AK38" s="118"/>
    </row>
    <row r="39" spans="1:37" ht="24.95" customHeight="1" x14ac:dyDescent="0.4">
      <c r="A39" s="121"/>
      <c r="B39" s="121"/>
      <c r="C39" s="121"/>
      <c r="D39" s="124"/>
      <c r="E39" s="124"/>
      <c r="F39" s="124"/>
      <c r="G39" s="124"/>
      <c r="H39" s="124"/>
      <c r="I39" s="124"/>
      <c r="J39" s="124"/>
      <c r="K39" s="124"/>
      <c r="L39" s="124"/>
      <c r="M39" s="124"/>
      <c r="N39" s="124"/>
      <c r="O39" s="124"/>
      <c r="P39" s="124"/>
      <c r="Q39" s="124"/>
      <c r="R39" s="124"/>
      <c r="S39" s="118"/>
      <c r="T39" s="118"/>
      <c r="U39" s="118"/>
      <c r="V39" s="118"/>
      <c r="W39" s="118"/>
      <c r="X39" s="118"/>
      <c r="Y39" s="118"/>
      <c r="Z39" s="118"/>
      <c r="AA39" s="118"/>
      <c r="AB39" s="118"/>
      <c r="AC39" s="118"/>
      <c r="AD39" s="118"/>
      <c r="AE39" s="118"/>
      <c r="AF39" s="118"/>
      <c r="AG39" s="118"/>
      <c r="AH39" s="118"/>
      <c r="AI39" s="118"/>
      <c r="AJ39" s="118"/>
      <c r="AK39" s="118"/>
    </row>
    <row r="40" spans="1:37" ht="24.95" customHeight="1" x14ac:dyDescent="0.4">
      <c r="A40" s="120"/>
      <c r="B40" s="120"/>
      <c r="C40" s="120"/>
      <c r="D40" s="120"/>
      <c r="E40" s="120"/>
      <c r="F40" s="120"/>
      <c r="G40" s="120"/>
      <c r="H40" s="120"/>
      <c r="I40" s="120"/>
      <c r="J40" s="120"/>
      <c r="K40" s="120"/>
      <c r="L40" s="120"/>
      <c r="M40" s="120"/>
      <c r="N40" s="120"/>
      <c r="O40" s="120"/>
      <c r="P40" s="120"/>
      <c r="Q40" s="120"/>
      <c r="R40" s="120"/>
      <c r="S40" s="118"/>
      <c r="T40" s="118"/>
      <c r="U40" s="118"/>
      <c r="V40" s="118"/>
      <c r="W40" s="118"/>
      <c r="X40" s="118"/>
      <c r="Y40" s="118"/>
      <c r="Z40" s="118"/>
      <c r="AA40" s="118"/>
      <c r="AB40" s="118"/>
      <c r="AC40" s="118"/>
      <c r="AD40" s="118"/>
      <c r="AE40" s="118"/>
      <c r="AF40" s="118"/>
      <c r="AG40" s="118"/>
      <c r="AH40" s="118"/>
      <c r="AI40" s="118"/>
      <c r="AJ40" s="118"/>
      <c r="AK40" s="118"/>
    </row>
    <row r="41" spans="1:37" ht="24.95" customHeight="1" x14ac:dyDescent="0.4">
      <c r="A41" s="120"/>
      <c r="B41" s="120"/>
      <c r="C41" s="120"/>
      <c r="D41" s="120"/>
      <c r="E41" s="120"/>
      <c r="F41" s="120"/>
      <c r="G41" s="120"/>
      <c r="H41" s="120"/>
      <c r="I41" s="120"/>
      <c r="J41" s="120"/>
      <c r="K41" s="120"/>
      <c r="L41" s="120"/>
      <c r="M41" s="120"/>
      <c r="N41" s="120"/>
      <c r="O41" s="120"/>
      <c r="P41" s="120"/>
      <c r="Q41" s="120"/>
      <c r="R41" s="120"/>
      <c r="S41" s="118"/>
      <c r="T41" s="118"/>
      <c r="U41" s="118"/>
      <c r="V41" s="118"/>
      <c r="W41" s="118"/>
      <c r="X41" s="118"/>
      <c r="Y41" s="118"/>
      <c r="Z41" s="118"/>
      <c r="AA41" s="118"/>
      <c r="AB41" s="118"/>
      <c r="AC41" s="118"/>
      <c r="AD41" s="118"/>
      <c r="AE41" s="118"/>
      <c r="AF41" s="118"/>
      <c r="AG41" s="118"/>
      <c r="AH41" s="118"/>
      <c r="AI41" s="118"/>
      <c r="AJ41" s="118"/>
      <c r="AK41" s="118"/>
    </row>
    <row r="42" spans="1:37" ht="24.95" customHeight="1" x14ac:dyDescent="0.4">
      <c r="A42" s="126"/>
      <c r="B42" s="126"/>
      <c r="C42" s="126"/>
      <c r="D42" s="126"/>
      <c r="E42" s="126"/>
      <c r="F42" s="126"/>
      <c r="G42" s="126"/>
      <c r="H42" s="126"/>
      <c r="I42" s="126"/>
      <c r="J42" s="126"/>
      <c r="K42" s="126"/>
      <c r="L42" s="126"/>
      <c r="M42" s="126"/>
      <c r="N42" s="126"/>
      <c r="O42" s="126"/>
      <c r="P42" s="126"/>
      <c r="Q42" s="126"/>
      <c r="R42" s="126"/>
      <c r="S42" s="118"/>
      <c r="T42" s="118"/>
      <c r="U42" s="118"/>
      <c r="V42" s="118"/>
      <c r="W42" s="118"/>
      <c r="X42" s="118"/>
      <c r="Y42" s="118"/>
      <c r="Z42" s="118"/>
      <c r="AA42" s="118"/>
      <c r="AB42" s="118"/>
      <c r="AC42" s="118"/>
      <c r="AD42" s="118"/>
      <c r="AE42" s="118"/>
      <c r="AF42" s="118"/>
      <c r="AG42" s="118"/>
      <c r="AH42" s="118"/>
      <c r="AI42" s="118"/>
      <c r="AJ42" s="118"/>
      <c r="AK42" s="118"/>
    </row>
    <row r="43" spans="1:37" s="113" customFormat="1" ht="24.95" customHeight="1" x14ac:dyDescent="0.4">
      <c r="A43" s="121"/>
      <c r="B43" s="121"/>
      <c r="C43" s="121"/>
      <c r="D43" s="121"/>
      <c r="E43" s="121"/>
      <c r="F43" s="121"/>
      <c r="G43" s="121"/>
      <c r="H43" s="121"/>
      <c r="I43" s="121"/>
      <c r="J43" s="121"/>
      <c r="K43" s="121"/>
      <c r="L43" s="121"/>
      <c r="M43" s="121"/>
      <c r="N43" s="121"/>
      <c r="O43" s="121"/>
      <c r="P43" s="121"/>
      <c r="Q43" s="121"/>
      <c r="R43" s="121"/>
      <c r="S43" s="118"/>
      <c r="T43" s="118"/>
      <c r="U43" s="118"/>
      <c r="V43" s="118"/>
      <c r="W43" s="118"/>
      <c r="X43" s="118"/>
      <c r="Y43" s="118"/>
      <c r="Z43" s="118"/>
      <c r="AA43" s="118"/>
      <c r="AB43" s="118"/>
      <c r="AC43" s="118"/>
      <c r="AD43" s="118"/>
      <c r="AE43" s="118"/>
      <c r="AF43" s="118"/>
      <c r="AG43" s="118"/>
      <c r="AH43" s="118"/>
      <c r="AI43" s="118"/>
      <c r="AJ43" s="118"/>
      <c r="AK43" s="118"/>
    </row>
    <row r="44" spans="1:37" ht="24.95" customHeight="1" x14ac:dyDescent="0.4">
      <c r="A44" s="121"/>
      <c r="B44" s="121"/>
      <c r="C44" s="121"/>
      <c r="D44" s="127"/>
      <c r="E44" s="127"/>
      <c r="F44" s="127"/>
      <c r="G44" s="127"/>
      <c r="H44" s="127"/>
      <c r="I44" s="127"/>
      <c r="J44" s="127"/>
      <c r="K44" s="127"/>
      <c r="L44" s="127"/>
      <c r="M44" s="127"/>
      <c r="N44" s="127"/>
      <c r="O44" s="127"/>
      <c r="P44" s="127"/>
      <c r="Q44" s="127"/>
      <c r="R44" s="127"/>
      <c r="S44" s="118"/>
      <c r="T44" s="118"/>
      <c r="U44" s="118"/>
      <c r="V44" s="118"/>
      <c r="W44" s="118"/>
      <c r="X44" s="118"/>
      <c r="Y44" s="118"/>
      <c r="Z44" s="118"/>
      <c r="AA44" s="118"/>
      <c r="AB44" s="118"/>
      <c r="AC44" s="118"/>
      <c r="AD44" s="118"/>
      <c r="AE44" s="118"/>
      <c r="AF44" s="118"/>
      <c r="AG44" s="118"/>
      <c r="AH44" s="118"/>
      <c r="AI44" s="118"/>
      <c r="AJ44" s="118"/>
      <c r="AK44" s="118"/>
    </row>
    <row r="45" spans="1:37" ht="24.95" customHeight="1" x14ac:dyDescent="0.4">
      <c r="A45" s="121"/>
      <c r="B45" s="121"/>
      <c r="C45" s="121"/>
      <c r="D45" s="121"/>
      <c r="E45" s="121"/>
      <c r="F45" s="121"/>
      <c r="G45" s="121"/>
      <c r="H45" s="121"/>
      <c r="I45" s="121"/>
      <c r="J45" s="121"/>
      <c r="K45" s="121"/>
      <c r="L45" s="121"/>
      <c r="M45" s="121"/>
      <c r="N45" s="121"/>
      <c r="O45" s="121"/>
      <c r="P45" s="121"/>
      <c r="Q45" s="121"/>
      <c r="R45" s="121"/>
      <c r="S45" s="118"/>
      <c r="T45" s="118"/>
      <c r="U45" s="118"/>
      <c r="V45" s="118"/>
      <c r="W45" s="118"/>
      <c r="X45" s="118"/>
      <c r="Y45" s="118"/>
      <c r="Z45" s="118"/>
      <c r="AA45" s="118"/>
      <c r="AB45" s="118"/>
      <c r="AC45" s="118"/>
      <c r="AD45" s="118"/>
      <c r="AE45" s="118"/>
      <c r="AF45" s="118"/>
      <c r="AG45" s="118"/>
      <c r="AH45" s="118"/>
      <c r="AI45" s="118"/>
      <c r="AJ45" s="118"/>
      <c r="AK45" s="118"/>
    </row>
    <row r="46" spans="1:37" ht="49.5" customHeight="1" x14ac:dyDescent="0.4">
      <c r="A46" s="121"/>
      <c r="B46" s="121"/>
      <c r="C46" s="121"/>
      <c r="D46" s="121"/>
      <c r="E46" s="121"/>
      <c r="F46" s="121"/>
      <c r="G46" s="121"/>
      <c r="H46" s="121"/>
      <c r="I46" s="121"/>
      <c r="J46" s="121"/>
      <c r="K46" s="121"/>
      <c r="L46" s="121"/>
      <c r="M46" s="121"/>
      <c r="N46" s="121"/>
      <c r="O46" s="121"/>
      <c r="P46" s="121"/>
      <c r="Q46" s="121"/>
      <c r="R46" s="121"/>
      <c r="S46" s="118"/>
      <c r="T46" s="118"/>
      <c r="U46" s="118"/>
      <c r="V46" s="118"/>
      <c r="W46" s="118"/>
      <c r="X46" s="118"/>
      <c r="Y46" s="118"/>
      <c r="Z46" s="118"/>
      <c r="AA46" s="118"/>
      <c r="AB46" s="118"/>
      <c r="AC46" s="118"/>
      <c r="AD46" s="118"/>
      <c r="AE46" s="118"/>
      <c r="AF46" s="118"/>
      <c r="AG46" s="118"/>
      <c r="AH46" s="118"/>
      <c r="AI46" s="118"/>
      <c r="AJ46" s="118"/>
      <c r="AK46" s="118"/>
    </row>
    <row r="47" spans="1:37" ht="49.5" customHeight="1" x14ac:dyDescent="0.4">
      <c r="A47" s="121"/>
      <c r="B47" s="121"/>
      <c r="C47" s="121"/>
      <c r="D47" s="121"/>
      <c r="E47" s="121"/>
      <c r="F47" s="121"/>
      <c r="G47" s="121"/>
      <c r="H47" s="121"/>
      <c r="I47" s="121"/>
      <c r="J47" s="121"/>
      <c r="K47" s="121"/>
      <c r="L47" s="121"/>
      <c r="M47" s="121"/>
      <c r="N47" s="121"/>
      <c r="O47" s="121"/>
      <c r="P47" s="121"/>
      <c r="Q47" s="121"/>
      <c r="R47" s="121"/>
      <c r="S47" s="118"/>
      <c r="T47" s="118"/>
      <c r="U47" s="118"/>
      <c r="V47" s="118"/>
      <c r="W47" s="118"/>
      <c r="X47" s="118"/>
      <c r="Y47" s="118"/>
      <c r="Z47" s="118"/>
      <c r="AA47" s="118"/>
      <c r="AB47" s="118"/>
      <c r="AC47" s="118"/>
      <c r="AD47" s="118"/>
      <c r="AE47" s="118"/>
      <c r="AF47" s="118"/>
      <c r="AG47" s="118"/>
      <c r="AH47" s="118"/>
      <c r="AI47" s="118"/>
      <c r="AJ47" s="118"/>
      <c r="AK47" s="118"/>
    </row>
    <row r="48" spans="1:37" ht="24.95" customHeight="1" x14ac:dyDescent="0.4">
      <c r="A48" s="121"/>
      <c r="B48" s="121"/>
      <c r="C48" s="121"/>
      <c r="D48" s="127"/>
      <c r="E48" s="127"/>
      <c r="F48" s="127"/>
      <c r="G48" s="127"/>
      <c r="H48" s="127"/>
      <c r="I48" s="127"/>
      <c r="J48" s="127"/>
      <c r="K48" s="127"/>
      <c r="L48" s="127"/>
      <c r="M48" s="127"/>
      <c r="N48" s="127"/>
      <c r="O48" s="127"/>
      <c r="P48" s="127"/>
      <c r="Q48" s="127"/>
      <c r="R48" s="127"/>
      <c r="S48" s="118"/>
      <c r="T48" s="118"/>
      <c r="U48" s="118"/>
      <c r="V48" s="118"/>
      <c r="W48" s="118"/>
      <c r="X48" s="118"/>
      <c r="Y48" s="118"/>
      <c r="Z48" s="118"/>
      <c r="AA48" s="118"/>
      <c r="AB48" s="118"/>
      <c r="AC48" s="118"/>
      <c r="AD48" s="118"/>
      <c r="AE48" s="118"/>
      <c r="AF48" s="118"/>
      <c r="AG48" s="118"/>
      <c r="AH48" s="118"/>
      <c r="AI48" s="118"/>
      <c r="AJ48" s="118"/>
      <c r="AK48" s="118"/>
    </row>
    <row r="49" spans="1:57" ht="24.95" customHeight="1" x14ac:dyDescent="0.4">
      <c r="A49" s="121"/>
      <c r="B49" s="121"/>
      <c r="C49" s="121"/>
      <c r="D49" s="121"/>
      <c r="E49" s="121"/>
      <c r="F49" s="121"/>
      <c r="G49" s="121"/>
      <c r="H49" s="121"/>
      <c r="I49" s="121"/>
      <c r="J49" s="121"/>
      <c r="K49" s="121"/>
      <c r="L49" s="121"/>
      <c r="M49" s="121"/>
      <c r="N49" s="121"/>
      <c r="O49" s="121"/>
      <c r="P49" s="121"/>
      <c r="Q49" s="121"/>
      <c r="R49" s="121"/>
      <c r="S49" s="118"/>
      <c r="T49" s="118"/>
      <c r="U49" s="118"/>
      <c r="V49" s="118"/>
      <c r="W49" s="118"/>
      <c r="X49" s="118"/>
      <c r="Y49" s="118"/>
      <c r="Z49" s="118"/>
      <c r="AA49" s="118"/>
      <c r="AB49" s="118"/>
      <c r="AC49" s="118"/>
      <c r="AD49" s="118"/>
      <c r="AE49" s="118"/>
      <c r="AF49" s="118"/>
      <c r="AG49" s="118"/>
      <c r="AH49" s="118"/>
      <c r="AI49" s="118"/>
      <c r="AJ49" s="118"/>
      <c r="AK49" s="118"/>
    </row>
    <row r="50" spans="1:57" ht="24.95" customHeight="1" x14ac:dyDescent="0.4">
      <c r="A50" s="121"/>
      <c r="B50" s="121"/>
      <c r="C50" s="121"/>
      <c r="D50" s="121"/>
      <c r="E50" s="121"/>
      <c r="F50" s="121"/>
      <c r="G50" s="121"/>
      <c r="H50" s="121"/>
      <c r="I50" s="121"/>
      <c r="J50" s="121"/>
      <c r="K50" s="121"/>
      <c r="L50" s="121"/>
      <c r="M50" s="121"/>
      <c r="N50" s="121"/>
      <c r="O50" s="121"/>
      <c r="P50" s="121"/>
      <c r="Q50" s="121"/>
      <c r="R50" s="121"/>
      <c r="S50" s="118"/>
      <c r="T50" s="118"/>
      <c r="U50" s="118"/>
      <c r="V50" s="118"/>
      <c r="W50" s="118"/>
      <c r="X50" s="118"/>
      <c r="Y50" s="118"/>
      <c r="Z50" s="118"/>
      <c r="AA50" s="118"/>
      <c r="AB50" s="118"/>
      <c r="AC50" s="118"/>
      <c r="AD50" s="118"/>
      <c r="AE50" s="118"/>
      <c r="AF50" s="118"/>
      <c r="AG50" s="118"/>
      <c r="AH50" s="118"/>
      <c r="AI50" s="118"/>
      <c r="AJ50" s="118"/>
      <c r="AK50" s="118"/>
    </row>
    <row r="51" spans="1:57" ht="24.95" customHeight="1" x14ac:dyDescent="0.4">
      <c r="A51" s="120"/>
      <c r="B51" s="120"/>
      <c r="C51" s="120"/>
      <c r="D51" s="120"/>
      <c r="E51" s="120"/>
      <c r="F51" s="120"/>
      <c r="G51" s="120"/>
      <c r="H51" s="120"/>
      <c r="I51" s="120"/>
      <c r="J51" s="120"/>
      <c r="K51" s="120"/>
      <c r="L51" s="120"/>
      <c r="M51" s="120"/>
      <c r="N51" s="120"/>
      <c r="O51" s="120"/>
      <c r="P51" s="120"/>
      <c r="Q51" s="120"/>
      <c r="R51" s="120"/>
      <c r="S51" s="118"/>
      <c r="T51" s="118"/>
      <c r="U51" s="118"/>
      <c r="V51" s="118"/>
      <c r="W51" s="118"/>
      <c r="X51" s="118"/>
      <c r="Y51" s="118"/>
      <c r="Z51" s="118"/>
      <c r="AA51" s="118"/>
      <c r="AB51" s="118"/>
      <c r="AC51" s="118"/>
      <c r="AD51" s="118"/>
      <c r="AE51" s="118"/>
      <c r="AF51" s="118"/>
      <c r="AG51" s="118"/>
      <c r="AH51" s="118"/>
      <c r="AI51" s="118"/>
      <c r="AJ51" s="118"/>
      <c r="AK51" s="118"/>
    </row>
    <row r="52" spans="1:57" ht="24.95" customHeight="1" x14ac:dyDescent="0.4">
      <c r="A52" s="120"/>
      <c r="B52" s="120"/>
      <c r="C52" s="120"/>
      <c r="D52" s="120"/>
      <c r="E52" s="120"/>
      <c r="F52" s="120"/>
      <c r="G52" s="120"/>
      <c r="H52" s="120"/>
      <c r="I52" s="120"/>
      <c r="J52" s="120"/>
      <c r="K52" s="120"/>
      <c r="L52" s="120"/>
      <c r="M52" s="120"/>
      <c r="N52" s="120"/>
      <c r="O52" s="120"/>
      <c r="P52" s="120"/>
      <c r="Q52" s="120"/>
      <c r="R52" s="120"/>
      <c r="S52" s="118"/>
      <c r="T52" s="118"/>
      <c r="U52" s="118"/>
      <c r="V52" s="118"/>
      <c r="W52" s="118"/>
      <c r="X52" s="118"/>
      <c r="Y52" s="118"/>
      <c r="Z52" s="118"/>
      <c r="AA52" s="118"/>
      <c r="AB52" s="118"/>
      <c r="AC52" s="118"/>
      <c r="AD52" s="118"/>
      <c r="AE52" s="118"/>
      <c r="AF52" s="118"/>
      <c r="AG52" s="118"/>
      <c r="AH52" s="118"/>
      <c r="AI52" s="118"/>
      <c r="AJ52" s="118"/>
      <c r="AK52" s="118"/>
    </row>
    <row r="53" spans="1:57" ht="24.95" customHeight="1" x14ac:dyDescent="0.4">
      <c r="A53" s="120"/>
      <c r="B53" s="120"/>
      <c r="C53" s="120"/>
      <c r="D53" s="120"/>
      <c r="E53" s="120"/>
      <c r="F53" s="120"/>
      <c r="G53" s="120"/>
      <c r="H53" s="120"/>
      <c r="I53" s="120"/>
      <c r="J53" s="120"/>
      <c r="K53" s="120"/>
      <c r="L53" s="120"/>
      <c r="M53" s="120"/>
      <c r="N53" s="120"/>
      <c r="O53" s="120"/>
      <c r="P53" s="120"/>
      <c r="Q53" s="120"/>
      <c r="R53" s="120"/>
      <c r="S53" s="118"/>
      <c r="T53" s="118"/>
      <c r="U53" s="118"/>
      <c r="V53" s="118"/>
      <c r="W53" s="118"/>
      <c r="X53" s="118"/>
      <c r="Y53" s="118"/>
      <c r="Z53" s="118"/>
      <c r="AA53" s="118"/>
      <c r="AB53" s="118"/>
      <c r="AC53" s="118"/>
      <c r="AD53" s="118"/>
      <c r="AE53" s="118"/>
      <c r="AF53" s="118"/>
      <c r="AG53" s="118"/>
      <c r="AH53" s="118"/>
      <c r="AI53" s="118"/>
      <c r="AJ53" s="118"/>
      <c r="AK53" s="118"/>
    </row>
    <row r="54" spans="1:57" ht="24.95" customHeight="1" x14ac:dyDescent="0.4"/>
    <row r="55" spans="1:57" ht="24.95" customHeight="1" x14ac:dyDescent="0.4"/>
    <row r="56" spans="1:57" ht="24.95" customHeight="1" x14ac:dyDescent="0.4">
      <c r="AM56" t="s">
        <v>168</v>
      </c>
    </row>
    <row r="57" spans="1:57" ht="24.95" customHeight="1" x14ac:dyDescent="0.4">
      <c r="AM57" t="s">
        <v>162</v>
      </c>
      <c r="AN57" t="s">
        <v>164</v>
      </c>
      <c r="AO57" t="s">
        <v>166</v>
      </c>
      <c r="AP57" t="s">
        <v>166</v>
      </c>
      <c r="AQ57" t="s">
        <v>169</v>
      </c>
      <c r="AR57" t="s">
        <v>159</v>
      </c>
      <c r="AS57" t="s">
        <v>170</v>
      </c>
      <c r="AT57" t="s">
        <v>171</v>
      </c>
      <c r="BA57" t="s">
        <v>135</v>
      </c>
      <c r="BE57" t="s">
        <v>139</v>
      </c>
    </row>
    <row r="58" spans="1:57" ht="24.95" customHeight="1" x14ac:dyDescent="0.4">
      <c r="AM58" t="s">
        <v>105</v>
      </c>
      <c r="AN58" t="s">
        <v>115</v>
      </c>
      <c r="AP58" t="s">
        <v>143</v>
      </c>
      <c r="AR58" t="s">
        <v>172</v>
      </c>
      <c r="AS58" t="str">
        <f t="shared" ref="AS58:AS121" si="0">AM58&amp;AN58&amp;AO58&amp;AP58&amp;AQ58&amp;AR58</f>
        <v>DFSKor不明F1Vfumei事業用</v>
      </c>
      <c r="AT58" s="131">
        <v>1221000</v>
      </c>
      <c r="BA58" t="s">
        <v>136</v>
      </c>
      <c r="BE58" t="s">
        <v>143</v>
      </c>
    </row>
    <row r="59" spans="1:57" ht="24.95" customHeight="1" x14ac:dyDescent="0.4">
      <c r="AM59" t="s">
        <v>105</v>
      </c>
      <c r="AN59" t="s">
        <v>115</v>
      </c>
      <c r="AP59" t="s">
        <v>143</v>
      </c>
      <c r="AR59" t="s">
        <v>173</v>
      </c>
      <c r="AS59" t="str">
        <f t="shared" si="0"/>
        <v>DFSKor不明F1Vfumei自家用</v>
      </c>
      <c r="AT59" s="131">
        <v>1109000</v>
      </c>
      <c r="BA59" t="s">
        <v>137</v>
      </c>
      <c r="BE59" t="s">
        <v>140</v>
      </c>
    </row>
    <row r="60" spans="1:57" ht="46.5" customHeight="1" x14ac:dyDescent="0.4">
      <c r="AM60" t="s">
        <v>105</v>
      </c>
      <c r="AN60" t="s">
        <v>124</v>
      </c>
      <c r="AP60" t="s">
        <v>143</v>
      </c>
      <c r="AR60" t="s">
        <v>172</v>
      </c>
      <c r="AS60" t="str">
        <f t="shared" si="0"/>
        <v>DFSKor不明F1Tfumei事業用</v>
      </c>
      <c r="AT60" s="131">
        <v>1007000</v>
      </c>
      <c r="BA60" t="s">
        <v>138</v>
      </c>
      <c r="BE60" t="s">
        <v>144</v>
      </c>
    </row>
    <row r="61" spans="1:57" ht="40.5" customHeight="1" x14ac:dyDescent="0.4">
      <c r="AM61" t="s">
        <v>105</v>
      </c>
      <c r="AN61" t="s">
        <v>124</v>
      </c>
      <c r="AP61" t="s">
        <v>143</v>
      </c>
      <c r="AR61" t="s">
        <v>173</v>
      </c>
      <c r="AS61" t="str">
        <f t="shared" si="0"/>
        <v>DFSKor不明F1Tfumei自家用</v>
      </c>
      <c r="AT61" s="131">
        <v>895000</v>
      </c>
      <c r="BA61" t="s">
        <v>208</v>
      </c>
      <c r="BE61" t="s">
        <v>146</v>
      </c>
    </row>
    <row r="62" spans="1:57" ht="49.5" customHeight="1" x14ac:dyDescent="0.4">
      <c r="AM62" t="s">
        <v>105</v>
      </c>
      <c r="AN62" t="s">
        <v>129</v>
      </c>
      <c r="AP62" t="s">
        <v>143</v>
      </c>
      <c r="AR62" t="s">
        <v>172</v>
      </c>
      <c r="AS62" t="str">
        <f t="shared" si="0"/>
        <v>DFSKor不明F1VSfumei事業用</v>
      </c>
      <c r="AT62" s="131">
        <v>1821000</v>
      </c>
      <c r="BE62" t="s">
        <v>147</v>
      </c>
    </row>
    <row r="63" spans="1:57" ht="24.95" customHeight="1" x14ac:dyDescent="0.4">
      <c r="AM63" t="s">
        <v>105</v>
      </c>
      <c r="AN63" t="s">
        <v>129</v>
      </c>
      <c r="AP63" t="s">
        <v>143</v>
      </c>
      <c r="AR63" t="s">
        <v>173</v>
      </c>
      <c r="AS63" t="str">
        <f t="shared" si="0"/>
        <v>DFSKor不明F1VSfumei自家用</v>
      </c>
      <c r="AT63" s="131">
        <v>1709000</v>
      </c>
      <c r="BE63" t="s">
        <v>148</v>
      </c>
    </row>
    <row r="64" spans="1:57" ht="24.95" customHeight="1" x14ac:dyDescent="0.4">
      <c r="AM64" t="s">
        <v>105</v>
      </c>
      <c r="AN64" t="s">
        <v>133</v>
      </c>
      <c r="AP64" t="s">
        <v>143</v>
      </c>
      <c r="AR64" t="s">
        <v>172</v>
      </c>
      <c r="AS64" t="str">
        <f t="shared" si="0"/>
        <v>DFSKor不明F1TSfumei事業用</v>
      </c>
      <c r="AT64" s="131">
        <v>1607000</v>
      </c>
      <c r="BE64" t="s">
        <v>209</v>
      </c>
    </row>
    <row r="65" spans="39:57" ht="24.95" customHeight="1" x14ac:dyDescent="0.4">
      <c r="AM65" t="s">
        <v>105</v>
      </c>
      <c r="AN65" t="s">
        <v>133</v>
      </c>
      <c r="AP65" t="s">
        <v>143</v>
      </c>
      <c r="AR65" t="s">
        <v>173</v>
      </c>
      <c r="AS65" t="str">
        <f t="shared" si="0"/>
        <v>DFSKor不明F1TSfumei自家用</v>
      </c>
      <c r="AT65" s="131">
        <v>1495000</v>
      </c>
      <c r="BE65" t="s">
        <v>210</v>
      </c>
    </row>
    <row r="66" spans="39:57" ht="24.75" customHeight="1" x14ac:dyDescent="0.4">
      <c r="AM66" t="s">
        <v>106</v>
      </c>
      <c r="AN66" t="s">
        <v>116</v>
      </c>
      <c r="AP66" t="s">
        <v>143</v>
      </c>
      <c r="AR66" t="s">
        <v>172</v>
      </c>
      <c r="AS66" t="str">
        <f t="shared" si="0"/>
        <v>柳州五菱ASF2.0fumei事業用</v>
      </c>
      <c r="AT66" s="131">
        <v>1160000</v>
      </c>
      <c r="BE66" t="s">
        <v>149</v>
      </c>
    </row>
    <row r="67" spans="39:57" ht="24.75" customHeight="1" x14ac:dyDescent="0.4">
      <c r="AM67" t="s">
        <v>106</v>
      </c>
      <c r="AN67" t="s">
        <v>116</v>
      </c>
      <c r="AO67" t="s">
        <v>136</v>
      </c>
      <c r="AP67" t="s">
        <v>140</v>
      </c>
      <c r="AR67" t="s">
        <v>172</v>
      </c>
      <c r="AS67" t="str">
        <f t="shared" si="0"/>
        <v>柳州五菱ASF2.0ZABWA20VP事業用</v>
      </c>
      <c r="AT67" s="131">
        <v>1160000</v>
      </c>
      <c r="BE67" t="s">
        <v>150</v>
      </c>
    </row>
    <row r="68" spans="39:57" ht="24.95" customHeight="1" x14ac:dyDescent="0.4">
      <c r="AM68" t="s">
        <v>178</v>
      </c>
      <c r="AN68" t="s">
        <v>117</v>
      </c>
      <c r="AP68" t="s">
        <v>143</v>
      </c>
      <c r="AR68" t="s">
        <v>172</v>
      </c>
      <c r="AS68" t="str">
        <f t="shared" si="0"/>
        <v>CENNTROor不明ELEMO-Kfumei事業用</v>
      </c>
      <c r="AT68" s="131">
        <v>1040000</v>
      </c>
      <c r="BE68" t="s">
        <v>151</v>
      </c>
    </row>
    <row r="69" spans="39:57" ht="24.95" customHeight="1" x14ac:dyDescent="0.4">
      <c r="AM69" t="s">
        <v>178</v>
      </c>
      <c r="AN69" t="s">
        <v>125</v>
      </c>
      <c r="AP69" t="s">
        <v>143</v>
      </c>
      <c r="AR69" t="s">
        <v>172</v>
      </c>
      <c r="AS69" t="str">
        <f t="shared" si="0"/>
        <v>CENNTROor不明ELEMOfumei事業用</v>
      </c>
      <c r="AT69" s="131">
        <v>1259000</v>
      </c>
      <c r="BE69" t="s">
        <v>152</v>
      </c>
    </row>
    <row r="70" spans="39:57" ht="24.95" customHeight="1" x14ac:dyDescent="0.4">
      <c r="AM70" t="s">
        <v>178</v>
      </c>
      <c r="AN70" t="s">
        <v>130</v>
      </c>
      <c r="AP70" t="s">
        <v>143</v>
      </c>
      <c r="AR70" t="s">
        <v>172</v>
      </c>
      <c r="AS70" t="str">
        <f t="shared" si="0"/>
        <v>CENNTROor不明ELEMO-Lfumei事業用</v>
      </c>
      <c r="AT70" s="131">
        <v>1276000</v>
      </c>
      <c r="BE70" s="113" t="s">
        <v>153</v>
      </c>
    </row>
    <row r="71" spans="39:57" ht="24.95" customHeight="1" x14ac:dyDescent="0.4">
      <c r="AM71" t="s">
        <v>178</v>
      </c>
      <c r="AN71" t="s">
        <v>130</v>
      </c>
      <c r="AP71" t="s">
        <v>143</v>
      </c>
      <c r="AR71" t="s">
        <v>173</v>
      </c>
      <c r="AS71" t="str">
        <f t="shared" si="0"/>
        <v>CENNTROor不明ELEMO-Lfumei自家用</v>
      </c>
      <c r="AT71" s="131">
        <v>1164000</v>
      </c>
      <c r="BE71" t="s">
        <v>154</v>
      </c>
    </row>
    <row r="72" spans="39:57" ht="24.95" customHeight="1" x14ac:dyDescent="0.4">
      <c r="AM72" t="s">
        <v>108</v>
      </c>
      <c r="AN72" t="s">
        <v>118</v>
      </c>
      <c r="AP72" t="s">
        <v>143</v>
      </c>
      <c r="AR72" t="s">
        <v>172</v>
      </c>
      <c r="AS72" t="str">
        <f t="shared" si="0"/>
        <v>不明OHKUMA-LV270Lfumei事業用</v>
      </c>
      <c r="AT72" s="131">
        <v>1468000</v>
      </c>
      <c r="BE72" t="s">
        <v>155</v>
      </c>
    </row>
    <row r="73" spans="39:57" ht="24.95" customHeight="1" x14ac:dyDescent="0.4">
      <c r="AM73" t="s">
        <v>108</v>
      </c>
      <c r="AN73" t="s">
        <v>126</v>
      </c>
      <c r="AP73" t="s">
        <v>143</v>
      </c>
      <c r="AR73" t="s">
        <v>172</v>
      </c>
      <c r="AS73" t="str">
        <f t="shared" si="0"/>
        <v>不明OHKUMA-TX200Lfumei事業用</v>
      </c>
      <c r="AT73" s="131">
        <v>540000</v>
      </c>
      <c r="BE73" t="s">
        <v>156</v>
      </c>
    </row>
    <row r="74" spans="39:57" ht="24.95" customHeight="1" x14ac:dyDescent="0.4">
      <c r="AM74" t="s">
        <v>108</v>
      </c>
      <c r="AN74" t="s">
        <v>131</v>
      </c>
      <c r="AP74" t="s">
        <v>143</v>
      </c>
      <c r="AR74" t="s">
        <v>172</v>
      </c>
      <c r="AS74" t="str">
        <f t="shared" si="0"/>
        <v>不明WS5040XXYBEVfumei事業用</v>
      </c>
      <c r="AT74" s="131">
        <v>2912000</v>
      </c>
      <c r="BE74" t="s">
        <v>141</v>
      </c>
    </row>
    <row r="75" spans="39:57" ht="24.95" customHeight="1" x14ac:dyDescent="0.4">
      <c r="AM75" t="s">
        <v>108</v>
      </c>
      <c r="AN75" t="s">
        <v>131</v>
      </c>
      <c r="AP75" t="s">
        <v>143</v>
      </c>
      <c r="AR75" t="s">
        <v>173</v>
      </c>
      <c r="AS75" t="str">
        <f t="shared" si="0"/>
        <v>不明WS5040XXYBEVfumei自家用</v>
      </c>
      <c r="AT75" s="131">
        <v>2800000</v>
      </c>
      <c r="BE75" t="s">
        <v>142</v>
      </c>
    </row>
    <row r="76" spans="39:57" ht="24.95" customHeight="1" x14ac:dyDescent="0.4">
      <c r="AM76" t="s">
        <v>109</v>
      </c>
      <c r="AN76" t="s">
        <v>119</v>
      </c>
      <c r="AO76" t="s">
        <v>136</v>
      </c>
      <c r="AP76" t="s">
        <v>144</v>
      </c>
      <c r="AR76" t="s">
        <v>172</v>
      </c>
      <c r="AS76" t="str">
        <f t="shared" si="0"/>
        <v>三菱MINICAB MiEV 2シーターZABU68VHLDDD事業用</v>
      </c>
      <c r="AT76" s="131">
        <v>959000</v>
      </c>
      <c r="BE76" t="s">
        <v>158</v>
      </c>
    </row>
    <row r="77" spans="39:57" ht="24.95" customHeight="1" x14ac:dyDescent="0.4">
      <c r="AM77" t="s">
        <v>109</v>
      </c>
      <c r="AN77" t="s">
        <v>127</v>
      </c>
      <c r="AO77" t="s">
        <v>136</v>
      </c>
      <c r="AP77" t="s">
        <v>146</v>
      </c>
      <c r="AR77" t="s">
        <v>172</v>
      </c>
      <c r="AS77" t="str">
        <f t="shared" si="0"/>
        <v>三菱MINICAB MiEV 4シーターZABU68VHLDDA事業用</v>
      </c>
      <c r="AT77" s="131">
        <v>972000</v>
      </c>
      <c r="BE77" t="s">
        <v>160</v>
      </c>
    </row>
    <row r="78" spans="39:57" ht="24.95" customHeight="1" x14ac:dyDescent="0.4">
      <c r="AM78" t="s">
        <v>109</v>
      </c>
      <c r="AN78" t="s">
        <v>132</v>
      </c>
      <c r="AO78" t="s">
        <v>136</v>
      </c>
      <c r="AP78" t="s">
        <v>147</v>
      </c>
      <c r="AR78" t="s">
        <v>172</v>
      </c>
      <c r="AS78" t="str">
        <f t="shared" si="0"/>
        <v>三菱MINICAB EV 2シーターZABU69VHLDDG事業用</v>
      </c>
      <c r="AT78" s="131">
        <v>784000</v>
      </c>
      <c r="BE78" t="s">
        <v>161</v>
      </c>
    </row>
    <row r="79" spans="39:57" ht="24.95" customHeight="1" x14ac:dyDescent="0.4">
      <c r="AM79" t="s">
        <v>109</v>
      </c>
      <c r="AN79" t="s">
        <v>134</v>
      </c>
      <c r="AO79" t="s">
        <v>136</v>
      </c>
      <c r="AP79" t="s">
        <v>148</v>
      </c>
      <c r="AR79" t="s">
        <v>172</v>
      </c>
      <c r="AS79" t="str">
        <f t="shared" si="0"/>
        <v>三菱MINICAB EV 4シーターZABU69VHLDDF事業用</v>
      </c>
      <c r="AT79" s="131">
        <v>818000</v>
      </c>
      <c r="BE79" t="s">
        <v>163</v>
      </c>
    </row>
    <row r="80" spans="39:57" ht="24.95" customHeight="1" x14ac:dyDescent="0.4">
      <c r="AM80" t="s">
        <v>109</v>
      </c>
      <c r="AN80" t="s">
        <v>132</v>
      </c>
      <c r="AO80" t="s">
        <v>136</v>
      </c>
      <c r="AP80" t="s">
        <v>209</v>
      </c>
      <c r="AR80" t="s">
        <v>172</v>
      </c>
      <c r="AS80" t="str">
        <f t="shared" si="0"/>
        <v>三菱MINICAB EV 2シーターZABU69VHLDDI事業用</v>
      </c>
      <c r="AT80" s="131">
        <v>1002000</v>
      </c>
      <c r="BE80" t="s">
        <v>165</v>
      </c>
    </row>
    <row r="81" spans="39:57" ht="24.95" customHeight="1" x14ac:dyDescent="0.4">
      <c r="AM81" t="s">
        <v>109</v>
      </c>
      <c r="AN81" t="s">
        <v>134</v>
      </c>
      <c r="AO81" t="s">
        <v>136</v>
      </c>
      <c r="AP81" t="s">
        <v>210</v>
      </c>
      <c r="AR81" t="s">
        <v>172</v>
      </c>
      <c r="AS81" t="str">
        <f t="shared" si="0"/>
        <v>三菱MINICAB EV 4シーターZABU69VHLDDH事業用</v>
      </c>
      <c r="AT81" s="131">
        <v>1035000</v>
      </c>
      <c r="BE81" t="s">
        <v>211</v>
      </c>
    </row>
    <row r="82" spans="39:57" ht="24.95" customHeight="1" x14ac:dyDescent="0.4">
      <c r="AM82" t="s">
        <v>109</v>
      </c>
      <c r="AN82" t="s">
        <v>202</v>
      </c>
      <c r="AO82" t="s">
        <v>208</v>
      </c>
      <c r="AP82" t="s">
        <v>217</v>
      </c>
      <c r="AR82" t="s">
        <v>172</v>
      </c>
      <c r="AS82" t="str">
        <f t="shared" si="0"/>
        <v>三菱23MYeKクロス EV（Gビジネスパッケージグレード）ZAAB5AWLDCB事業用</v>
      </c>
      <c r="AT82" s="131">
        <v>769000</v>
      </c>
      <c r="BE82" t="s">
        <v>212</v>
      </c>
    </row>
    <row r="83" spans="39:57" ht="24.95" customHeight="1" x14ac:dyDescent="0.4">
      <c r="AM83" t="s">
        <v>109</v>
      </c>
      <c r="AN83" t="s">
        <v>203</v>
      </c>
      <c r="AO83" t="s">
        <v>208</v>
      </c>
      <c r="AP83" t="s">
        <v>217</v>
      </c>
      <c r="AR83" t="s">
        <v>172</v>
      </c>
      <c r="AS83" t="str">
        <f t="shared" si="0"/>
        <v>三菱23MYeKクロス EV（Gグレード）ZAAB5AWLDCB事業用</v>
      </c>
      <c r="AT83" s="131">
        <v>769000</v>
      </c>
      <c r="BE83" t="s">
        <v>213</v>
      </c>
    </row>
    <row r="84" spans="39:57" ht="24.95" customHeight="1" x14ac:dyDescent="0.4">
      <c r="AM84" t="s">
        <v>109</v>
      </c>
      <c r="AN84" t="s">
        <v>204</v>
      </c>
      <c r="AO84" t="s">
        <v>208</v>
      </c>
      <c r="AP84" t="s">
        <v>218</v>
      </c>
      <c r="AR84" t="s">
        <v>172</v>
      </c>
      <c r="AS84" t="str">
        <f t="shared" si="0"/>
        <v>三菱23MYeKクロス EV（Pグレード）ZAAB5AWLDEB事業用</v>
      </c>
      <c r="AT84" s="131">
        <v>769000</v>
      </c>
      <c r="BE84" t="s">
        <v>214</v>
      </c>
    </row>
    <row r="85" spans="39:57" ht="24.95" customHeight="1" x14ac:dyDescent="0.4">
      <c r="AM85" t="s">
        <v>109</v>
      </c>
      <c r="AN85" t="s">
        <v>205</v>
      </c>
      <c r="AO85" t="s">
        <v>208</v>
      </c>
      <c r="AP85" t="s">
        <v>217</v>
      </c>
      <c r="AR85" t="s">
        <v>172</v>
      </c>
      <c r="AS85" t="str">
        <f t="shared" si="0"/>
        <v>三菱25MYeKクロス EV（Gビジネスパッケージグレード）ZAAB5AWLDCB事業用</v>
      </c>
      <c r="AT85" s="131">
        <v>782000</v>
      </c>
      <c r="BE85" t="s">
        <v>215</v>
      </c>
    </row>
    <row r="86" spans="39:57" ht="24.95" customHeight="1" x14ac:dyDescent="0.4">
      <c r="AM86" t="s">
        <v>109</v>
      </c>
      <c r="AN86" t="s">
        <v>206</v>
      </c>
      <c r="AO86" t="s">
        <v>208</v>
      </c>
      <c r="AP86" t="s">
        <v>217</v>
      </c>
      <c r="AR86" t="s">
        <v>172</v>
      </c>
      <c r="AS86" t="str">
        <f t="shared" si="0"/>
        <v>三菱25MYeKクロス EV（Gグレード）ZAAB5AWLDCB事業用</v>
      </c>
      <c r="AT86" s="131">
        <v>782000</v>
      </c>
      <c r="BE86" t="s">
        <v>216</v>
      </c>
    </row>
    <row r="87" spans="39:57" ht="24.95" customHeight="1" x14ac:dyDescent="0.4">
      <c r="AM87" t="s">
        <v>109</v>
      </c>
      <c r="AN87" t="s">
        <v>207</v>
      </c>
      <c r="AO87" t="s">
        <v>208</v>
      </c>
      <c r="AP87" t="s">
        <v>218</v>
      </c>
      <c r="AR87" t="s">
        <v>172</v>
      </c>
      <c r="AS87" t="str">
        <f t="shared" si="0"/>
        <v>三菱25MYeKクロス EV（Pグレード）ZAAB5AWLDEB事業用</v>
      </c>
      <c r="AT87" s="131">
        <v>782000</v>
      </c>
      <c r="BE87" t="s">
        <v>226</v>
      </c>
    </row>
    <row r="88" spans="39:57" ht="24.95" customHeight="1" x14ac:dyDescent="0.4">
      <c r="AM88" t="s">
        <v>110</v>
      </c>
      <c r="AN88" t="s">
        <v>120</v>
      </c>
      <c r="AO88" t="s">
        <v>136</v>
      </c>
      <c r="AP88" t="s">
        <v>149</v>
      </c>
      <c r="AR88" t="s">
        <v>172</v>
      </c>
      <c r="AS88" t="str">
        <f t="shared" si="0"/>
        <v>日野デュトロZ EVZABXED100V事業用</v>
      </c>
      <c r="AT88" s="131">
        <v>5165000</v>
      </c>
      <c r="BE88" t="s">
        <v>227</v>
      </c>
    </row>
    <row r="89" spans="39:57" ht="24.95" customHeight="1" x14ac:dyDescent="0.4">
      <c r="AM89" t="s">
        <v>110</v>
      </c>
      <c r="AN89" t="s">
        <v>120</v>
      </c>
      <c r="AO89" t="s">
        <v>136</v>
      </c>
      <c r="AP89" t="s">
        <v>149</v>
      </c>
      <c r="AR89" t="s">
        <v>173</v>
      </c>
      <c r="AS89" t="str">
        <f t="shared" si="0"/>
        <v>日野デュトロZ EVZABXED100V自家用</v>
      </c>
      <c r="AT89" s="131">
        <v>5053000</v>
      </c>
      <c r="BE89" t="s">
        <v>145</v>
      </c>
    </row>
    <row r="90" spans="39:57" ht="24.95" customHeight="1" x14ac:dyDescent="0.4">
      <c r="AM90" t="s">
        <v>110</v>
      </c>
      <c r="AN90" t="s">
        <v>120</v>
      </c>
      <c r="AO90" t="s">
        <v>136</v>
      </c>
      <c r="AP90" t="s">
        <v>150</v>
      </c>
      <c r="AR90" t="s">
        <v>172</v>
      </c>
      <c r="AS90" t="str">
        <f t="shared" si="0"/>
        <v>日野デュトロZ EVZABXED100事業用</v>
      </c>
      <c r="AT90" s="131">
        <v>5165000</v>
      </c>
      <c r="BE90" t="s">
        <v>217</v>
      </c>
    </row>
    <row r="91" spans="39:57" ht="24.95" customHeight="1" x14ac:dyDescent="0.4">
      <c r="AM91" t="s">
        <v>110</v>
      </c>
      <c r="AN91" t="s">
        <v>120</v>
      </c>
      <c r="AO91" t="s">
        <v>136</v>
      </c>
      <c r="AP91" t="s">
        <v>150</v>
      </c>
      <c r="AR91" t="s">
        <v>173</v>
      </c>
      <c r="AS91" t="str">
        <f t="shared" si="0"/>
        <v>日野デュトロZ EVZABXED100自家用</v>
      </c>
      <c r="AT91" s="131">
        <v>5053000</v>
      </c>
      <c r="BE91" t="s">
        <v>218</v>
      </c>
    </row>
    <row r="92" spans="39:57" ht="24.95" customHeight="1" x14ac:dyDescent="0.4">
      <c r="AM92" t="s">
        <v>111</v>
      </c>
      <c r="AN92" t="s">
        <v>121</v>
      </c>
      <c r="AO92" t="s">
        <v>136</v>
      </c>
      <c r="AP92" t="s">
        <v>151</v>
      </c>
      <c r="AQ92" t="s">
        <v>186</v>
      </c>
      <c r="AR92" t="s">
        <v>172</v>
      </c>
      <c r="AS92" t="str">
        <f t="shared" si="0"/>
        <v>三菱ふそうeCanterZABFEAVKS事業用</v>
      </c>
      <c r="AT92" s="131">
        <v>5131000</v>
      </c>
      <c r="BE92" t="s">
        <v>233</v>
      </c>
    </row>
    <row r="93" spans="39:57" ht="24.95" customHeight="1" x14ac:dyDescent="0.4">
      <c r="AM93" t="s">
        <v>111</v>
      </c>
      <c r="AN93" t="s">
        <v>121</v>
      </c>
      <c r="AO93" t="s">
        <v>136</v>
      </c>
      <c r="AP93" t="s">
        <v>151</v>
      </c>
      <c r="AQ93" t="s">
        <v>186</v>
      </c>
      <c r="AR93" t="s">
        <v>173</v>
      </c>
      <c r="AS93" t="str">
        <f t="shared" si="0"/>
        <v>三菱ふそうeCanterZABFEAVKS自家用</v>
      </c>
      <c r="AT93" s="131">
        <v>5019000</v>
      </c>
    </row>
    <row r="94" spans="39:57" ht="24.95" customHeight="1" x14ac:dyDescent="0.4">
      <c r="AM94" t="s">
        <v>111</v>
      </c>
      <c r="AN94" t="s">
        <v>121</v>
      </c>
      <c r="AO94" t="s">
        <v>136</v>
      </c>
      <c r="AP94" t="s">
        <v>151</v>
      </c>
      <c r="AQ94" t="s">
        <v>187</v>
      </c>
      <c r="AR94" t="s">
        <v>172</v>
      </c>
      <c r="AS94" t="str">
        <f t="shared" si="0"/>
        <v>三菱ふそうeCanterZABFEAVKM事業用</v>
      </c>
      <c r="AT94" s="131">
        <v>6804000</v>
      </c>
    </row>
    <row r="95" spans="39:57" ht="24.95" customHeight="1" x14ac:dyDescent="0.4">
      <c r="AM95" t="s">
        <v>111</v>
      </c>
      <c r="AN95" t="s">
        <v>121</v>
      </c>
      <c r="AO95" t="s">
        <v>136</v>
      </c>
      <c r="AP95" t="s">
        <v>151</v>
      </c>
      <c r="AQ95" t="s">
        <v>187</v>
      </c>
      <c r="AR95" t="s">
        <v>173</v>
      </c>
      <c r="AS95" t="str">
        <f t="shared" si="0"/>
        <v>三菱ふそうeCanterZABFEAVKM自家用</v>
      </c>
      <c r="AT95" s="131">
        <v>6692000</v>
      </c>
    </row>
    <row r="96" spans="39:57" ht="24.95" customHeight="1" x14ac:dyDescent="0.4">
      <c r="AM96" t="s">
        <v>111</v>
      </c>
      <c r="AN96" t="s">
        <v>121</v>
      </c>
      <c r="AO96" t="s">
        <v>136</v>
      </c>
      <c r="AP96" t="s">
        <v>152</v>
      </c>
      <c r="AQ96" t="s">
        <v>186</v>
      </c>
      <c r="AR96" t="s">
        <v>172</v>
      </c>
      <c r="AS96" t="str">
        <f t="shared" si="0"/>
        <v>三菱ふそうeCanterZABFEBVKS事業用</v>
      </c>
      <c r="AT96" s="131">
        <v>5131000</v>
      </c>
    </row>
    <row r="97" spans="39:46" ht="24.95" customHeight="1" x14ac:dyDescent="0.4">
      <c r="AM97" t="s">
        <v>111</v>
      </c>
      <c r="AN97" t="s">
        <v>121</v>
      </c>
      <c r="AO97" t="s">
        <v>136</v>
      </c>
      <c r="AP97" t="s">
        <v>152</v>
      </c>
      <c r="AQ97" t="s">
        <v>186</v>
      </c>
      <c r="AR97" t="s">
        <v>173</v>
      </c>
      <c r="AS97" t="str">
        <f t="shared" si="0"/>
        <v>三菱ふそうeCanterZABFEBVKS自家用</v>
      </c>
      <c r="AT97" s="131">
        <v>5019000</v>
      </c>
    </row>
    <row r="98" spans="39:46" ht="24.95" customHeight="1" x14ac:dyDescent="0.4">
      <c r="AM98" t="s">
        <v>111</v>
      </c>
      <c r="AN98" t="s">
        <v>121</v>
      </c>
      <c r="AO98" t="s">
        <v>136</v>
      </c>
      <c r="AP98" t="s">
        <v>152</v>
      </c>
      <c r="AQ98" t="s">
        <v>187</v>
      </c>
      <c r="AR98" t="s">
        <v>172</v>
      </c>
      <c r="AS98" t="str">
        <f t="shared" si="0"/>
        <v>三菱ふそうeCanterZABFEBVKM事業用</v>
      </c>
      <c r="AT98" s="131">
        <v>6804000</v>
      </c>
    </row>
    <row r="99" spans="39:46" ht="24.95" customHeight="1" x14ac:dyDescent="0.4">
      <c r="AM99" t="s">
        <v>111</v>
      </c>
      <c r="AN99" t="s">
        <v>121</v>
      </c>
      <c r="AO99" t="s">
        <v>136</v>
      </c>
      <c r="AP99" t="s">
        <v>152</v>
      </c>
      <c r="AQ99" t="s">
        <v>187</v>
      </c>
      <c r="AR99" t="s">
        <v>173</v>
      </c>
      <c r="AS99" t="str">
        <f t="shared" si="0"/>
        <v>三菱ふそうeCanterZABFEBVKM自家用</v>
      </c>
      <c r="AT99" s="131">
        <v>6692000</v>
      </c>
    </row>
    <row r="100" spans="39:46" ht="24.95" customHeight="1" x14ac:dyDescent="0.4">
      <c r="AM100" t="s">
        <v>111</v>
      </c>
      <c r="AN100" t="s">
        <v>121</v>
      </c>
      <c r="AO100" t="s">
        <v>136</v>
      </c>
      <c r="AP100" t="s">
        <v>153</v>
      </c>
      <c r="AR100" t="s">
        <v>172</v>
      </c>
      <c r="AS100" t="str">
        <f t="shared" si="0"/>
        <v>三菱ふそうeCanterZABFEB8K事業用</v>
      </c>
      <c r="AT100" s="131">
        <v>6966000</v>
      </c>
    </row>
    <row r="101" spans="39:46" ht="24.95" customHeight="1" x14ac:dyDescent="0.4">
      <c r="AM101" t="s">
        <v>111</v>
      </c>
      <c r="AN101" t="s">
        <v>121</v>
      </c>
      <c r="AO101" t="s">
        <v>136</v>
      </c>
      <c r="AP101" t="s">
        <v>153</v>
      </c>
      <c r="AR101" t="s">
        <v>173</v>
      </c>
      <c r="AS101" t="str">
        <f t="shared" si="0"/>
        <v>三菱ふそうeCanterZABFEB8K自家用</v>
      </c>
      <c r="AT101" s="131">
        <v>6854000</v>
      </c>
    </row>
    <row r="102" spans="39:46" ht="24.95" customHeight="1" x14ac:dyDescent="0.4">
      <c r="AM102" t="s">
        <v>111</v>
      </c>
      <c r="AN102" t="s">
        <v>121</v>
      </c>
      <c r="AO102" t="s">
        <v>136</v>
      </c>
      <c r="AP102" t="s">
        <v>154</v>
      </c>
      <c r="AR102" t="s">
        <v>172</v>
      </c>
      <c r="AS102" t="str">
        <f t="shared" si="0"/>
        <v>三菱ふそうeCanterZABFEC9K事業用</v>
      </c>
      <c r="AT102" s="131">
        <v>8329000</v>
      </c>
    </row>
    <row r="103" spans="39:46" ht="24.95" customHeight="1" x14ac:dyDescent="0.4">
      <c r="AM103" t="s">
        <v>111</v>
      </c>
      <c r="AN103" t="s">
        <v>121</v>
      </c>
      <c r="AO103" t="s">
        <v>136</v>
      </c>
      <c r="AP103" t="s">
        <v>154</v>
      </c>
      <c r="AR103" t="s">
        <v>173</v>
      </c>
      <c r="AS103" t="str">
        <f t="shared" si="0"/>
        <v>三菱ふそうeCanterZABFEC9K自家用</v>
      </c>
      <c r="AT103" s="131">
        <v>8217000</v>
      </c>
    </row>
    <row r="104" spans="39:46" ht="24.95" customHeight="1" x14ac:dyDescent="0.4">
      <c r="AM104" t="s">
        <v>111</v>
      </c>
      <c r="AN104" t="s">
        <v>121</v>
      </c>
      <c r="AO104" t="s">
        <v>136</v>
      </c>
      <c r="AP104" t="s">
        <v>155</v>
      </c>
      <c r="AR104" t="s">
        <v>172</v>
      </c>
      <c r="AS104" t="str">
        <f t="shared" si="0"/>
        <v>三菱ふそうeCanterZABFED9K事業用</v>
      </c>
      <c r="AT104" s="131">
        <v>8329000</v>
      </c>
    </row>
    <row r="105" spans="39:46" ht="24.95" customHeight="1" x14ac:dyDescent="0.4">
      <c r="AM105" t="s">
        <v>111</v>
      </c>
      <c r="AN105" t="s">
        <v>121</v>
      </c>
      <c r="AO105" t="s">
        <v>136</v>
      </c>
      <c r="AP105" t="s">
        <v>155</v>
      </c>
      <c r="AR105" t="s">
        <v>173</v>
      </c>
      <c r="AS105" t="str">
        <f t="shared" si="0"/>
        <v>三菱ふそうeCanterZABFED9K自家用</v>
      </c>
      <c r="AT105" s="131">
        <v>8217000</v>
      </c>
    </row>
    <row r="106" spans="39:46" ht="24.95" customHeight="1" x14ac:dyDescent="0.4">
      <c r="AM106" t="s">
        <v>111</v>
      </c>
      <c r="AN106" t="s">
        <v>121</v>
      </c>
      <c r="AO106" t="s">
        <v>136</v>
      </c>
      <c r="AP106" t="s">
        <v>156</v>
      </c>
      <c r="AR106" t="s">
        <v>172</v>
      </c>
      <c r="AS106" t="str">
        <f t="shared" si="0"/>
        <v>三菱ふそうeCanterZABFEB8U事業用</v>
      </c>
      <c r="AT106" s="131">
        <v>7224000</v>
      </c>
    </row>
    <row r="107" spans="39:46" ht="24.95" customHeight="1" x14ac:dyDescent="0.4">
      <c r="AM107" t="s">
        <v>111</v>
      </c>
      <c r="AN107" t="s">
        <v>121</v>
      </c>
      <c r="AO107" t="s">
        <v>136</v>
      </c>
      <c r="AP107" t="s">
        <v>156</v>
      </c>
      <c r="AR107" t="s">
        <v>173</v>
      </c>
      <c r="AS107" t="str">
        <f t="shared" si="0"/>
        <v>三菱ふそうeCanterZABFEB8U自家用</v>
      </c>
      <c r="AT107" s="131">
        <v>7112000</v>
      </c>
    </row>
    <row r="108" spans="39:46" ht="24.95" customHeight="1" x14ac:dyDescent="0.4">
      <c r="AM108" t="s">
        <v>111</v>
      </c>
      <c r="AN108" t="s">
        <v>121</v>
      </c>
      <c r="AO108" t="s">
        <v>137</v>
      </c>
      <c r="AP108" t="s">
        <v>141</v>
      </c>
      <c r="AR108" t="s">
        <v>172</v>
      </c>
      <c r="AS108" t="str">
        <f t="shared" si="0"/>
        <v>三菱ふそうeCanter2RGFEB80改事業用</v>
      </c>
      <c r="AT108" s="131">
        <v>7224000</v>
      </c>
    </row>
    <row r="109" spans="39:46" ht="24.95" customHeight="1" x14ac:dyDescent="0.4">
      <c r="AM109" t="s">
        <v>111</v>
      </c>
      <c r="AN109" t="s">
        <v>121</v>
      </c>
      <c r="AO109" t="s">
        <v>137</v>
      </c>
      <c r="AP109" t="s">
        <v>141</v>
      </c>
      <c r="AR109" t="s">
        <v>173</v>
      </c>
      <c r="AS109" t="str">
        <f t="shared" si="0"/>
        <v>三菱ふそうeCanter2RGFEB80改自家用</v>
      </c>
      <c r="AT109" s="131">
        <v>7112000</v>
      </c>
    </row>
    <row r="110" spans="39:46" ht="24.95" customHeight="1" x14ac:dyDescent="0.4">
      <c r="AM110" t="s">
        <v>111</v>
      </c>
      <c r="AN110" t="s">
        <v>121</v>
      </c>
      <c r="AO110" t="s">
        <v>138</v>
      </c>
      <c r="AP110" t="s">
        <v>142</v>
      </c>
      <c r="AR110" t="s">
        <v>172</v>
      </c>
      <c r="AS110" t="str">
        <f t="shared" si="0"/>
        <v>三菱ふそうeCanter2PGFEBS0改事業用</v>
      </c>
      <c r="AT110" s="131">
        <v>7224000</v>
      </c>
    </row>
    <row r="111" spans="39:46" ht="24.95" customHeight="1" x14ac:dyDescent="0.4">
      <c r="AM111" t="s">
        <v>111</v>
      </c>
      <c r="AN111" t="s">
        <v>121</v>
      </c>
      <c r="AO111" t="s">
        <v>138</v>
      </c>
      <c r="AP111" t="s">
        <v>142</v>
      </c>
      <c r="AR111" t="s">
        <v>173</v>
      </c>
      <c r="AS111" t="str">
        <f t="shared" si="0"/>
        <v>三菱ふそうeCanter2PGFEBS0改自家用</v>
      </c>
      <c r="AT111" s="131">
        <v>7112000</v>
      </c>
    </row>
    <row r="112" spans="39:46" ht="24.95" customHeight="1" x14ac:dyDescent="0.4">
      <c r="AM112" t="s">
        <v>112</v>
      </c>
      <c r="AN112" t="s">
        <v>122</v>
      </c>
      <c r="AO112" t="s">
        <v>136</v>
      </c>
      <c r="AP112" t="s">
        <v>158</v>
      </c>
      <c r="AR112" t="s">
        <v>172</v>
      </c>
      <c r="AS112" t="str">
        <f t="shared" si="0"/>
        <v>いすゞエルフ mio EVZABNHR48AF事業用</v>
      </c>
      <c r="AT112" s="131">
        <v>4009000</v>
      </c>
    </row>
    <row r="113" spans="39:46" ht="24.95" customHeight="1" x14ac:dyDescent="0.4">
      <c r="AM113" t="s">
        <v>112</v>
      </c>
      <c r="AN113" t="s">
        <v>122</v>
      </c>
      <c r="AO113" t="s">
        <v>136</v>
      </c>
      <c r="AP113" t="s">
        <v>158</v>
      </c>
      <c r="AR113" t="s">
        <v>173</v>
      </c>
      <c r="AS113" t="str">
        <f t="shared" si="0"/>
        <v>いすゞエルフ mio EVZABNHR48AF自家用</v>
      </c>
      <c r="AT113" s="131">
        <v>3897000</v>
      </c>
    </row>
    <row r="114" spans="39:46" ht="24.95" customHeight="1" x14ac:dyDescent="0.4">
      <c r="AM114" t="s">
        <v>112</v>
      </c>
      <c r="AN114" t="s">
        <v>128</v>
      </c>
      <c r="AO114" t="s">
        <v>136</v>
      </c>
      <c r="AP114" t="s">
        <v>160</v>
      </c>
      <c r="AR114" t="s">
        <v>172</v>
      </c>
      <c r="AS114" t="str">
        <f t="shared" si="0"/>
        <v>いすゞエルフ EVZABNJR48AF事業用</v>
      </c>
      <c r="AT114" s="131">
        <v>4663000</v>
      </c>
    </row>
    <row r="115" spans="39:46" ht="24.95" customHeight="1" x14ac:dyDescent="0.4">
      <c r="AM115" t="s">
        <v>112</v>
      </c>
      <c r="AN115" t="s">
        <v>128</v>
      </c>
      <c r="AO115" t="s">
        <v>136</v>
      </c>
      <c r="AP115" t="s">
        <v>160</v>
      </c>
      <c r="AR115" t="s">
        <v>173</v>
      </c>
      <c r="AS115" t="str">
        <f t="shared" si="0"/>
        <v>いすゞエルフ EVZABNJR48AF自家用</v>
      </c>
      <c r="AT115" s="131">
        <v>4551000</v>
      </c>
    </row>
    <row r="116" spans="39:46" ht="24.95" customHeight="1" x14ac:dyDescent="0.4">
      <c r="AM116" t="s">
        <v>112</v>
      </c>
      <c r="AN116" t="s">
        <v>128</v>
      </c>
      <c r="AO116" t="s">
        <v>136</v>
      </c>
      <c r="AP116" t="s">
        <v>161</v>
      </c>
      <c r="AR116" t="s">
        <v>172</v>
      </c>
      <c r="AS116" t="str">
        <f t="shared" si="0"/>
        <v>いすゞエルフ EVZABNJR48AM事業用</v>
      </c>
      <c r="AT116" s="131">
        <v>4663000</v>
      </c>
    </row>
    <row r="117" spans="39:46" ht="24.95" customHeight="1" x14ac:dyDescent="0.4">
      <c r="AM117" t="s">
        <v>112</v>
      </c>
      <c r="AN117" t="s">
        <v>128</v>
      </c>
      <c r="AO117" t="s">
        <v>136</v>
      </c>
      <c r="AP117" t="s">
        <v>161</v>
      </c>
      <c r="AR117" t="s">
        <v>173</v>
      </c>
      <c r="AS117" t="str">
        <f t="shared" si="0"/>
        <v>いすゞエルフ EVZABNJR48AM自家用</v>
      </c>
      <c r="AT117" s="131">
        <v>4551000</v>
      </c>
    </row>
    <row r="118" spans="39:46" ht="24.95" customHeight="1" x14ac:dyDescent="0.4">
      <c r="AM118" t="s">
        <v>112</v>
      </c>
      <c r="AN118" t="s">
        <v>128</v>
      </c>
      <c r="AO118" t="s">
        <v>136</v>
      </c>
      <c r="AP118" t="s">
        <v>163</v>
      </c>
      <c r="AR118" t="s">
        <v>172</v>
      </c>
      <c r="AS118" t="str">
        <f t="shared" si="0"/>
        <v>いすゞエルフ EVZABNLR48AM事業用</v>
      </c>
      <c r="AT118" s="131">
        <v>5175000</v>
      </c>
    </row>
    <row r="119" spans="39:46" ht="24.95" customHeight="1" x14ac:dyDescent="0.4">
      <c r="AM119" t="s">
        <v>112</v>
      </c>
      <c r="AN119" t="s">
        <v>128</v>
      </c>
      <c r="AO119" t="s">
        <v>136</v>
      </c>
      <c r="AP119" t="s">
        <v>163</v>
      </c>
      <c r="AR119" t="s">
        <v>173</v>
      </c>
      <c r="AS119" t="str">
        <f t="shared" si="0"/>
        <v>いすゞエルフ EVZABNLR48AM自家用</v>
      </c>
      <c r="AT119" s="131">
        <v>5063000</v>
      </c>
    </row>
    <row r="120" spans="39:46" ht="24.95" customHeight="1" x14ac:dyDescent="0.4">
      <c r="AM120" t="s">
        <v>112</v>
      </c>
      <c r="AN120" t="s">
        <v>128</v>
      </c>
      <c r="AO120" t="s">
        <v>136</v>
      </c>
      <c r="AP120" t="s">
        <v>165</v>
      </c>
      <c r="AR120" t="s">
        <v>172</v>
      </c>
      <c r="AS120" t="str">
        <f t="shared" si="0"/>
        <v>いすゞエルフ EVZABNPR48AM事業用</v>
      </c>
      <c r="AT120" s="131">
        <v>7600000</v>
      </c>
    </row>
    <row r="121" spans="39:46" ht="24.95" customHeight="1" x14ac:dyDescent="0.4">
      <c r="AM121" t="s">
        <v>112</v>
      </c>
      <c r="AN121" t="s">
        <v>128</v>
      </c>
      <c r="AO121" t="s">
        <v>136</v>
      </c>
      <c r="AP121" t="s">
        <v>165</v>
      </c>
      <c r="AR121" t="s">
        <v>173</v>
      </c>
      <c r="AS121" t="str">
        <f t="shared" si="0"/>
        <v>いすゞエルフ EVZABNPR48AM自家用</v>
      </c>
      <c r="AT121" s="131">
        <v>7488000</v>
      </c>
    </row>
    <row r="122" spans="39:46" ht="24.95" customHeight="1" x14ac:dyDescent="0.4">
      <c r="AM122" t="s">
        <v>112</v>
      </c>
      <c r="AN122" t="s">
        <v>123</v>
      </c>
      <c r="AO122" t="s">
        <v>137</v>
      </c>
      <c r="AP122" t="s">
        <v>145</v>
      </c>
      <c r="AR122" t="s">
        <v>172</v>
      </c>
      <c r="AS122" t="str">
        <f t="shared" ref="AS122:AS137" si="1">AM122&amp;AN122&amp;AO122&amp;AP122&amp;AQ122&amp;AR122</f>
        <v>いすゞFC小型トラック2RGNPR88AN改事業用</v>
      </c>
      <c r="AT122" s="131">
        <v>24789000</v>
      </c>
    </row>
    <row r="123" spans="39:46" ht="24.95" customHeight="1" x14ac:dyDescent="0.4">
      <c r="AM123" t="s">
        <v>112</v>
      </c>
      <c r="AN123" t="s">
        <v>123</v>
      </c>
      <c r="AO123" t="s">
        <v>137</v>
      </c>
      <c r="AP123" t="s">
        <v>145</v>
      </c>
      <c r="AR123" t="s">
        <v>173</v>
      </c>
      <c r="AS123" t="str">
        <f t="shared" si="1"/>
        <v>いすゞFC小型トラック2RGNPR88AN改自家用</v>
      </c>
      <c r="AT123" s="131">
        <v>24677000</v>
      </c>
    </row>
    <row r="124" spans="39:46" ht="24.95" customHeight="1" x14ac:dyDescent="0.4">
      <c r="AM124" t="s">
        <v>113</v>
      </c>
      <c r="AN124" t="s">
        <v>123</v>
      </c>
      <c r="AO124" t="s">
        <v>137</v>
      </c>
      <c r="AP124" t="s">
        <v>145</v>
      </c>
      <c r="AR124" t="s">
        <v>172</v>
      </c>
      <c r="AS124" t="str">
        <f t="shared" si="1"/>
        <v>トヨタFC小型トラック2RGNPR88AN改事業用</v>
      </c>
      <c r="AT124" s="131">
        <v>24967000</v>
      </c>
    </row>
    <row r="125" spans="39:46" ht="24.95" customHeight="1" x14ac:dyDescent="0.4">
      <c r="AM125" t="s">
        <v>113</v>
      </c>
      <c r="AN125" t="s">
        <v>123</v>
      </c>
      <c r="AO125" t="s">
        <v>137</v>
      </c>
      <c r="AP125" t="s">
        <v>145</v>
      </c>
      <c r="AR125" t="s">
        <v>173</v>
      </c>
      <c r="AS125" t="str">
        <f t="shared" si="1"/>
        <v>トヨタFC小型トラック2RGNPR88AN改自家用</v>
      </c>
      <c r="AT125" s="131">
        <v>24855000</v>
      </c>
    </row>
    <row r="126" spans="39:46" ht="24.95" customHeight="1" x14ac:dyDescent="0.4">
      <c r="AM126" t="s">
        <v>191</v>
      </c>
      <c r="AN126" t="s">
        <v>194</v>
      </c>
      <c r="AO126" t="s">
        <v>136</v>
      </c>
      <c r="AP126" t="s">
        <v>211</v>
      </c>
      <c r="AR126" t="s">
        <v>172</v>
      </c>
      <c r="AS126" t="str">
        <f t="shared" si="1"/>
        <v>ホンダN-VAN e:GZABJJ3AGDY事業用</v>
      </c>
      <c r="AT126" s="131">
        <v>1004000</v>
      </c>
    </row>
    <row r="127" spans="39:46" ht="24.95" customHeight="1" x14ac:dyDescent="0.4">
      <c r="AM127" t="s">
        <v>191</v>
      </c>
      <c r="AN127" t="s">
        <v>197</v>
      </c>
      <c r="AO127" t="s">
        <v>136</v>
      </c>
      <c r="AP127" t="s">
        <v>212</v>
      </c>
      <c r="AR127" t="s">
        <v>172</v>
      </c>
      <c r="AS127" t="str">
        <f t="shared" si="1"/>
        <v>ホンダN-VAN e:L2ZABJJ3AGEY事業用</v>
      </c>
      <c r="AT127" s="131">
        <v>1029000</v>
      </c>
    </row>
    <row r="128" spans="39:46" ht="24.95" customHeight="1" x14ac:dyDescent="0.4">
      <c r="AM128" t="s">
        <v>191</v>
      </c>
      <c r="AN128" t="s">
        <v>199</v>
      </c>
      <c r="AO128" t="s">
        <v>136</v>
      </c>
      <c r="AP128" t="s">
        <v>213</v>
      </c>
      <c r="AR128" t="s">
        <v>172</v>
      </c>
      <c r="AS128" t="str">
        <f t="shared" si="1"/>
        <v>ホンダN-VAN e:L4ZABJJ3AGFY事業用</v>
      </c>
      <c r="AT128" s="131">
        <v>1029000</v>
      </c>
    </row>
    <row r="129" spans="19:59" ht="24.95" customHeight="1" x14ac:dyDescent="0.4">
      <c r="AM129" t="s">
        <v>191</v>
      </c>
      <c r="AN129" t="s">
        <v>201</v>
      </c>
      <c r="AO129" t="s">
        <v>136</v>
      </c>
      <c r="AP129" t="s">
        <v>214</v>
      </c>
      <c r="AR129" t="s">
        <v>172</v>
      </c>
      <c r="AS129" t="str">
        <f t="shared" si="1"/>
        <v>ホンダN-VAN e:FUNZABJJ3AGGY事業用</v>
      </c>
      <c r="AT129" s="131">
        <v>1029000</v>
      </c>
    </row>
    <row r="130" spans="19:59" ht="24.95" customHeight="1" x14ac:dyDescent="0.4">
      <c r="AM130" t="s">
        <v>192</v>
      </c>
      <c r="AN130" t="s">
        <v>195</v>
      </c>
      <c r="AO130" t="s">
        <v>136</v>
      </c>
      <c r="AP130" t="s">
        <v>215</v>
      </c>
      <c r="AR130" t="s">
        <v>172</v>
      </c>
      <c r="AS130" t="str">
        <f t="shared" si="1"/>
        <v>ニッサンクリッパーEV2シーターZABU79VHLDDG事業用</v>
      </c>
      <c r="AT130" s="131">
        <v>1027000</v>
      </c>
    </row>
    <row r="131" spans="19:59" ht="24.95" customHeight="1" x14ac:dyDescent="0.4">
      <c r="AM131" t="s">
        <v>192</v>
      </c>
      <c r="AN131" t="s">
        <v>198</v>
      </c>
      <c r="AO131" t="s">
        <v>136</v>
      </c>
      <c r="AP131" t="s">
        <v>216</v>
      </c>
      <c r="AR131" t="s">
        <v>172</v>
      </c>
      <c r="AS131" t="str">
        <f t="shared" si="1"/>
        <v>ニッサンクリッパーEV4シーターZABU79VHLDDF事業用</v>
      </c>
      <c r="AT131" s="131">
        <v>1031000</v>
      </c>
    </row>
    <row r="132" spans="19:59" s="111" customFormat="1" ht="24.95" customHeight="1" x14ac:dyDescent="0.4">
      <c r="S132"/>
      <c r="T132"/>
      <c r="U132"/>
      <c r="V132"/>
      <c r="W132"/>
      <c r="X132"/>
      <c r="Y132"/>
      <c r="Z132"/>
      <c r="AA132"/>
      <c r="AB132"/>
      <c r="AC132"/>
      <c r="AD132"/>
      <c r="AE132"/>
      <c r="AF132"/>
      <c r="AG132"/>
      <c r="AH132"/>
      <c r="AI132"/>
      <c r="AJ132"/>
      <c r="AK132"/>
      <c r="AL132"/>
      <c r="AM132" t="s">
        <v>192</v>
      </c>
      <c r="AN132" t="s">
        <v>195</v>
      </c>
      <c r="AO132" t="s">
        <v>136</v>
      </c>
      <c r="AP132" t="s">
        <v>226</v>
      </c>
      <c r="AQ132"/>
      <c r="AR132" t="s">
        <v>172</v>
      </c>
      <c r="AS132" t="str">
        <f t="shared" si="1"/>
        <v>ニッサンクリッパーEV2シーターZABU79VHLDDI事業用</v>
      </c>
      <c r="AT132" s="133">
        <v>1197000</v>
      </c>
      <c r="AU132"/>
      <c r="AV132"/>
      <c r="AW132"/>
      <c r="AX132"/>
      <c r="AY132"/>
      <c r="AZ132"/>
      <c r="BA132"/>
      <c r="BB132"/>
      <c r="BC132"/>
      <c r="BD132"/>
      <c r="BE132"/>
      <c r="BF132"/>
      <c r="BG132"/>
    </row>
    <row r="133" spans="19:59" s="111" customFormat="1" ht="24.95" customHeight="1" x14ac:dyDescent="0.4">
      <c r="S133"/>
      <c r="T133"/>
      <c r="U133"/>
      <c r="V133"/>
      <c r="W133"/>
      <c r="X133"/>
      <c r="Y133"/>
      <c r="Z133"/>
      <c r="AA133"/>
      <c r="AB133"/>
      <c r="AC133"/>
      <c r="AD133"/>
      <c r="AE133"/>
      <c r="AF133"/>
      <c r="AG133"/>
      <c r="AH133"/>
      <c r="AI133"/>
      <c r="AJ133"/>
      <c r="AK133"/>
      <c r="AL133"/>
      <c r="AM133" t="s">
        <v>192</v>
      </c>
      <c r="AN133" t="s">
        <v>198</v>
      </c>
      <c r="AO133" t="s">
        <v>136</v>
      </c>
      <c r="AP133" t="s">
        <v>227</v>
      </c>
      <c r="AQ133"/>
      <c r="AR133" t="s">
        <v>172</v>
      </c>
      <c r="AS133" t="str">
        <f t="shared" si="1"/>
        <v>ニッサンクリッパーEV4シーターZABU79VHLDDH事業用</v>
      </c>
      <c r="AT133" s="133">
        <v>1202000</v>
      </c>
      <c r="AU133"/>
      <c r="AV133"/>
      <c r="AW133"/>
      <c r="AX133"/>
      <c r="AY133"/>
      <c r="AZ133"/>
      <c r="BA133"/>
      <c r="BB133"/>
      <c r="BC133"/>
      <c r="BD133"/>
      <c r="BE133"/>
      <c r="BF133"/>
      <c r="BG133"/>
    </row>
    <row r="134" spans="19:59" s="111" customFormat="1" ht="24.95" customHeight="1" x14ac:dyDescent="0.4">
      <c r="S134"/>
      <c r="T134"/>
      <c r="U134"/>
      <c r="V134"/>
      <c r="W134"/>
      <c r="X134"/>
      <c r="Y134"/>
      <c r="Z134"/>
      <c r="AA134"/>
      <c r="AB134"/>
      <c r="AC134"/>
      <c r="AD134"/>
      <c r="AE134"/>
      <c r="AF134"/>
      <c r="AG134"/>
      <c r="AH134"/>
      <c r="AI134"/>
      <c r="AJ134"/>
      <c r="AK134"/>
      <c r="AL134"/>
      <c r="AM134" t="s">
        <v>192</v>
      </c>
      <c r="AN134" t="s">
        <v>229</v>
      </c>
      <c r="AO134" t="s">
        <v>208</v>
      </c>
      <c r="AP134" t="s">
        <v>233</v>
      </c>
      <c r="AQ134"/>
      <c r="AR134" t="s">
        <v>172</v>
      </c>
      <c r="AS134" t="str">
        <f t="shared" si="1"/>
        <v>ニッサン日産サクラSグレードZAAB6AW事業用</v>
      </c>
      <c r="AT134" s="133">
        <v>781000</v>
      </c>
      <c r="AU134"/>
      <c r="AV134"/>
      <c r="AW134"/>
      <c r="AX134"/>
      <c r="AY134"/>
      <c r="AZ134"/>
      <c r="BA134"/>
      <c r="BB134"/>
      <c r="BC134"/>
      <c r="BD134"/>
      <c r="BE134"/>
      <c r="BF134"/>
      <c r="BG134"/>
    </row>
    <row r="135" spans="19:59" s="111" customFormat="1" ht="24.95" customHeight="1" x14ac:dyDescent="0.4">
      <c r="S135"/>
      <c r="T135"/>
      <c r="U135"/>
      <c r="V135"/>
      <c r="W135"/>
      <c r="X135"/>
      <c r="Y135"/>
      <c r="Z135"/>
      <c r="AA135"/>
      <c r="AB135"/>
      <c r="AC135"/>
      <c r="AD135"/>
      <c r="AE135"/>
      <c r="AF135"/>
      <c r="AG135"/>
      <c r="AH135"/>
      <c r="AI135"/>
      <c r="AJ135"/>
      <c r="AK135"/>
      <c r="AL135"/>
      <c r="AM135" t="s">
        <v>192</v>
      </c>
      <c r="AN135" t="s">
        <v>230</v>
      </c>
      <c r="AO135" t="s">
        <v>208</v>
      </c>
      <c r="AP135" t="s">
        <v>233</v>
      </c>
      <c r="AQ135"/>
      <c r="AR135" t="s">
        <v>172</v>
      </c>
      <c r="AS135" t="str">
        <f t="shared" si="1"/>
        <v>ニッサン日産サクラXグレードZAAB6AW事業用</v>
      </c>
      <c r="AT135" s="133">
        <v>781000</v>
      </c>
      <c r="AU135"/>
      <c r="AV135"/>
      <c r="AW135"/>
      <c r="AX135"/>
      <c r="AY135"/>
      <c r="AZ135"/>
      <c r="BA135"/>
      <c r="BB135"/>
      <c r="BC135"/>
      <c r="BD135"/>
      <c r="BE135"/>
      <c r="BF135"/>
      <c r="BG135"/>
    </row>
    <row r="136" spans="19:59" s="111" customFormat="1" ht="24.95" customHeight="1" x14ac:dyDescent="0.4">
      <c r="S136"/>
      <c r="T136"/>
      <c r="U136"/>
      <c r="V136"/>
      <c r="W136"/>
      <c r="X136"/>
      <c r="Y136"/>
      <c r="Z136"/>
      <c r="AA136"/>
      <c r="AB136"/>
      <c r="AC136"/>
      <c r="AD136"/>
      <c r="AE136"/>
      <c r="AF136"/>
      <c r="AG136"/>
      <c r="AH136"/>
      <c r="AI136"/>
      <c r="AJ136"/>
      <c r="AK136"/>
      <c r="AL136"/>
      <c r="AM136" t="s">
        <v>192</v>
      </c>
      <c r="AN136" t="s">
        <v>231</v>
      </c>
      <c r="AO136" t="s">
        <v>208</v>
      </c>
      <c r="AP136" t="s">
        <v>233</v>
      </c>
      <c r="AQ136"/>
      <c r="AR136" t="s">
        <v>172</v>
      </c>
      <c r="AS136" t="str">
        <f t="shared" si="1"/>
        <v>ニッサン日産サクラ90周年記念車ZAAB6AW事業用</v>
      </c>
      <c r="AT136" s="133">
        <v>781000</v>
      </c>
      <c r="AU136"/>
      <c r="AV136"/>
      <c r="AW136"/>
      <c r="AX136"/>
      <c r="AY136"/>
      <c r="AZ136"/>
      <c r="BA136"/>
      <c r="BB136"/>
      <c r="BC136"/>
      <c r="BD136"/>
      <c r="BE136"/>
      <c r="BF136"/>
      <c r="BG136"/>
    </row>
    <row r="137" spans="19:59" s="111" customFormat="1" ht="24.95" customHeight="1" x14ac:dyDescent="0.4">
      <c r="S137"/>
      <c r="T137"/>
      <c r="U137"/>
      <c r="V137"/>
      <c r="W137"/>
      <c r="X137"/>
      <c r="Y137"/>
      <c r="Z137"/>
      <c r="AA137"/>
      <c r="AB137"/>
      <c r="AC137"/>
      <c r="AD137"/>
      <c r="AE137"/>
      <c r="AF137"/>
      <c r="AG137"/>
      <c r="AH137"/>
      <c r="AI137"/>
      <c r="AJ137"/>
      <c r="AK137"/>
      <c r="AL137"/>
      <c r="AM137" t="s">
        <v>192</v>
      </c>
      <c r="AN137" t="s">
        <v>232</v>
      </c>
      <c r="AO137" t="s">
        <v>208</v>
      </c>
      <c r="AP137" t="s">
        <v>233</v>
      </c>
      <c r="AQ137"/>
      <c r="AR137" t="s">
        <v>172</v>
      </c>
      <c r="AS137" t="str">
        <f t="shared" si="1"/>
        <v>ニッサン日産サクラGグレードZAAB6AW事業用</v>
      </c>
      <c r="AT137" s="133">
        <v>781000</v>
      </c>
      <c r="AU137"/>
      <c r="AV137"/>
      <c r="AW137"/>
      <c r="AX137"/>
      <c r="AY137"/>
      <c r="AZ137"/>
      <c r="BA137"/>
      <c r="BB137"/>
      <c r="BC137"/>
      <c r="BD137"/>
      <c r="BE137"/>
      <c r="BF137"/>
      <c r="BG137"/>
    </row>
    <row r="138" spans="19:59" s="111" customFormat="1" ht="24.95" customHeight="1" x14ac:dyDescent="0.4">
      <c r="S138"/>
      <c r="T138"/>
      <c r="U138"/>
      <c r="V138"/>
      <c r="W138"/>
      <c r="X138"/>
      <c r="Y138"/>
      <c r="Z138"/>
      <c r="AA138"/>
      <c r="AB138"/>
      <c r="AC138"/>
      <c r="AD138"/>
      <c r="AE138"/>
      <c r="AF138"/>
      <c r="AG138"/>
      <c r="AH138"/>
      <c r="AI138"/>
      <c r="AJ138"/>
      <c r="AK138"/>
      <c r="AL138"/>
      <c r="AM138" t="s">
        <v>108</v>
      </c>
      <c r="AN138" t="s">
        <v>200</v>
      </c>
      <c r="AO138"/>
      <c r="AP138" t="s">
        <v>143</v>
      </c>
      <c r="AQ138"/>
      <c r="AR138" t="s">
        <v>172</v>
      </c>
      <c r="AS138" t="str">
        <f>AM138&amp;AN138&amp;AO138&amp;AP138&amp;AQ138&amp;AR138</f>
        <v>不明TVC-700fumei事業用</v>
      </c>
      <c r="AT138" s="131">
        <v>1525000</v>
      </c>
      <c r="AU138"/>
      <c r="AV138"/>
      <c r="AW138"/>
      <c r="AX138"/>
      <c r="AY138"/>
      <c r="AZ138"/>
      <c r="BA138"/>
      <c r="BB138"/>
      <c r="BC138"/>
      <c r="BD138"/>
      <c r="BE138"/>
      <c r="BF138"/>
      <c r="BG138"/>
    </row>
    <row r="139" spans="19:59" s="111" customFormat="1" ht="24.95" customHeight="1" x14ac:dyDescent="0.4">
      <c r="S139"/>
      <c r="T139"/>
      <c r="U139"/>
      <c r="V139"/>
      <c r="W139"/>
      <c r="X139"/>
      <c r="Y139"/>
      <c r="Z139"/>
      <c r="AA139"/>
      <c r="AB139"/>
      <c r="AC139"/>
      <c r="AD139"/>
      <c r="AE139"/>
      <c r="AF139"/>
      <c r="AG139"/>
      <c r="AH139"/>
      <c r="AI139"/>
      <c r="AJ139"/>
      <c r="AK139"/>
      <c r="AL139"/>
      <c r="AM139" t="s">
        <v>193</v>
      </c>
      <c r="AN139" t="s">
        <v>196</v>
      </c>
      <c r="AO139"/>
      <c r="AP139" t="s">
        <v>143</v>
      </c>
      <c r="AQ139"/>
      <c r="AR139" t="s">
        <v>172</v>
      </c>
      <c r="AS139" t="str">
        <f>AM139&amp;AN139&amp;AO139&amp;AP139&amp;AQ139&amp;AR139</f>
        <v>フォトンor不明ZM6fumei事業用</v>
      </c>
      <c r="AT139" s="131">
        <v>5485000</v>
      </c>
      <c r="AU139"/>
      <c r="AV139"/>
      <c r="AW139"/>
      <c r="AX139"/>
      <c r="AY139"/>
      <c r="AZ139"/>
      <c r="BA139"/>
      <c r="BB139"/>
      <c r="BC139"/>
      <c r="BD139"/>
      <c r="BE139"/>
      <c r="BF139"/>
      <c r="BG139"/>
    </row>
    <row r="140" spans="19:59" s="111" customFormat="1" ht="24.95" customHeight="1" x14ac:dyDescent="0.4">
      <c r="S140"/>
      <c r="T140"/>
      <c r="U140"/>
      <c r="V140"/>
      <c r="W140"/>
      <c r="X140"/>
      <c r="Y140"/>
      <c r="Z140"/>
      <c r="AA140"/>
      <c r="AB140"/>
      <c r="AC140"/>
      <c r="AD140"/>
      <c r="AE140"/>
      <c r="AF140"/>
      <c r="AG140"/>
      <c r="AH140"/>
      <c r="AI140"/>
      <c r="AJ140"/>
      <c r="AK140"/>
      <c r="AL140"/>
      <c r="AM140" t="s">
        <v>193</v>
      </c>
      <c r="AN140" t="s">
        <v>196</v>
      </c>
      <c r="AO140"/>
      <c r="AP140" t="s">
        <v>143</v>
      </c>
      <c r="AQ140"/>
      <c r="AR140" t="s">
        <v>173</v>
      </c>
      <c r="AS140" t="str">
        <f>AM140&amp;AN140&amp;AO140&amp;AP140&amp;AQ140&amp;AR140</f>
        <v>フォトンor不明ZM6fumei自家用</v>
      </c>
      <c r="AT140" s="131">
        <v>5373000</v>
      </c>
      <c r="AU140"/>
      <c r="AV140"/>
      <c r="AW140"/>
      <c r="AX140"/>
      <c r="AY140"/>
      <c r="AZ140"/>
      <c r="BA140"/>
      <c r="BB140"/>
      <c r="BC140"/>
      <c r="BD140"/>
      <c r="BE140"/>
      <c r="BF140"/>
      <c r="BG140"/>
    </row>
    <row r="141" spans="19:59" s="111" customFormat="1" ht="24.95" customHeight="1" x14ac:dyDescent="0.4">
      <c r="S141"/>
      <c r="T141"/>
      <c r="U141"/>
      <c r="V141"/>
      <c r="W141"/>
      <c r="X141"/>
      <c r="Y141"/>
      <c r="Z141"/>
      <c r="AA141"/>
      <c r="AB141"/>
      <c r="AC141"/>
      <c r="AD141"/>
      <c r="AE141"/>
      <c r="AF141"/>
      <c r="AG141"/>
      <c r="AH141"/>
      <c r="AI141"/>
      <c r="AJ141"/>
      <c r="AK141"/>
      <c r="AL141"/>
      <c r="AM141" t="s">
        <v>193</v>
      </c>
      <c r="AN141" t="s">
        <v>228</v>
      </c>
      <c r="AO141"/>
      <c r="AP141" t="s">
        <v>143</v>
      </c>
      <c r="AQ141"/>
      <c r="AR141" t="s">
        <v>172</v>
      </c>
      <c r="AS141" t="str">
        <f t="shared" ref="AS141:AS142" si="2">AM141&amp;AN141&amp;AO141&amp;AP141&amp;AQ141&amp;AR141</f>
        <v>フォトンor不明eAUMARKfumei事業用</v>
      </c>
      <c r="AT141" s="133">
        <v>6085000</v>
      </c>
      <c r="AU141"/>
      <c r="AV141"/>
      <c r="AW141"/>
      <c r="AX141"/>
      <c r="AY141"/>
      <c r="AZ141"/>
      <c r="BA141"/>
      <c r="BB141"/>
      <c r="BC141"/>
      <c r="BD141"/>
      <c r="BE141"/>
      <c r="BF141"/>
      <c r="BG141"/>
    </row>
    <row r="142" spans="19:59" s="111" customFormat="1" ht="24.95" customHeight="1" x14ac:dyDescent="0.4">
      <c r="S142"/>
      <c r="T142"/>
      <c r="U142"/>
      <c r="V142"/>
      <c r="W142"/>
      <c r="X142"/>
      <c r="Y142"/>
      <c r="Z142"/>
      <c r="AA142"/>
      <c r="AB142"/>
      <c r="AC142"/>
      <c r="AD142"/>
      <c r="AE142"/>
      <c r="AF142"/>
      <c r="AG142"/>
      <c r="AH142"/>
      <c r="AI142"/>
      <c r="AJ142"/>
      <c r="AK142"/>
      <c r="AL142"/>
      <c r="AM142" t="s">
        <v>193</v>
      </c>
      <c r="AN142" t="s">
        <v>228</v>
      </c>
      <c r="AO142"/>
      <c r="AP142" t="s">
        <v>143</v>
      </c>
      <c r="AQ142"/>
      <c r="AR142" t="s">
        <v>173</v>
      </c>
      <c r="AS142" t="str">
        <f t="shared" si="2"/>
        <v>フォトンor不明eAUMARKfumei自家用</v>
      </c>
      <c r="AT142" s="133">
        <v>5973000</v>
      </c>
      <c r="AU142"/>
      <c r="AV142"/>
      <c r="AW142"/>
      <c r="AX142"/>
      <c r="AY142"/>
      <c r="AZ142"/>
      <c r="BA142"/>
      <c r="BB142"/>
      <c r="BC142"/>
      <c r="BD142"/>
      <c r="BE142"/>
      <c r="BF142"/>
      <c r="BG142"/>
    </row>
    <row r="143" spans="19:59" s="111" customFormat="1" ht="24.95" customHeight="1" x14ac:dyDescent="0.4">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row>
    <row r="144" spans="19:59" s="111" customFormat="1" ht="24.95" customHeight="1" x14ac:dyDescent="0.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row>
    <row r="145" spans="19:59" s="111" customFormat="1" ht="24.95" customHeight="1" x14ac:dyDescent="0.4">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row>
    <row r="146" spans="19:59" s="111" customFormat="1" ht="24.95" customHeight="1" x14ac:dyDescent="0.4">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row>
    <row r="147" spans="19:59" s="111" customFormat="1" ht="24.95" customHeight="1" x14ac:dyDescent="0.4">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row>
    <row r="148" spans="19:59" s="111" customFormat="1" ht="24.95" customHeight="1" x14ac:dyDescent="0.4">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row>
    <row r="149" spans="19:59" s="111" customFormat="1" ht="24.95" customHeight="1" x14ac:dyDescent="0.4">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row>
    <row r="150" spans="19:59" s="111" customFormat="1" ht="24.95" customHeight="1" x14ac:dyDescent="0.4">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row>
    <row r="151" spans="19:59" s="111" customFormat="1" ht="24.95" customHeight="1" x14ac:dyDescent="0.4">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row>
    <row r="152" spans="19:59" s="111" customFormat="1" ht="24.95" customHeight="1" x14ac:dyDescent="0.4">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row>
    <row r="153" spans="19:59" s="111" customFormat="1" ht="24.95" customHeight="1" x14ac:dyDescent="0.4">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row>
    <row r="154" spans="19:59" s="111" customFormat="1" ht="24.95" customHeight="1" x14ac:dyDescent="0.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row>
    <row r="155" spans="19:59" s="111" customFormat="1" ht="24.95" customHeight="1" x14ac:dyDescent="0.4">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row>
    <row r="156" spans="19:59" s="111" customFormat="1" ht="24.95" customHeight="1" x14ac:dyDescent="0.4">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row>
    <row r="157" spans="19:59" s="111" customFormat="1" ht="24.95" customHeight="1" x14ac:dyDescent="0.4">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row>
    <row r="158" spans="19:59" s="111" customFormat="1" ht="24.95" customHeight="1" x14ac:dyDescent="0.4">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row>
    <row r="159" spans="19:59" s="111" customFormat="1" ht="24.95" customHeight="1" x14ac:dyDescent="0.4">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row>
    <row r="160" spans="19:59" s="111" customFormat="1" ht="24.95" customHeight="1" x14ac:dyDescent="0.4">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row>
    <row r="161" spans="19:59" s="111" customFormat="1" ht="24.95" customHeight="1" x14ac:dyDescent="0.4">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row>
    <row r="162" spans="19:59" s="111" customFormat="1" ht="24.95" customHeight="1" x14ac:dyDescent="0.4">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row>
    <row r="163" spans="19:59" s="111" customFormat="1" ht="24.95" customHeight="1" x14ac:dyDescent="0.4">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row>
    <row r="164" spans="19:59" s="111" customFormat="1" ht="24.95" customHeight="1" x14ac:dyDescent="0.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row>
    <row r="165" spans="19:59" s="111" customFormat="1" ht="24.95" customHeight="1" x14ac:dyDescent="0.4">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row>
    <row r="166" spans="19:59" s="111" customFormat="1" ht="24.95" customHeight="1" x14ac:dyDescent="0.4">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row>
    <row r="167" spans="19:59" s="111" customFormat="1" ht="24.95" customHeight="1" x14ac:dyDescent="0.4">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row>
    <row r="168" spans="19:59" s="111" customFormat="1" ht="24.95" customHeight="1" x14ac:dyDescent="0.4">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row>
    <row r="169" spans="19:59" s="111" customFormat="1" ht="24.95" customHeight="1" x14ac:dyDescent="0.4">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row>
    <row r="170" spans="19:59" s="111" customFormat="1" ht="24.95" customHeight="1" x14ac:dyDescent="0.4">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row>
    <row r="171" spans="19:59" s="111" customFormat="1" ht="24.95" customHeight="1" x14ac:dyDescent="0.4">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row>
    <row r="172" spans="19:59" s="111" customFormat="1" ht="24.95" customHeight="1" x14ac:dyDescent="0.4">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row>
    <row r="173" spans="19:59" s="111" customFormat="1" ht="24.95" customHeight="1" x14ac:dyDescent="0.4">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row>
    <row r="174" spans="19:59" s="111" customFormat="1" ht="24.95" customHeight="1" x14ac:dyDescent="0.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row>
    <row r="175" spans="19:59" s="111" customFormat="1" ht="24.95" customHeight="1" x14ac:dyDescent="0.4">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row>
    <row r="176" spans="19:59" s="111" customFormat="1" ht="24.95" customHeight="1" x14ac:dyDescent="0.4">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row>
    <row r="177" spans="19:59" s="111" customFormat="1" ht="24.95" customHeight="1" x14ac:dyDescent="0.4">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row>
    <row r="178" spans="19:59" s="111" customFormat="1" ht="24.95" customHeight="1" x14ac:dyDescent="0.4">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row>
    <row r="179" spans="19:59" s="111" customFormat="1" ht="24.95" customHeight="1" x14ac:dyDescent="0.4">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row>
    <row r="180" spans="19:59" s="111" customFormat="1" ht="24.95" customHeight="1" x14ac:dyDescent="0.4">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row>
    <row r="181" spans="19:59" s="111" customFormat="1" ht="24.95" customHeight="1" x14ac:dyDescent="0.4">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row>
    <row r="182" spans="19:59" s="111" customFormat="1" ht="24.95" customHeight="1" x14ac:dyDescent="0.4">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row>
    <row r="183" spans="19:59" s="111" customFormat="1" ht="24.95" customHeight="1" x14ac:dyDescent="0.4">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row>
  </sheetData>
  <sheetProtection algorithmName="SHA-512" hashValue="wZFrG6qb26PQ6bQ6ErxtH8D7hTrSHV76TSmxbUVdhvd+ctzxmAdF4OvxRozfjQWgP0oQQf6yOqkiJu4XRTJPqA==" saltValue="46ZGYg41b7BZgLqIMApgmA==" spinCount="100000" sheet="1" objects="1" scenarios="1"/>
  <mergeCells count="74">
    <mergeCell ref="D32:G32"/>
    <mergeCell ref="H32:J32"/>
    <mergeCell ref="K32:N32"/>
    <mergeCell ref="O32:R32"/>
    <mergeCell ref="D33:G33"/>
    <mergeCell ref="H33:J33"/>
    <mergeCell ref="K33:N33"/>
    <mergeCell ref="O33:R33"/>
    <mergeCell ref="A29:C29"/>
    <mergeCell ref="D29:R29"/>
    <mergeCell ref="A30:C30"/>
    <mergeCell ref="A31:C31"/>
    <mergeCell ref="D31:Q31"/>
    <mergeCell ref="D30:R30"/>
    <mergeCell ref="A27:C27"/>
    <mergeCell ref="D27:I27"/>
    <mergeCell ref="J27:K27"/>
    <mergeCell ref="L27:R27"/>
    <mergeCell ref="A28:C28"/>
    <mergeCell ref="D28:R28"/>
    <mergeCell ref="A24:C24"/>
    <mergeCell ref="D24:R24"/>
    <mergeCell ref="A25:C25"/>
    <mergeCell ref="D25:R25"/>
    <mergeCell ref="A26:C26"/>
    <mergeCell ref="D26:R26"/>
    <mergeCell ref="AG19:AJ19"/>
    <mergeCell ref="A21:C21"/>
    <mergeCell ref="D21:R21"/>
    <mergeCell ref="A22:C22"/>
    <mergeCell ref="D22:R22"/>
    <mergeCell ref="A19:C19"/>
    <mergeCell ref="D19:R19"/>
    <mergeCell ref="AD19:AF19"/>
    <mergeCell ref="A20:C20"/>
    <mergeCell ref="D20:R20"/>
    <mergeCell ref="S19:U19"/>
    <mergeCell ref="V19:Y19"/>
    <mergeCell ref="Z19:AC19"/>
    <mergeCell ref="A23:C23"/>
    <mergeCell ref="D23:G23"/>
    <mergeCell ref="H23:K23"/>
    <mergeCell ref="L23:N23"/>
    <mergeCell ref="O23:R23"/>
    <mergeCell ref="A18:C18"/>
    <mergeCell ref="D18:R18"/>
    <mergeCell ref="S17:U17"/>
    <mergeCell ref="V17:AJ17"/>
    <mergeCell ref="S18:U18"/>
    <mergeCell ref="V18:AJ18"/>
    <mergeCell ref="A16:C16"/>
    <mergeCell ref="D16:R16"/>
    <mergeCell ref="S15:U15"/>
    <mergeCell ref="V15:AJ15"/>
    <mergeCell ref="A17:C17"/>
    <mergeCell ref="D17:R17"/>
    <mergeCell ref="S16:U16"/>
    <mergeCell ref="V16:AJ16"/>
    <mergeCell ref="A14:C14"/>
    <mergeCell ref="D14:R14"/>
    <mergeCell ref="S13:AJ13"/>
    <mergeCell ref="A15:C15"/>
    <mergeCell ref="D15:R15"/>
    <mergeCell ref="S14:U14"/>
    <mergeCell ref="V14:AJ14"/>
    <mergeCell ref="A7:C7"/>
    <mergeCell ref="D7:R7"/>
    <mergeCell ref="A8:C8"/>
    <mergeCell ref="D8:R8"/>
    <mergeCell ref="A13:R13"/>
    <mergeCell ref="A9:C9"/>
    <mergeCell ref="A10:C10"/>
    <mergeCell ref="D9:R9"/>
    <mergeCell ref="D10:R10"/>
  </mergeCells>
  <phoneticPr fontId="3"/>
  <conditionalFormatting sqref="D8">
    <cfRule type="expression" dxfId="95" priority="85">
      <formula>$D$8=""</formula>
    </cfRule>
  </conditionalFormatting>
  <conditionalFormatting sqref="D7:R7">
    <cfRule type="expression" dxfId="94" priority="47">
      <formula>$D$7=""</formula>
    </cfRule>
  </conditionalFormatting>
  <conditionalFormatting sqref="D25:R25">
    <cfRule type="expression" dxfId="93" priority="43">
      <formula>$D$25=""</formula>
    </cfRule>
  </conditionalFormatting>
  <conditionalFormatting sqref="D27:I27">
    <cfRule type="expression" dxfId="92" priority="6">
      <formula>$D$27&lt;&gt;""</formula>
    </cfRule>
    <cfRule type="expression" dxfId="91" priority="42">
      <formula>$D$27=""</formula>
    </cfRule>
  </conditionalFormatting>
  <conditionalFormatting sqref="L27:R27">
    <cfRule type="expression" dxfId="90" priority="41">
      <formula>$L$27=""</formula>
    </cfRule>
  </conditionalFormatting>
  <conditionalFormatting sqref="D15:R15">
    <cfRule type="expression" dxfId="89" priority="40">
      <formula>$D$15=""</formula>
    </cfRule>
  </conditionalFormatting>
  <conditionalFormatting sqref="D16:R16">
    <cfRule type="expression" dxfId="88" priority="39">
      <formula>$D$16=""</formula>
    </cfRule>
  </conditionalFormatting>
  <conditionalFormatting sqref="D17:R17">
    <cfRule type="expression" dxfId="87" priority="38">
      <formula>$D$17=""</formula>
    </cfRule>
  </conditionalFormatting>
  <conditionalFormatting sqref="D18:R18">
    <cfRule type="expression" dxfId="86" priority="37">
      <formula>$D$18=""</formula>
    </cfRule>
  </conditionalFormatting>
  <conditionalFormatting sqref="D19:R19">
    <cfRule type="expression" dxfId="85" priority="36">
      <formula>$D$19=""</formula>
    </cfRule>
  </conditionalFormatting>
  <conditionalFormatting sqref="D20:R20">
    <cfRule type="expression" dxfId="84" priority="35">
      <formula>$D$20=""</formula>
    </cfRule>
  </conditionalFormatting>
  <conditionalFormatting sqref="D22">
    <cfRule type="expression" dxfId="83" priority="34">
      <formula>$D$22=""</formula>
    </cfRule>
  </conditionalFormatting>
  <conditionalFormatting sqref="D23:G23">
    <cfRule type="expression" dxfId="82" priority="33">
      <formula>$D$23=""</formula>
    </cfRule>
  </conditionalFormatting>
  <conditionalFormatting sqref="H23:K23">
    <cfRule type="expression" dxfId="81" priority="32">
      <formula>$H$23=""</formula>
    </cfRule>
  </conditionalFormatting>
  <conditionalFormatting sqref="L23:N23">
    <cfRule type="expression" dxfId="80" priority="31">
      <formula>$L$23=""</formula>
    </cfRule>
  </conditionalFormatting>
  <conditionalFormatting sqref="O23:R23">
    <cfRule type="expression" dxfId="79" priority="30">
      <formula>$O$23=""</formula>
    </cfRule>
  </conditionalFormatting>
  <conditionalFormatting sqref="D24:R24">
    <cfRule type="expression" dxfId="78" priority="29">
      <formula>$D$24=""</formula>
    </cfRule>
  </conditionalFormatting>
  <conditionalFormatting sqref="D26:R26">
    <cfRule type="expression" dxfId="77" priority="28">
      <formula>$D$26=""</formula>
    </cfRule>
  </conditionalFormatting>
  <conditionalFormatting sqref="D28:R28">
    <cfRule type="expression" dxfId="76" priority="24">
      <formula>$D$28&lt;&gt;""</formula>
    </cfRule>
    <cfRule type="expression" dxfId="75" priority="25">
      <formula>$L$27="FEBVK"</formula>
    </cfRule>
    <cfRule type="expression" dxfId="74" priority="26">
      <formula>$L$27="FEAVK"</formula>
    </cfRule>
    <cfRule type="expression" dxfId="73" priority="27">
      <formula>$D$28=""</formula>
    </cfRule>
  </conditionalFormatting>
  <conditionalFormatting sqref="D29:R29">
    <cfRule type="expression" dxfId="72" priority="23">
      <formula>$D$29=""</formula>
    </cfRule>
  </conditionalFormatting>
  <conditionalFormatting sqref="D30">
    <cfRule type="expression" dxfId="71" priority="22">
      <formula>$D$30=""</formula>
    </cfRule>
  </conditionalFormatting>
  <conditionalFormatting sqref="D21:R21">
    <cfRule type="expression" dxfId="70" priority="16">
      <formula>$D$21=""</formula>
    </cfRule>
  </conditionalFormatting>
  <conditionalFormatting sqref="D14:R14">
    <cfRule type="expression" dxfId="69" priority="7">
      <formula>$D$14=""</formula>
    </cfRule>
  </conditionalFormatting>
  <conditionalFormatting sqref="V14:AJ14">
    <cfRule type="expression" dxfId="68" priority="92">
      <formula>$V$14&lt;&gt;""</formula>
    </cfRule>
    <cfRule type="expression" dxfId="67" priority="93">
      <formula>$D$14="有り"</formula>
    </cfRule>
    <cfRule type="expression" dxfId="66" priority="94">
      <formula>$V$14=""</formula>
    </cfRule>
  </conditionalFormatting>
  <conditionalFormatting sqref="V15:AJ15">
    <cfRule type="expression" dxfId="65" priority="95">
      <formula>$V$15&lt;&gt;""</formula>
    </cfRule>
    <cfRule type="expression" dxfId="64" priority="96">
      <formula>$D$14="有り"</formula>
    </cfRule>
    <cfRule type="expression" dxfId="63" priority="97">
      <formula>$V$15=""</formula>
    </cfRule>
  </conditionalFormatting>
  <conditionalFormatting sqref="V16:AJ16">
    <cfRule type="expression" dxfId="62" priority="98">
      <formula>$V$16&lt;&gt;""</formula>
    </cfRule>
    <cfRule type="expression" dxfId="61" priority="99">
      <formula>$D$14="有り"</formula>
    </cfRule>
    <cfRule type="expression" dxfId="60" priority="100">
      <formula>$V$16=""</formula>
    </cfRule>
  </conditionalFormatting>
  <conditionalFormatting sqref="V19:Y19">
    <cfRule type="expression" dxfId="59" priority="101">
      <formula>$V$19&lt;&gt;""</formula>
    </cfRule>
    <cfRule type="expression" dxfId="58" priority="102">
      <formula>$D$14="有り"</formula>
    </cfRule>
    <cfRule type="expression" dxfId="57" priority="103">
      <formula>$V$19=""</formula>
    </cfRule>
  </conditionalFormatting>
  <conditionalFormatting sqref="Z19:AC19">
    <cfRule type="expression" dxfId="56" priority="104">
      <formula>$Z$19&lt;&gt;""</formula>
    </cfRule>
    <cfRule type="expression" dxfId="55" priority="105">
      <formula>$D$14="有り"</formula>
    </cfRule>
    <cfRule type="expression" dxfId="54" priority="106">
      <formula>$Z$19=""</formula>
    </cfRule>
  </conditionalFormatting>
  <conditionalFormatting sqref="AD19:AF19">
    <cfRule type="expression" dxfId="53" priority="107">
      <formula>$AD$19&lt;&gt;""</formula>
    </cfRule>
    <cfRule type="expression" dxfId="52" priority="108">
      <formula>$D$14="有り"</formula>
    </cfRule>
    <cfRule type="expression" dxfId="51" priority="109">
      <formula>$AD$19=""</formula>
    </cfRule>
  </conditionalFormatting>
  <conditionalFormatting sqref="AG19:AJ19">
    <cfRule type="expression" dxfId="50" priority="110">
      <formula>$AG$19&lt;&gt;""</formula>
    </cfRule>
    <cfRule type="expression" dxfId="49" priority="111">
      <formula>$D$14="有り"</formula>
    </cfRule>
    <cfRule type="expression" dxfId="48" priority="112">
      <formula>$AG$19=""</formula>
    </cfRule>
  </conditionalFormatting>
  <conditionalFormatting sqref="V17:AJ17">
    <cfRule type="expression" dxfId="47" priority="113">
      <formula>$V$17&lt;&gt;""</formula>
    </cfRule>
    <cfRule type="expression" dxfId="46" priority="114">
      <formula>$D$14="有り"</formula>
    </cfRule>
    <cfRule type="expression" dxfId="45" priority="115">
      <formula>$V$17=""</formula>
    </cfRule>
  </conditionalFormatting>
  <conditionalFormatting sqref="V18:AJ18">
    <cfRule type="expression" dxfId="44" priority="116">
      <formula>$V$18&lt;&gt;""</formula>
    </cfRule>
    <cfRule type="expression" dxfId="43" priority="117">
      <formula>$D$14="有り"</formula>
    </cfRule>
    <cfRule type="expression" dxfId="42" priority="118">
      <formula>$V$18=""</formula>
    </cfRule>
  </conditionalFormatting>
  <conditionalFormatting sqref="D9:R9">
    <cfRule type="expression" dxfId="41" priority="5">
      <formula>$D$9=""</formula>
    </cfRule>
  </conditionalFormatting>
  <conditionalFormatting sqref="D10:R10">
    <cfRule type="expression" dxfId="40" priority="1">
      <formula>$D$10&lt;&gt;""</formula>
    </cfRule>
    <cfRule type="expression" dxfId="39" priority="3">
      <formula>$D$8="リース"</formula>
    </cfRule>
    <cfRule type="expression" dxfId="38" priority="4">
      <formula>$D$10=""</formula>
    </cfRule>
  </conditionalFormatting>
  <dataValidations count="23">
    <dataValidation type="date" allowBlank="1" showInputMessage="1" showErrorMessage="1" promptTitle="車両の新規登録日" prompt="新規登録の自動車検査証記録事項に記載されている登録日を入力してください。日付は西暦で入力　例）2024年4月1日の場合⇒2024/4/1と入力してください。" sqref="D17:R17" xr:uid="{9B9907BD-D555-4E0E-9875-98CC514F5215}">
      <formula1>45323</formula1>
      <formula2>45688</formula2>
    </dataValidation>
    <dataValidation type="list" allowBlank="1" showInputMessage="1" showErrorMessage="1" promptTitle="種類" prompt="申請車両の種類をプルダウンより選択してください。" sqref="D15:R15" xr:uid="{68104549-389D-4B2E-A4E0-A88446FD2F4C}">
      <formula1>"BEV,PHEV,FCV"</formula1>
    </dataValidation>
    <dataValidation type="list" allowBlank="1" showInputMessage="1" promptTitle="営業所位置(使用本拠の位置・住所)" prompt="変更登録の自動車検査証に記載されている使用本拠の位置を入力。新規車検証と変わらない場合はプルダウンより選択。" sqref="V18:AJ18" xr:uid="{9155963C-DC75-4A45-9712-293264164477}">
      <formula1>$D$21</formula1>
    </dataValidation>
    <dataValidation type="list" allowBlank="1" showInputMessage="1" promptTitle="営業所" prompt="変更登録後の営業所を入力。新規登録時と変更無い場合はプルダウンより選択。" sqref="V17:AJ17" xr:uid="{6A1EAB41-916E-4B69-B179-E3764F80FB81}">
      <formula1>$D$20</formula1>
    </dataValidation>
    <dataValidation type="list" allowBlank="1" showInputMessage="1" promptTitle="使用者名義" prompt="変更登録の自動車検査証の「使用者」名義に記載されている情報を記載してください。新規登録時と変わらない場合はプルダウンより選択。" sqref="V16:AJ16" xr:uid="{507E3676-C69A-4A81-A6F5-1312C7B2BD0C}">
      <formula1>D19</formula1>
    </dataValidation>
    <dataValidation type="list" allowBlank="1" showInputMessage="1" showErrorMessage="1" promptTitle="変更登録の有無" prompt="変更登録の有無をプルダウンより選択してください。" sqref="D14:R14" xr:uid="{B8FCBE16-14A8-4815-8ADD-8DA8FE366B73}">
      <formula1>"有り,無し"</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22:R22" xr:uid="{D1FA0DD1-CE1A-483B-AB40-2AC96394E58A}">
      <formula1>"事業用,自家用"</formula1>
    </dataValidation>
    <dataValidation type="list" allowBlank="1" showInputMessage="1" showErrorMessage="1" promptTitle="預金種別" prompt="プルダウンより選択してください。" sqref="D47:R47" xr:uid="{548D0022-E509-4B67-8DB2-79FCF060D414}">
      <formula1>"普通,当座,貯蓄預金,その他"</formula1>
    </dataValidation>
    <dataValidation imeMode="halfKatakana" allowBlank="1" showInputMessage="1" showErrorMessage="1" sqref="D49:R49" xr:uid="{25F8EBEF-317C-4556-BDB9-0307D0F7800E}"/>
    <dataValidation type="list" allowBlank="1" showInputMessage="1" showErrorMessage="1" promptTitle="バッテリーサイズ" prompt="事前登録された補助対象車両情報にバッテリーサイズの記載がある場合はプルダウンより選択してください。" sqref="D28:R28" xr:uid="{0760E97C-0E7A-4DB7-B014-56B720A8000A}">
      <formula1>"S,M"</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27:I27" xr:uid="{20A90397-110B-4572-A6BE-AEFFE22ABADF}">
      <formula1>$BA$58:$BA$61</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25:R25" xr:uid="{CD63C35E-30F0-406A-B2D7-643B15B769A3}">
      <formula1>$AM$13:$AX$13</formula1>
    </dataValidation>
    <dataValidation type="list" allowBlank="1" showInputMessage="1" showErrorMessage="1" sqref="D26:R26" xr:uid="{81C7DC4C-842E-486B-A395-576F1D75AC53}">
      <formula1>INDIRECT($D$25)</formula1>
    </dataValidation>
    <dataValidation allowBlank="1" showInputMessage="1" showErrorMessage="1" promptTitle="営業所位置" prompt="新規登録の自動車検査証記録事項に記載されている「使用本拠の位置」の住所を入力してください。" sqref="D21:R21" xr:uid="{5A1F61A5-2338-4D94-B670-DB689C5C5A31}"/>
    <dataValidation showInputMessage="1" promptTitle="使用者名義" prompt="新規登録の自動車検査証記録事項に記載されている「使用者」名義を入力してください。" sqref="D19:R19" xr:uid="{F9916A81-B604-4B1F-BF71-7F0377438290}"/>
    <dataValidation type="list" allowBlank="1" showInputMessage="1" showErrorMessage="1" sqref="D29:R29" xr:uid="{5E27B51B-1583-4E1E-9DE4-5D0F7721800F}">
      <formula1>"有り,無し"</formula1>
    </dataValidation>
    <dataValidation type="textLength" imeMode="halfAlpha" operator="equal" allowBlank="1" showInputMessage="1" showErrorMessage="1" promptTitle="申請番号" prompt="交付決定通知に記載されている６桁の申請番号を記入してください。" sqref="D7:R7" xr:uid="{054E33BB-CF6D-4FDC-A2FB-14B2463EBCC7}">
      <formula1>6</formula1>
    </dataValidation>
    <dataValidation type="list" allowBlank="1" showInputMessage="1" showErrorMessage="1" promptTitle="区分" prompt="申請車両の区分をプルダウンより選択してください。" sqref="D16:R16" xr:uid="{5075677A-9C85-4213-8857-55EA21B25D12}">
      <formula1>"軽自動車(バン),軽自動車(トラック),トラクタ,トラック(小型),トラック(中型),トラック(大型)"</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15:AJ15" xr:uid="{6CA19CC4-33B2-40C8-8F0E-25E273836A40}">
      <formula1>$D$9</formula1>
    </dataValidation>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18:R18" xr:uid="{7B2BA170-8F26-428A-A352-A13EC9E30BF6}">
      <formula1>$D$9</formula1>
    </dataValidation>
    <dataValidation type="list" allowBlank="1" showInputMessage="1" showErrorMessage="1" promptTitle="申請区分" prompt="プルダウンリストより選択" sqref="D8:R8" xr:uid="{E0B3ADE1-740C-4FDE-B2E6-0A7C4610A4AE}">
      <formula1>"買取,リース"</formula1>
    </dataValidation>
    <dataValidation allowBlank="1" showInputMessage="1" showErrorMessage="1" promptTitle="貸渡し先事業者名" prompt="申請区分が「リース」の場合のみ入力してください" sqref="D10:R10" xr:uid="{2C0776BC-8A79-45EB-A3E4-64ED1E4F3C7D}"/>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27:R27" xr:uid="{9FA0F6A8-488E-4E72-96C7-462D9F9B154F}">
      <formula1>$BE$58:$BE$92</formula1>
    </dataValidation>
  </dataValidations>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F2C3-0CF3-4DF4-A117-0BBC2908F3AC}">
  <sheetPr>
    <tabColor rgb="FF0070C0"/>
  </sheetPr>
  <dimension ref="A2:AF68"/>
  <sheetViews>
    <sheetView showGridLines="0" view="pageBreakPreview" zoomScale="106" zoomScaleNormal="100" zoomScaleSheetLayoutView="106" workbookViewId="0">
      <selection activeCell="J5" sqref="J5:AF7"/>
    </sheetView>
  </sheetViews>
  <sheetFormatPr defaultRowHeight="13.5" x14ac:dyDescent="0.4"/>
  <cols>
    <col min="1" max="6" width="2.875" style="1" customWidth="1"/>
    <col min="7" max="8" width="4.125" style="1" customWidth="1"/>
    <col min="9" max="42" width="2.625" style="1" customWidth="1"/>
    <col min="43" max="16384" width="9" style="1"/>
  </cols>
  <sheetData>
    <row r="2" spans="1:32" ht="12.95" customHeight="1" x14ac:dyDescent="0.4">
      <c r="A2" s="165" t="s">
        <v>0</v>
      </c>
      <c r="B2" s="165"/>
      <c r="C2" s="165"/>
      <c r="D2" s="165"/>
      <c r="E2" s="165"/>
      <c r="F2" s="165"/>
      <c r="G2" s="165"/>
      <c r="H2" s="165"/>
      <c r="I2" s="165"/>
      <c r="V2" s="2"/>
      <c r="W2" s="2"/>
      <c r="X2" s="2"/>
      <c r="Y2" s="2"/>
      <c r="Z2" s="2"/>
      <c r="AA2" s="2"/>
      <c r="AB2" s="2"/>
      <c r="AC2" s="2"/>
    </row>
    <row r="3" spans="1:32" ht="12.95" customHeight="1" x14ac:dyDescent="0.4">
      <c r="A3" s="165"/>
      <c r="B3" s="165"/>
      <c r="C3" s="165"/>
      <c r="D3" s="165"/>
      <c r="E3" s="165"/>
      <c r="F3" s="165"/>
      <c r="G3" s="165"/>
      <c r="H3" s="165"/>
      <c r="I3" s="165"/>
      <c r="S3" s="2"/>
      <c r="T3" s="2"/>
      <c r="U3" s="2"/>
      <c r="V3" s="2"/>
      <c r="W3" s="2"/>
      <c r="X3" s="2"/>
      <c r="Y3" s="2"/>
      <c r="Z3" s="2"/>
      <c r="AA3" s="2"/>
      <c r="AB3" s="2"/>
      <c r="AC3" s="2"/>
    </row>
    <row r="4" spans="1:32" ht="17.25" customHeight="1" x14ac:dyDescent="0.4">
      <c r="A4" s="1" t="s">
        <v>1</v>
      </c>
    </row>
    <row r="5" spans="1:32" ht="30" customHeight="1" x14ac:dyDescent="0.4">
      <c r="A5" s="166" t="s">
        <v>2</v>
      </c>
      <c r="B5" s="166"/>
      <c r="C5" s="166"/>
      <c r="D5" s="166"/>
      <c r="E5" s="166"/>
      <c r="F5" s="166"/>
      <c r="G5" s="169" t="s">
        <v>3</v>
      </c>
      <c r="H5" s="169"/>
      <c r="I5" s="169"/>
      <c r="J5" s="172">
        <f>IFERROR(データシート!D19,"")</f>
        <v>0</v>
      </c>
      <c r="K5" s="173"/>
      <c r="L5" s="173"/>
      <c r="M5" s="173"/>
      <c r="N5" s="173"/>
      <c r="O5" s="173"/>
      <c r="P5" s="173"/>
      <c r="Q5" s="173"/>
      <c r="R5" s="173"/>
      <c r="S5" s="173"/>
      <c r="T5" s="173"/>
      <c r="U5" s="173"/>
      <c r="V5" s="173"/>
      <c r="W5" s="173"/>
      <c r="X5" s="173"/>
      <c r="Y5" s="173"/>
      <c r="Z5" s="173"/>
      <c r="AA5" s="173"/>
      <c r="AB5" s="173"/>
      <c r="AC5" s="173"/>
      <c r="AD5" s="173"/>
      <c r="AE5" s="173"/>
      <c r="AF5" s="174"/>
    </row>
    <row r="6" spans="1:32" ht="30" customHeight="1" x14ac:dyDescent="0.4">
      <c r="A6" s="167"/>
      <c r="B6" s="167"/>
      <c r="C6" s="167"/>
      <c r="D6" s="167"/>
      <c r="E6" s="167"/>
      <c r="F6" s="167"/>
      <c r="G6" s="170"/>
      <c r="H6" s="170"/>
      <c r="I6" s="170"/>
      <c r="J6" s="172"/>
      <c r="K6" s="173"/>
      <c r="L6" s="173"/>
      <c r="M6" s="173"/>
      <c r="N6" s="173"/>
      <c r="O6" s="173"/>
      <c r="P6" s="173"/>
      <c r="Q6" s="173"/>
      <c r="R6" s="173"/>
      <c r="S6" s="173"/>
      <c r="T6" s="173"/>
      <c r="U6" s="173"/>
      <c r="V6" s="173"/>
      <c r="W6" s="173"/>
      <c r="X6" s="173"/>
      <c r="Y6" s="173"/>
      <c r="Z6" s="173"/>
      <c r="AA6" s="173"/>
      <c r="AB6" s="173"/>
      <c r="AC6" s="173"/>
      <c r="AD6" s="173"/>
      <c r="AE6" s="173"/>
      <c r="AF6" s="174"/>
    </row>
    <row r="7" spans="1:32" ht="30" customHeight="1" x14ac:dyDescent="0.4">
      <c r="A7" s="168"/>
      <c r="B7" s="168"/>
      <c r="C7" s="168"/>
      <c r="D7" s="168"/>
      <c r="E7" s="168"/>
      <c r="F7" s="168"/>
      <c r="G7" s="171"/>
      <c r="H7" s="171"/>
      <c r="I7" s="171"/>
      <c r="J7" s="172"/>
      <c r="K7" s="173"/>
      <c r="L7" s="173"/>
      <c r="M7" s="173"/>
      <c r="N7" s="173"/>
      <c r="O7" s="173"/>
      <c r="P7" s="173"/>
      <c r="Q7" s="173"/>
      <c r="R7" s="173"/>
      <c r="S7" s="173"/>
      <c r="T7" s="173"/>
      <c r="U7" s="173"/>
      <c r="V7" s="173"/>
      <c r="W7" s="173"/>
      <c r="X7" s="173"/>
      <c r="Y7" s="173"/>
      <c r="Z7" s="173"/>
      <c r="AA7" s="173"/>
      <c r="AB7" s="173"/>
      <c r="AC7" s="173"/>
      <c r="AD7" s="173"/>
      <c r="AE7" s="173"/>
      <c r="AF7" s="174"/>
    </row>
    <row r="8" spans="1:32" ht="24.95" customHeight="1" x14ac:dyDescent="0.4">
      <c r="A8" s="175" t="s">
        <v>4</v>
      </c>
      <c r="B8" s="175"/>
      <c r="C8" s="175"/>
      <c r="D8" s="175"/>
      <c r="E8" s="175"/>
      <c r="F8" s="175"/>
      <c r="G8" s="175"/>
      <c r="H8" s="175"/>
      <c r="I8" s="175"/>
      <c r="J8" s="176">
        <f>IFERROR(IF(データシート!D14="無し",データシート!D20,データシート!V17),"")</f>
        <v>0</v>
      </c>
      <c r="K8" s="177"/>
      <c r="L8" s="177"/>
      <c r="M8" s="177"/>
      <c r="N8" s="177"/>
      <c r="O8" s="177"/>
      <c r="P8" s="177"/>
      <c r="Q8" s="177"/>
      <c r="R8" s="177"/>
      <c r="S8" s="177"/>
      <c r="T8" s="177"/>
      <c r="U8" s="177"/>
      <c r="V8" s="177"/>
      <c r="W8" s="177"/>
      <c r="X8" s="177"/>
      <c r="Y8" s="177"/>
      <c r="Z8" s="177"/>
      <c r="AA8" s="177"/>
      <c r="AB8" s="177"/>
      <c r="AC8" s="177"/>
      <c r="AD8" s="177"/>
      <c r="AE8" s="177"/>
      <c r="AF8" s="178"/>
    </row>
    <row r="9" spans="1:32" ht="24.95" customHeight="1" x14ac:dyDescent="0.4">
      <c r="A9" s="179" t="s">
        <v>5</v>
      </c>
      <c r="B9" s="179"/>
      <c r="C9" s="179"/>
      <c r="D9" s="179"/>
      <c r="E9" s="179"/>
      <c r="F9" s="179"/>
      <c r="G9" s="179"/>
      <c r="H9" s="179"/>
      <c r="I9" s="179"/>
      <c r="J9" s="176">
        <f>IFERROR(データシート!D21,"")</f>
        <v>0</v>
      </c>
      <c r="K9" s="177"/>
      <c r="L9" s="177"/>
      <c r="M9" s="177"/>
      <c r="N9" s="177"/>
      <c r="O9" s="177"/>
      <c r="P9" s="177"/>
      <c r="Q9" s="177"/>
      <c r="R9" s="177"/>
      <c r="S9" s="177"/>
      <c r="T9" s="177"/>
      <c r="U9" s="177"/>
      <c r="V9" s="177"/>
      <c r="W9" s="177"/>
      <c r="X9" s="177"/>
      <c r="Y9" s="177"/>
      <c r="Z9" s="177"/>
      <c r="AA9" s="177"/>
      <c r="AB9" s="177"/>
      <c r="AC9" s="177"/>
      <c r="AD9" s="177"/>
      <c r="AE9" s="177"/>
      <c r="AF9" s="178"/>
    </row>
    <row r="10" spans="1:32" ht="15" customHeight="1" x14ac:dyDescent="0.4">
      <c r="A10" s="180" t="s">
        <v>6</v>
      </c>
      <c r="B10" s="181"/>
      <c r="C10" s="181"/>
      <c r="D10" s="181"/>
      <c r="E10" s="181"/>
      <c r="F10" s="182"/>
      <c r="G10" s="186" t="s">
        <v>7</v>
      </c>
      <c r="H10" s="186"/>
      <c r="I10" s="187" t="str">
        <f>IFERROR(IF(データシート!D15="BEV","〇",""),"")</f>
        <v/>
      </c>
      <c r="J10" s="187"/>
      <c r="K10" s="188" t="s">
        <v>8</v>
      </c>
      <c r="L10" s="188"/>
      <c r="M10" s="188"/>
      <c r="N10" s="188"/>
      <c r="O10" s="188"/>
      <c r="P10" s="188"/>
      <c r="Q10" s="187" t="str">
        <f>IFERROR(IF(データシート!D15="PHEV","〇",""),"")</f>
        <v/>
      </c>
      <c r="R10" s="187"/>
      <c r="S10" s="188" t="s">
        <v>9</v>
      </c>
      <c r="T10" s="188"/>
      <c r="U10" s="188"/>
      <c r="V10" s="188"/>
      <c r="W10" s="188"/>
      <c r="X10" s="188"/>
      <c r="Y10" s="189" t="str">
        <f>IFERROR(IF(データシート!D15="FCV","〇",""),"")</f>
        <v/>
      </c>
      <c r="Z10" s="189"/>
      <c r="AA10" s="188" t="s">
        <v>10</v>
      </c>
      <c r="AB10" s="188"/>
      <c r="AC10" s="188"/>
      <c r="AD10" s="188"/>
      <c r="AE10" s="188"/>
      <c r="AF10" s="188"/>
    </row>
    <row r="11" spans="1:32" ht="15" customHeight="1" x14ac:dyDescent="0.4">
      <c r="A11" s="183"/>
      <c r="B11" s="184"/>
      <c r="C11" s="184"/>
      <c r="D11" s="184"/>
      <c r="E11" s="184"/>
      <c r="F11" s="185"/>
      <c r="G11" s="186"/>
      <c r="H11" s="186"/>
      <c r="I11" s="187"/>
      <c r="J11" s="187"/>
      <c r="K11" s="188"/>
      <c r="L11" s="188"/>
      <c r="M11" s="188"/>
      <c r="N11" s="188"/>
      <c r="O11" s="188"/>
      <c r="P11" s="188"/>
      <c r="Q11" s="187"/>
      <c r="R11" s="187"/>
      <c r="S11" s="188"/>
      <c r="T11" s="188"/>
      <c r="U11" s="188"/>
      <c r="V11" s="188"/>
      <c r="W11" s="188"/>
      <c r="X11" s="188"/>
      <c r="Y11" s="189"/>
      <c r="Z11" s="189"/>
      <c r="AA11" s="188"/>
      <c r="AB11" s="188"/>
      <c r="AC11" s="188"/>
      <c r="AD11" s="188"/>
      <c r="AE11" s="188"/>
      <c r="AF11" s="188"/>
    </row>
    <row r="12" spans="1:32" ht="15" customHeight="1" x14ac:dyDescent="0.4">
      <c r="A12" s="183"/>
      <c r="B12" s="184"/>
      <c r="C12" s="184"/>
      <c r="D12" s="184"/>
      <c r="E12" s="184"/>
      <c r="F12" s="185"/>
      <c r="G12" s="186"/>
      <c r="H12" s="186"/>
      <c r="I12" s="187" t="str">
        <f>IFERROR(IF(データシート!D15="バッテリー交換式電気自動車(改造)","〇",""),"")</f>
        <v/>
      </c>
      <c r="J12" s="187"/>
      <c r="K12" s="190" t="s">
        <v>11</v>
      </c>
      <c r="L12" s="190"/>
      <c r="M12" s="190"/>
      <c r="N12" s="190"/>
      <c r="O12" s="190"/>
      <c r="P12" s="190"/>
      <c r="Q12" s="190"/>
      <c r="R12" s="190"/>
      <c r="S12" s="190"/>
      <c r="T12" s="190"/>
      <c r="U12" s="187" t="str">
        <f>IFERROR(IF(データシート!D15="水素内燃機関型自動車(改造)","〇",""),"")</f>
        <v/>
      </c>
      <c r="V12" s="187"/>
      <c r="W12" s="186" t="s">
        <v>12</v>
      </c>
      <c r="X12" s="186"/>
      <c r="Y12" s="186"/>
      <c r="Z12" s="186"/>
      <c r="AA12" s="186"/>
      <c r="AB12" s="186"/>
      <c r="AC12" s="186"/>
      <c r="AD12" s="186"/>
      <c r="AE12" s="186"/>
      <c r="AF12" s="186"/>
    </row>
    <row r="13" spans="1:32" ht="15" customHeight="1" x14ac:dyDescent="0.4">
      <c r="A13" s="183"/>
      <c r="B13" s="184"/>
      <c r="C13" s="184"/>
      <c r="D13" s="184"/>
      <c r="E13" s="184"/>
      <c r="F13" s="185"/>
      <c r="G13" s="186"/>
      <c r="H13" s="186"/>
      <c r="I13" s="187"/>
      <c r="J13" s="187"/>
      <c r="K13" s="190"/>
      <c r="L13" s="190"/>
      <c r="M13" s="190"/>
      <c r="N13" s="190"/>
      <c r="O13" s="190"/>
      <c r="P13" s="190"/>
      <c r="Q13" s="190"/>
      <c r="R13" s="190"/>
      <c r="S13" s="190"/>
      <c r="T13" s="190"/>
      <c r="U13" s="187"/>
      <c r="V13" s="187"/>
      <c r="W13" s="186"/>
      <c r="X13" s="186"/>
      <c r="Y13" s="186"/>
      <c r="Z13" s="186"/>
      <c r="AA13" s="186"/>
      <c r="AB13" s="186"/>
      <c r="AC13" s="186"/>
      <c r="AD13" s="186"/>
      <c r="AE13" s="186"/>
      <c r="AF13" s="186"/>
    </row>
    <row r="14" spans="1:32" ht="15" customHeight="1" x14ac:dyDescent="0.4">
      <c r="A14" s="183"/>
      <c r="B14" s="184"/>
      <c r="C14" s="184"/>
      <c r="D14" s="184"/>
      <c r="E14" s="184"/>
      <c r="F14" s="185"/>
      <c r="G14" s="191" t="s">
        <v>13</v>
      </c>
      <c r="H14" s="191"/>
      <c r="I14" s="187" t="str">
        <f>IFERROR(IF(データシート!D16="軽自動車(バン)","〇",""),"")</f>
        <v/>
      </c>
      <c r="J14" s="187"/>
      <c r="K14" s="188" t="s">
        <v>14</v>
      </c>
      <c r="L14" s="188"/>
      <c r="M14" s="188"/>
      <c r="N14" s="188"/>
      <c r="O14" s="188"/>
      <c r="P14" s="188"/>
      <c r="Q14" s="187" t="str">
        <f>IFERROR(IF(データシート!D16="軽自動車(トラック)","〇",""),"")</f>
        <v/>
      </c>
      <c r="R14" s="187"/>
      <c r="S14" s="188" t="s">
        <v>15</v>
      </c>
      <c r="T14" s="188"/>
      <c r="U14" s="188"/>
      <c r="V14" s="188"/>
      <c r="W14" s="188"/>
      <c r="X14" s="188"/>
      <c r="Y14" s="187" t="str">
        <f>IFERROR(IF(データシート!D16="トラクタ","〇",""),"")</f>
        <v/>
      </c>
      <c r="Z14" s="187"/>
      <c r="AA14" s="188" t="s">
        <v>16</v>
      </c>
      <c r="AB14" s="188"/>
      <c r="AC14" s="188"/>
      <c r="AD14" s="188"/>
      <c r="AE14" s="188"/>
      <c r="AF14" s="188"/>
    </row>
    <row r="15" spans="1:32" ht="15" customHeight="1" x14ac:dyDescent="0.4">
      <c r="A15" s="183"/>
      <c r="B15" s="184"/>
      <c r="C15" s="184"/>
      <c r="D15" s="184"/>
      <c r="E15" s="184"/>
      <c r="F15" s="185"/>
      <c r="G15" s="191"/>
      <c r="H15" s="191"/>
      <c r="I15" s="187"/>
      <c r="J15" s="187"/>
      <c r="K15" s="188"/>
      <c r="L15" s="188"/>
      <c r="M15" s="188"/>
      <c r="N15" s="188"/>
      <c r="O15" s="188"/>
      <c r="P15" s="188"/>
      <c r="Q15" s="187"/>
      <c r="R15" s="187"/>
      <c r="S15" s="188"/>
      <c r="T15" s="188"/>
      <c r="U15" s="188"/>
      <c r="V15" s="188"/>
      <c r="W15" s="188"/>
      <c r="X15" s="188"/>
      <c r="Y15" s="187"/>
      <c r="Z15" s="187"/>
      <c r="AA15" s="188"/>
      <c r="AB15" s="188"/>
      <c r="AC15" s="188"/>
      <c r="AD15" s="188"/>
      <c r="AE15" s="188"/>
      <c r="AF15" s="188"/>
    </row>
    <row r="16" spans="1:32" ht="15" customHeight="1" x14ac:dyDescent="0.4">
      <c r="A16" s="183"/>
      <c r="B16" s="184"/>
      <c r="C16" s="184"/>
      <c r="D16" s="184"/>
      <c r="E16" s="184"/>
      <c r="F16" s="185"/>
      <c r="G16" s="191"/>
      <c r="H16" s="191"/>
      <c r="I16" s="187" t="str">
        <f>IFERROR(IF(データシート!D16="トラック(小型)","〇",""),"")</f>
        <v/>
      </c>
      <c r="J16" s="187"/>
      <c r="K16" s="188" t="s">
        <v>17</v>
      </c>
      <c r="L16" s="188"/>
      <c r="M16" s="188"/>
      <c r="N16" s="188"/>
      <c r="O16" s="188"/>
      <c r="P16" s="188"/>
      <c r="Q16" s="187" t="str">
        <f>IFERROR(IF(データシート!D16="トラック(中型)","〇",""),"")</f>
        <v/>
      </c>
      <c r="R16" s="187"/>
      <c r="S16" s="188" t="s">
        <v>18</v>
      </c>
      <c r="T16" s="188"/>
      <c r="U16" s="188"/>
      <c r="V16" s="188"/>
      <c r="W16" s="188"/>
      <c r="X16" s="188"/>
      <c r="Y16" s="187" t="str">
        <f>IFERROR(IF(データシート!D16="トラック(大型)","〇",""),"")</f>
        <v/>
      </c>
      <c r="Z16" s="187"/>
      <c r="AA16" s="188" t="s">
        <v>19</v>
      </c>
      <c r="AB16" s="188"/>
      <c r="AC16" s="188"/>
      <c r="AD16" s="188"/>
      <c r="AE16" s="188"/>
      <c r="AF16" s="188"/>
    </row>
    <row r="17" spans="1:32" ht="15" customHeight="1" x14ac:dyDescent="0.4">
      <c r="A17" s="183"/>
      <c r="B17" s="184"/>
      <c r="C17" s="184"/>
      <c r="D17" s="184"/>
      <c r="E17" s="184"/>
      <c r="F17" s="185"/>
      <c r="G17" s="191"/>
      <c r="H17" s="191"/>
      <c r="I17" s="187"/>
      <c r="J17" s="187"/>
      <c r="K17" s="188"/>
      <c r="L17" s="188"/>
      <c r="M17" s="188"/>
      <c r="N17" s="188"/>
      <c r="O17" s="188"/>
      <c r="P17" s="188"/>
      <c r="Q17" s="187"/>
      <c r="R17" s="187"/>
      <c r="S17" s="188"/>
      <c r="T17" s="188"/>
      <c r="U17" s="188"/>
      <c r="V17" s="188"/>
      <c r="W17" s="188"/>
      <c r="X17" s="188"/>
      <c r="Y17" s="187"/>
      <c r="Z17" s="187"/>
      <c r="AA17" s="188"/>
      <c r="AB17" s="188"/>
      <c r="AC17" s="188"/>
      <c r="AD17" s="188"/>
      <c r="AE17" s="188"/>
      <c r="AF17" s="188"/>
    </row>
    <row r="18" spans="1:32" ht="12.95" customHeight="1" x14ac:dyDescent="0.4">
      <c r="A18" s="183"/>
      <c r="B18" s="184"/>
      <c r="C18" s="184"/>
      <c r="D18" s="184"/>
      <c r="E18" s="184"/>
      <c r="F18" s="185"/>
      <c r="G18" s="192" t="s">
        <v>20</v>
      </c>
      <c r="H18" s="193"/>
      <c r="I18" s="193"/>
      <c r="J18" s="194"/>
      <c r="K18" s="198" t="str">
        <f>IFERROR(データシート!D23&amp;" "&amp;データシート!H23&amp;" "&amp;データシート!L23&amp;" "&amp;データシート!O23,"")</f>
        <v xml:space="preserve">   </v>
      </c>
      <c r="L18" s="199"/>
      <c r="M18" s="199"/>
      <c r="N18" s="199"/>
      <c r="O18" s="199"/>
      <c r="P18" s="199"/>
      <c r="Q18" s="199"/>
      <c r="R18" s="199"/>
      <c r="S18" s="199"/>
      <c r="T18" s="199"/>
      <c r="U18" s="199"/>
      <c r="V18" s="199"/>
      <c r="W18" s="199"/>
      <c r="X18" s="199"/>
      <c r="Y18" s="199"/>
      <c r="Z18" s="199"/>
      <c r="AA18" s="199"/>
      <c r="AB18" s="199"/>
      <c r="AC18" s="199"/>
      <c r="AD18" s="199"/>
      <c r="AE18" s="199"/>
      <c r="AF18" s="200"/>
    </row>
    <row r="19" spans="1:32" ht="12.95" customHeight="1" x14ac:dyDescent="0.4">
      <c r="A19" s="183"/>
      <c r="B19" s="184"/>
      <c r="C19" s="184"/>
      <c r="D19" s="184"/>
      <c r="E19" s="184"/>
      <c r="F19" s="185"/>
      <c r="G19" s="195"/>
      <c r="H19" s="196"/>
      <c r="I19" s="196"/>
      <c r="J19" s="197"/>
      <c r="K19" s="201"/>
      <c r="L19" s="202"/>
      <c r="M19" s="202"/>
      <c r="N19" s="202"/>
      <c r="O19" s="202"/>
      <c r="P19" s="202"/>
      <c r="Q19" s="202"/>
      <c r="R19" s="202"/>
      <c r="S19" s="202"/>
      <c r="T19" s="202"/>
      <c r="U19" s="202"/>
      <c r="V19" s="202"/>
      <c r="W19" s="202"/>
      <c r="X19" s="202"/>
      <c r="Y19" s="202"/>
      <c r="Z19" s="202"/>
      <c r="AA19" s="202"/>
      <c r="AB19" s="202"/>
      <c r="AC19" s="202"/>
      <c r="AD19" s="202"/>
      <c r="AE19" s="202"/>
      <c r="AF19" s="203"/>
    </row>
    <row r="20" spans="1:32" ht="12.95" customHeight="1" x14ac:dyDescent="0.4">
      <c r="A20" s="183"/>
      <c r="B20" s="184"/>
      <c r="C20" s="184"/>
      <c r="D20" s="184"/>
      <c r="E20" s="184"/>
      <c r="F20" s="185"/>
      <c r="G20" s="192" t="s">
        <v>21</v>
      </c>
      <c r="H20" s="193"/>
      <c r="I20" s="193"/>
      <c r="J20" s="194"/>
      <c r="K20" s="198">
        <f>IFERROR(データシート!D24,"")</f>
        <v>0</v>
      </c>
      <c r="L20" s="199"/>
      <c r="M20" s="199"/>
      <c r="N20" s="199"/>
      <c r="O20" s="199"/>
      <c r="P20" s="199"/>
      <c r="Q20" s="199"/>
      <c r="R20" s="199"/>
      <c r="S20" s="199"/>
      <c r="T20" s="199"/>
      <c r="U20" s="199"/>
      <c r="V20" s="199"/>
      <c r="W20" s="199"/>
      <c r="X20" s="199"/>
      <c r="Y20" s="199"/>
      <c r="Z20" s="199"/>
      <c r="AA20" s="199"/>
      <c r="AB20" s="199"/>
      <c r="AC20" s="199"/>
      <c r="AD20" s="199"/>
      <c r="AE20" s="199"/>
      <c r="AF20" s="200"/>
    </row>
    <row r="21" spans="1:32" ht="12.95" customHeight="1" x14ac:dyDescent="0.4">
      <c r="A21" s="183"/>
      <c r="B21" s="184"/>
      <c r="C21" s="184"/>
      <c r="D21" s="184"/>
      <c r="E21" s="184"/>
      <c r="F21" s="185"/>
      <c r="G21" s="195"/>
      <c r="H21" s="196"/>
      <c r="I21" s="196"/>
      <c r="J21" s="197"/>
      <c r="K21" s="201"/>
      <c r="L21" s="202"/>
      <c r="M21" s="202"/>
      <c r="N21" s="202"/>
      <c r="O21" s="202"/>
      <c r="P21" s="202"/>
      <c r="Q21" s="202"/>
      <c r="R21" s="202"/>
      <c r="S21" s="202"/>
      <c r="T21" s="202"/>
      <c r="U21" s="202"/>
      <c r="V21" s="202"/>
      <c r="W21" s="202"/>
      <c r="X21" s="202"/>
      <c r="Y21" s="202"/>
      <c r="Z21" s="202"/>
      <c r="AA21" s="202"/>
      <c r="AB21" s="202"/>
      <c r="AC21" s="202"/>
      <c r="AD21" s="202"/>
      <c r="AE21" s="202"/>
      <c r="AF21" s="203"/>
    </row>
    <row r="22" spans="1:32" ht="12.95" customHeight="1" x14ac:dyDescent="0.4">
      <c r="A22" s="183"/>
      <c r="B22" s="184"/>
      <c r="C22" s="184"/>
      <c r="D22" s="184"/>
      <c r="E22" s="184"/>
      <c r="F22" s="185"/>
      <c r="G22" s="198" t="s">
        <v>22</v>
      </c>
      <c r="H22" s="199"/>
      <c r="I22" s="199"/>
      <c r="J22" s="200"/>
      <c r="K22" s="198">
        <f>IFERROR(データシート!D25,"")</f>
        <v>0</v>
      </c>
      <c r="L22" s="199"/>
      <c r="M22" s="199"/>
      <c r="N22" s="199"/>
      <c r="O22" s="199"/>
      <c r="P22" s="199"/>
      <c r="Q22" s="199"/>
      <c r="R22" s="199"/>
      <c r="S22" s="199"/>
      <c r="T22" s="199"/>
      <c r="U22" s="199"/>
      <c r="V22" s="199"/>
      <c r="W22" s="199"/>
      <c r="X22" s="199"/>
      <c r="Y22" s="199"/>
      <c r="Z22" s="199"/>
      <c r="AA22" s="199"/>
      <c r="AB22" s="199"/>
      <c r="AC22" s="199"/>
      <c r="AD22" s="199"/>
      <c r="AE22" s="199"/>
      <c r="AF22" s="200"/>
    </row>
    <row r="23" spans="1:32" ht="12.95" customHeight="1" x14ac:dyDescent="0.4">
      <c r="A23" s="183"/>
      <c r="B23" s="184"/>
      <c r="C23" s="184"/>
      <c r="D23" s="184"/>
      <c r="E23" s="184"/>
      <c r="F23" s="185"/>
      <c r="G23" s="204"/>
      <c r="H23" s="205"/>
      <c r="I23" s="205"/>
      <c r="J23" s="206"/>
      <c r="K23" s="201"/>
      <c r="L23" s="202"/>
      <c r="M23" s="202"/>
      <c r="N23" s="202"/>
      <c r="O23" s="202"/>
      <c r="P23" s="202"/>
      <c r="Q23" s="202"/>
      <c r="R23" s="202"/>
      <c r="S23" s="202"/>
      <c r="T23" s="202"/>
      <c r="U23" s="202"/>
      <c r="V23" s="202"/>
      <c r="W23" s="202"/>
      <c r="X23" s="202"/>
      <c r="Y23" s="202"/>
      <c r="Z23" s="202"/>
      <c r="AA23" s="202"/>
      <c r="AB23" s="202"/>
      <c r="AC23" s="202"/>
      <c r="AD23" s="202"/>
      <c r="AE23" s="202"/>
      <c r="AF23" s="203"/>
    </row>
    <row r="24" spans="1:32" ht="12.95" customHeight="1" x14ac:dyDescent="0.4">
      <c r="A24" s="183"/>
      <c r="B24" s="184"/>
      <c r="C24" s="184"/>
      <c r="D24" s="184"/>
      <c r="E24" s="184"/>
      <c r="F24" s="185"/>
      <c r="G24" s="198" t="s">
        <v>23</v>
      </c>
      <c r="H24" s="199"/>
      <c r="I24" s="199"/>
      <c r="J24" s="200"/>
      <c r="K24" s="198">
        <f>IFERROR(データシート!D26,"")</f>
        <v>0</v>
      </c>
      <c r="L24" s="199"/>
      <c r="M24" s="199"/>
      <c r="N24" s="199"/>
      <c r="O24" s="199"/>
      <c r="P24" s="199"/>
      <c r="Q24" s="199"/>
      <c r="R24" s="199"/>
      <c r="S24" s="199"/>
      <c r="T24" s="199"/>
      <c r="U24" s="199"/>
      <c r="V24" s="199"/>
      <c r="W24" s="199"/>
      <c r="X24" s="199"/>
      <c r="Y24" s="199"/>
      <c r="Z24" s="199"/>
      <c r="AA24" s="199"/>
      <c r="AB24" s="199"/>
      <c r="AC24" s="199"/>
      <c r="AD24" s="199"/>
      <c r="AE24" s="199"/>
      <c r="AF24" s="200"/>
    </row>
    <row r="25" spans="1:32" ht="12.95" customHeight="1" x14ac:dyDescent="0.4">
      <c r="A25" s="183"/>
      <c r="B25" s="184"/>
      <c r="C25" s="184"/>
      <c r="D25" s="184"/>
      <c r="E25" s="184"/>
      <c r="F25" s="185"/>
      <c r="G25" s="204"/>
      <c r="H25" s="205"/>
      <c r="I25" s="205"/>
      <c r="J25" s="206"/>
      <c r="K25" s="201"/>
      <c r="L25" s="202"/>
      <c r="M25" s="202"/>
      <c r="N25" s="202"/>
      <c r="O25" s="202"/>
      <c r="P25" s="202"/>
      <c r="Q25" s="202"/>
      <c r="R25" s="202"/>
      <c r="S25" s="202"/>
      <c r="T25" s="202"/>
      <c r="U25" s="202"/>
      <c r="V25" s="202"/>
      <c r="W25" s="202"/>
      <c r="X25" s="202"/>
      <c r="Y25" s="202"/>
      <c r="Z25" s="202"/>
      <c r="AA25" s="202"/>
      <c r="AB25" s="202"/>
      <c r="AC25" s="202"/>
      <c r="AD25" s="202"/>
      <c r="AE25" s="202"/>
      <c r="AF25" s="203"/>
    </row>
    <row r="26" spans="1:32" ht="12.95" customHeight="1" x14ac:dyDescent="0.4">
      <c r="A26" s="183"/>
      <c r="B26" s="184"/>
      <c r="C26" s="184"/>
      <c r="D26" s="184"/>
      <c r="E26" s="184"/>
      <c r="F26" s="185"/>
      <c r="G26" s="208" t="s">
        <v>24</v>
      </c>
      <c r="H26" s="209"/>
      <c r="I26" s="209"/>
      <c r="J26" s="210"/>
      <c r="K26" s="198">
        <f>IFERROR(データシート!D27,"")</f>
        <v>0</v>
      </c>
      <c r="L26" s="199"/>
      <c r="M26" s="199"/>
      <c r="N26" s="199"/>
      <c r="O26" s="199" t="s">
        <v>25</v>
      </c>
      <c r="P26" s="199">
        <f>IFERROR(データシート!L27,"")</f>
        <v>0</v>
      </c>
      <c r="Q26" s="199"/>
      <c r="R26" s="199"/>
      <c r="S26" s="199"/>
      <c r="T26" s="200"/>
      <c r="U26" s="214" t="s">
        <v>26</v>
      </c>
      <c r="V26" s="215"/>
      <c r="W26" s="215"/>
      <c r="X26" s="215"/>
      <c r="Y26" s="215"/>
      <c r="Z26" s="216"/>
      <c r="AA26" s="199">
        <f>IFERROR(データシート!D28,"")</f>
        <v>0</v>
      </c>
      <c r="AB26" s="199"/>
      <c r="AC26" s="199"/>
      <c r="AD26" s="199"/>
      <c r="AE26" s="199"/>
      <c r="AF26" s="200"/>
    </row>
    <row r="27" spans="1:32" ht="12.95" customHeight="1" x14ac:dyDescent="0.4">
      <c r="A27" s="183"/>
      <c r="B27" s="184"/>
      <c r="C27" s="184"/>
      <c r="D27" s="184"/>
      <c r="E27" s="184"/>
      <c r="F27" s="185"/>
      <c r="G27" s="211"/>
      <c r="H27" s="212"/>
      <c r="I27" s="212"/>
      <c r="J27" s="213"/>
      <c r="K27" s="204"/>
      <c r="L27" s="205"/>
      <c r="M27" s="205"/>
      <c r="N27" s="205"/>
      <c r="O27" s="205"/>
      <c r="P27" s="205"/>
      <c r="Q27" s="205"/>
      <c r="R27" s="205"/>
      <c r="S27" s="205"/>
      <c r="T27" s="206"/>
      <c r="U27" s="217"/>
      <c r="V27" s="218"/>
      <c r="W27" s="218"/>
      <c r="X27" s="218"/>
      <c r="Y27" s="218"/>
      <c r="Z27" s="219"/>
      <c r="AA27" s="205"/>
      <c r="AB27" s="205"/>
      <c r="AC27" s="205"/>
      <c r="AD27" s="205"/>
      <c r="AE27" s="205"/>
      <c r="AF27" s="206"/>
    </row>
    <row r="28" spans="1:32" ht="15" customHeight="1" x14ac:dyDescent="0.4">
      <c r="A28" s="183"/>
      <c r="B28" s="184"/>
      <c r="C28" s="184"/>
      <c r="D28" s="184"/>
      <c r="E28" s="184"/>
      <c r="F28" s="185"/>
      <c r="G28" s="198" t="s">
        <v>27</v>
      </c>
      <c r="H28" s="199"/>
      <c r="I28" s="199"/>
      <c r="J28" s="199"/>
      <c r="K28" s="199"/>
      <c r="L28" s="200"/>
      <c r="M28" s="198" t="str">
        <f>IFERROR(IF(データシート!D29="有り","〇",""),"")</f>
        <v/>
      </c>
      <c r="N28" s="200"/>
      <c r="O28" s="192" t="s">
        <v>28</v>
      </c>
      <c r="P28" s="193"/>
      <c r="Q28" s="193"/>
      <c r="R28" s="193"/>
      <c r="S28" s="193"/>
      <c r="T28" s="193"/>
      <c r="U28" s="193"/>
      <c r="V28" s="194"/>
      <c r="W28" s="198" t="str">
        <f>IFERROR(IF(データシート!D29="無し","〇",""),"")</f>
        <v/>
      </c>
      <c r="X28" s="200"/>
      <c r="Y28" s="192" t="s">
        <v>29</v>
      </c>
      <c r="Z28" s="193"/>
      <c r="AA28" s="193"/>
      <c r="AB28" s="193"/>
      <c r="AC28" s="193"/>
      <c r="AD28" s="193"/>
      <c r="AE28" s="193"/>
      <c r="AF28" s="194"/>
    </row>
    <row r="29" spans="1:32" ht="15" customHeight="1" x14ac:dyDescent="0.4">
      <c r="A29" s="183"/>
      <c r="B29" s="184"/>
      <c r="C29" s="184"/>
      <c r="D29" s="184"/>
      <c r="E29" s="184"/>
      <c r="F29" s="185"/>
      <c r="G29" s="201"/>
      <c r="H29" s="202"/>
      <c r="I29" s="202"/>
      <c r="J29" s="202"/>
      <c r="K29" s="202"/>
      <c r="L29" s="203"/>
      <c r="M29" s="201"/>
      <c r="N29" s="203"/>
      <c r="O29" s="220"/>
      <c r="P29" s="221"/>
      <c r="Q29" s="221"/>
      <c r="R29" s="221"/>
      <c r="S29" s="221"/>
      <c r="T29" s="221"/>
      <c r="U29" s="221"/>
      <c r="V29" s="222"/>
      <c r="W29" s="201"/>
      <c r="X29" s="203"/>
      <c r="Y29" s="220"/>
      <c r="Z29" s="221"/>
      <c r="AA29" s="221"/>
      <c r="AB29" s="221"/>
      <c r="AC29" s="221"/>
      <c r="AD29" s="221"/>
      <c r="AE29" s="221"/>
      <c r="AF29" s="222"/>
    </row>
    <row r="30" spans="1:32" ht="15" customHeight="1" x14ac:dyDescent="0.4">
      <c r="A30" s="188" t="s">
        <v>30</v>
      </c>
      <c r="B30" s="188"/>
      <c r="C30" s="188"/>
      <c r="D30" s="188"/>
      <c r="E30" s="188"/>
      <c r="F30" s="188"/>
      <c r="G30" s="188"/>
      <c r="H30" s="188"/>
      <c r="I30" s="188"/>
      <c r="J30" s="188"/>
      <c r="K30" s="188"/>
      <c r="L30" s="188"/>
      <c r="M30" s="188"/>
      <c r="N30" s="188"/>
      <c r="O30" s="188"/>
      <c r="P30" s="188"/>
      <c r="Q30" s="188"/>
      <c r="R30" s="188"/>
      <c r="S30" s="188"/>
      <c r="T30" s="188"/>
      <c r="U30" s="188"/>
      <c r="V30" s="188"/>
      <c r="W30" s="207">
        <f>IFERROR(データシート!D17,"")</f>
        <v>0</v>
      </c>
      <c r="X30" s="207"/>
      <c r="Y30" s="207"/>
      <c r="Z30" s="207"/>
      <c r="AA30" s="207"/>
      <c r="AB30" s="207"/>
      <c r="AC30" s="207"/>
      <c r="AD30" s="207"/>
      <c r="AE30" s="207"/>
      <c r="AF30" s="207"/>
    </row>
    <row r="31" spans="1:32" ht="15" customHeight="1" x14ac:dyDescent="0.4">
      <c r="A31" s="188"/>
      <c r="B31" s="188"/>
      <c r="C31" s="188"/>
      <c r="D31" s="188"/>
      <c r="E31" s="188"/>
      <c r="F31" s="188"/>
      <c r="G31" s="188"/>
      <c r="H31" s="188"/>
      <c r="I31" s="188"/>
      <c r="J31" s="188"/>
      <c r="K31" s="188"/>
      <c r="L31" s="188"/>
      <c r="M31" s="188"/>
      <c r="N31" s="188"/>
      <c r="O31" s="188"/>
      <c r="P31" s="188"/>
      <c r="Q31" s="188"/>
      <c r="R31" s="188"/>
      <c r="S31" s="188"/>
      <c r="T31" s="188"/>
      <c r="U31" s="188"/>
      <c r="V31" s="188"/>
      <c r="W31" s="207"/>
      <c r="X31" s="207"/>
      <c r="Y31" s="207"/>
      <c r="Z31" s="207"/>
      <c r="AA31" s="207"/>
      <c r="AB31" s="207"/>
      <c r="AC31" s="207"/>
      <c r="AD31" s="207"/>
      <c r="AE31" s="207"/>
      <c r="AF31" s="207"/>
    </row>
    <row r="32" spans="1:32" ht="9.9499999999999993" customHeight="1" x14ac:dyDescent="0.4">
      <c r="A32" s="188" t="s">
        <v>31</v>
      </c>
      <c r="B32" s="188"/>
      <c r="C32" s="188"/>
      <c r="D32" s="188"/>
      <c r="E32" s="188"/>
      <c r="F32" s="188"/>
      <c r="G32" s="188"/>
      <c r="H32" s="188"/>
      <c r="I32" s="188"/>
      <c r="J32" s="188"/>
      <c r="K32" s="188"/>
      <c r="L32" s="188"/>
      <c r="M32" s="188"/>
      <c r="N32" s="188"/>
      <c r="O32" s="188"/>
      <c r="P32" s="188"/>
      <c r="Q32" s="188"/>
      <c r="R32" s="188"/>
      <c r="S32" s="188"/>
      <c r="T32" s="188"/>
      <c r="U32" s="188"/>
      <c r="V32" s="188"/>
      <c r="W32" s="188" t="s">
        <v>32</v>
      </c>
      <c r="X32" s="188"/>
      <c r="Y32" s="188"/>
      <c r="Z32" s="188"/>
      <c r="AA32" s="188"/>
      <c r="AB32" s="188"/>
      <c r="AC32" s="188"/>
      <c r="AD32" s="188"/>
      <c r="AE32" s="188"/>
      <c r="AF32" s="188"/>
    </row>
    <row r="33" spans="1:32" ht="9.9499999999999993" customHeight="1" x14ac:dyDescent="0.4">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row>
    <row r="34" spans="1:32" ht="20.100000000000001" customHeight="1" x14ac:dyDescent="0.4">
      <c r="A34" s="226" t="s">
        <v>33</v>
      </c>
      <c r="B34" s="226"/>
      <c r="C34" s="226"/>
      <c r="D34" s="226"/>
      <c r="E34" s="226"/>
      <c r="F34" s="226"/>
      <c r="G34" s="226"/>
      <c r="H34" s="226"/>
      <c r="I34" s="226"/>
      <c r="J34" s="226"/>
      <c r="K34" s="226"/>
      <c r="L34" s="226"/>
      <c r="M34" s="226"/>
      <c r="N34" s="226"/>
      <c r="O34" s="226"/>
      <c r="P34" s="226"/>
      <c r="Q34" s="226"/>
      <c r="R34" s="226"/>
      <c r="S34" s="226"/>
      <c r="T34" s="226"/>
      <c r="U34" s="226"/>
      <c r="V34" s="226"/>
      <c r="W34" s="223">
        <f>IFERROR(データシート!D30,"")</f>
        <v>0</v>
      </c>
      <c r="X34" s="223"/>
      <c r="Y34" s="223"/>
      <c r="Z34" s="223"/>
      <c r="AA34" s="223"/>
      <c r="AB34" s="223"/>
      <c r="AC34" s="223"/>
      <c r="AD34" s="224"/>
      <c r="AE34" s="225" t="s">
        <v>34</v>
      </c>
      <c r="AF34" s="188"/>
    </row>
    <row r="35" spans="1:32" ht="20.100000000000001" customHeight="1" x14ac:dyDescent="0.4">
      <c r="A35" s="226"/>
      <c r="B35" s="226"/>
      <c r="C35" s="226"/>
      <c r="D35" s="226"/>
      <c r="E35" s="226"/>
      <c r="F35" s="226"/>
      <c r="G35" s="226"/>
      <c r="H35" s="226"/>
      <c r="I35" s="226"/>
      <c r="J35" s="226"/>
      <c r="K35" s="226"/>
      <c r="L35" s="226"/>
      <c r="M35" s="226"/>
      <c r="N35" s="226"/>
      <c r="O35" s="226"/>
      <c r="P35" s="226"/>
      <c r="Q35" s="226"/>
      <c r="R35" s="226"/>
      <c r="S35" s="226"/>
      <c r="T35" s="226"/>
      <c r="U35" s="226"/>
      <c r="V35" s="226"/>
      <c r="W35" s="223"/>
      <c r="X35" s="223"/>
      <c r="Y35" s="223"/>
      <c r="Z35" s="223"/>
      <c r="AA35" s="223"/>
      <c r="AB35" s="223"/>
      <c r="AC35" s="223"/>
      <c r="AD35" s="224"/>
      <c r="AE35" s="225"/>
      <c r="AF35" s="188"/>
    </row>
    <row r="36" spans="1:32" ht="20.100000000000001" customHeight="1" x14ac:dyDescent="0.4">
      <c r="A36" s="226" t="s">
        <v>35</v>
      </c>
      <c r="B36" s="226"/>
      <c r="C36" s="226"/>
      <c r="D36" s="226"/>
      <c r="E36" s="226"/>
      <c r="F36" s="226"/>
      <c r="G36" s="226"/>
      <c r="H36" s="226"/>
      <c r="I36" s="226"/>
      <c r="J36" s="226"/>
      <c r="K36" s="226"/>
      <c r="L36" s="226"/>
      <c r="M36" s="226"/>
      <c r="N36" s="226"/>
      <c r="O36" s="226"/>
      <c r="P36" s="226"/>
      <c r="Q36" s="226"/>
      <c r="R36" s="226"/>
      <c r="S36" s="226"/>
      <c r="T36" s="226"/>
      <c r="U36" s="226"/>
      <c r="V36" s="226"/>
      <c r="W36" s="227">
        <f>IFERROR(データシート!D31,"")</f>
        <v>0</v>
      </c>
      <c r="X36" s="227"/>
      <c r="Y36" s="227"/>
      <c r="Z36" s="227"/>
      <c r="AA36" s="227"/>
      <c r="AB36" s="227"/>
      <c r="AC36" s="227"/>
      <c r="AD36" s="228"/>
      <c r="AE36" s="225" t="s">
        <v>34</v>
      </c>
      <c r="AF36" s="188"/>
    </row>
    <row r="37" spans="1:32" ht="20.100000000000001" customHeight="1" x14ac:dyDescent="0.4">
      <c r="A37" s="226"/>
      <c r="B37" s="226"/>
      <c r="C37" s="226"/>
      <c r="D37" s="226"/>
      <c r="E37" s="226"/>
      <c r="F37" s="226"/>
      <c r="G37" s="226"/>
      <c r="H37" s="226"/>
      <c r="I37" s="226"/>
      <c r="J37" s="226"/>
      <c r="K37" s="226"/>
      <c r="L37" s="226"/>
      <c r="M37" s="226"/>
      <c r="N37" s="226"/>
      <c r="O37" s="226"/>
      <c r="P37" s="226"/>
      <c r="Q37" s="226"/>
      <c r="R37" s="226"/>
      <c r="S37" s="226"/>
      <c r="T37" s="226"/>
      <c r="U37" s="226"/>
      <c r="V37" s="226"/>
      <c r="W37" s="227"/>
      <c r="X37" s="227"/>
      <c r="Y37" s="227"/>
      <c r="Z37" s="227"/>
      <c r="AA37" s="227"/>
      <c r="AB37" s="227"/>
      <c r="AC37" s="227"/>
      <c r="AD37" s="228"/>
      <c r="AE37" s="225"/>
      <c r="AF37" s="188"/>
    </row>
    <row r="38" spans="1:32" s="3" customFormat="1" ht="20.100000000000001" customHeight="1" x14ac:dyDescent="0.4">
      <c r="A38" s="226" t="s">
        <v>36</v>
      </c>
      <c r="B38" s="226"/>
      <c r="C38" s="226"/>
      <c r="D38" s="226"/>
      <c r="E38" s="226"/>
      <c r="F38" s="226"/>
      <c r="G38" s="226"/>
      <c r="H38" s="226"/>
      <c r="I38" s="226"/>
      <c r="J38" s="226"/>
      <c r="K38" s="226"/>
      <c r="L38" s="226"/>
      <c r="M38" s="226"/>
      <c r="N38" s="226"/>
      <c r="O38" s="226"/>
      <c r="P38" s="226"/>
      <c r="Q38" s="226"/>
      <c r="R38" s="226"/>
      <c r="S38" s="226"/>
      <c r="T38" s="226"/>
      <c r="U38" s="226"/>
      <c r="V38" s="226"/>
      <c r="W38" s="227">
        <f>IFERROR(データシート!D33,"")</f>
        <v>0</v>
      </c>
      <c r="X38" s="227"/>
      <c r="Y38" s="227"/>
      <c r="Z38" s="227"/>
      <c r="AA38" s="227"/>
      <c r="AB38" s="227"/>
      <c r="AC38" s="227"/>
      <c r="AD38" s="228"/>
      <c r="AE38" s="225" t="s">
        <v>34</v>
      </c>
      <c r="AF38" s="188"/>
    </row>
    <row r="39" spans="1:32" s="3" customFormat="1" ht="20.100000000000001" customHeight="1" x14ac:dyDescent="0.4">
      <c r="A39" s="226"/>
      <c r="B39" s="226"/>
      <c r="C39" s="226"/>
      <c r="D39" s="226"/>
      <c r="E39" s="226"/>
      <c r="F39" s="226"/>
      <c r="G39" s="226"/>
      <c r="H39" s="226"/>
      <c r="I39" s="226"/>
      <c r="J39" s="226"/>
      <c r="K39" s="226"/>
      <c r="L39" s="226"/>
      <c r="M39" s="226"/>
      <c r="N39" s="226"/>
      <c r="O39" s="226"/>
      <c r="P39" s="226"/>
      <c r="Q39" s="226"/>
      <c r="R39" s="226"/>
      <c r="S39" s="226"/>
      <c r="T39" s="226"/>
      <c r="U39" s="226"/>
      <c r="V39" s="226"/>
      <c r="W39" s="227"/>
      <c r="X39" s="227"/>
      <c r="Y39" s="227"/>
      <c r="Z39" s="227"/>
      <c r="AA39" s="227"/>
      <c r="AB39" s="227"/>
      <c r="AC39" s="227"/>
      <c r="AD39" s="228"/>
      <c r="AE39" s="225"/>
      <c r="AF39" s="188"/>
    </row>
    <row r="40" spans="1:32" ht="20.100000000000001" customHeight="1" x14ac:dyDescent="0.4">
      <c r="A40" s="226" t="s">
        <v>37</v>
      </c>
      <c r="B40" s="226"/>
      <c r="C40" s="226"/>
      <c r="D40" s="226"/>
      <c r="E40" s="226"/>
      <c r="F40" s="226"/>
      <c r="G40" s="226"/>
      <c r="H40" s="226"/>
      <c r="I40" s="226"/>
      <c r="J40" s="226"/>
      <c r="K40" s="226"/>
      <c r="L40" s="226"/>
      <c r="M40" s="226"/>
      <c r="N40" s="226"/>
      <c r="O40" s="226"/>
      <c r="P40" s="226"/>
      <c r="Q40" s="226"/>
      <c r="R40" s="226"/>
      <c r="S40" s="226"/>
      <c r="T40" s="226"/>
      <c r="U40" s="226"/>
      <c r="V40" s="226"/>
      <c r="W40" s="227" t="str">
        <f>IFERROR(データシート!H33,"")</f>
        <v/>
      </c>
      <c r="X40" s="227"/>
      <c r="Y40" s="227"/>
      <c r="Z40" s="227"/>
      <c r="AA40" s="227"/>
      <c r="AB40" s="227"/>
      <c r="AC40" s="227"/>
      <c r="AD40" s="228"/>
      <c r="AE40" s="225" t="s">
        <v>34</v>
      </c>
      <c r="AF40" s="188"/>
    </row>
    <row r="41" spans="1:32" ht="20.100000000000001" customHeight="1" x14ac:dyDescent="0.4">
      <c r="A41" s="226"/>
      <c r="B41" s="226"/>
      <c r="C41" s="226"/>
      <c r="D41" s="226"/>
      <c r="E41" s="226"/>
      <c r="F41" s="226"/>
      <c r="G41" s="226"/>
      <c r="H41" s="226"/>
      <c r="I41" s="226"/>
      <c r="J41" s="226"/>
      <c r="K41" s="226"/>
      <c r="L41" s="226"/>
      <c r="M41" s="226"/>
      <c r="N41" s="226"/>
      <c r="O41" s="226"/>
      <c r="P41" s="226"/>
      <c r="Q41" s="226"/>
      <c r="R41" s="226"/>
      <c r="S41" s="226"/>
      <c r="T41" s="226"/>
      <c r="U41" s="226"/>
      <c r="V41" s="226"/>
      <c r="W41" s="227"/>
      <c r="X41" s="227"/>
      <c r="Y41" s="227"/>
      <c r="Z41" s="227"/>
      <c r="AA41" s="227"/>
      <c r="AB41" s="227"/>
      <c r="AC41" s="227"/>
      <c r="AD41" s="228"/>
      <c r="AE41" s="225"/>
      <c r="AF41" s="188"/>
    </row>
    <row r="42" spans="1:32" ht="20.100000000000001" customHeight="1" x14ac:dyDescent="0.4">
      <c r="A42" s="226" t="s">
        <v>38</v>
      </c>
      <c r="B42" s="226"/>
      <c r="C42" s="226"/>
      <c r="D42" s="226"/>
      <c r="E42" s="226"/>
      <c r="F42" s="226"/>
      <c r="G42" s="226"/>
      <c r="H42" s="226"/>
      <c r="I42" s="226"/>
      <c r="J42" s="226"/>
      <c r="K42" s="226"/>
      <c r="L42" s="226"/>
      <c r="M42" s="226"/>
      <c r="N42" s="226"/>
      <c r="O42" s="226"/>
      <c r="P42" s="226"/>
      <c r="Q42" s="226"/>
      <c r="R42" s="226"/>
      <c r="S42" s="226"/>
      <c r="T42" s="226"/>
      <c r="U42" s="226"/>
      <c r="V42" s="226"/>
      <c r="W42" s="227">
        <f>IFERROR(データシート!K33,"")</f>
        <v>0</v>
      </c>
      <c r="X42" s="227"/>
      <c r="Y42" s="227"/>
      <c r="Z42" s="227"/>
      <c r="AA42" s="227"/>
      <c r="AB42" s="227"/>
      <c r="AC42" s="227"/>
      <c r="AD42" s="228"/>
      <c r="AE42" s="225" t="s">
        <v>34</v>
      </c>
      <c r="AF42" s="188"/>
    </row>
    <row r="43" spans="1:32" ht="20.100000000000001" customHeight="1" x14ac:dyDescent="0.4">
      <c r="A43" s="226"/>
      <c r="B43" s="226"/>
      <c r="C43" s="226"/>
      <c r="D43" s="226"/>
      <c r="E43" s="226"/>
      <c r="F43" s="226"/>
      <c r="G43" s="226"/>
      <c r="H43" s="226"/>
      <c r="I43" s="226"/>
      <c r="J43" s="226"/>
      <c r="K43" s="226"/>
      <c r="L43" s="226"/>
      <c r="M43" s="226"/>
      <c r="N43" s="226"/>
      <c r="O43" s="226"/>
      <c r="P43" s="226"/>
      <c r="Q43" s="226"/>
      <c r="R43" s="226"/>
      <c r="S43" s="226"/>
      <c r="T43" s="226"/>
      <c r="U43" s="226"/>
      <c r="V43" s="226"/>
      <c r="W43" s="227"/>
      <c r="X43" s="227"/>
      <c r="Y43" s="227"/>
      <c r="Z43" s="227"/>
      <c r="AA43" s="227"/>
      <c r="AB43" s="227"/>
      <c r="AC43" s="227"/>
      <c r="AD43" s="228"/>
      <c r="AE43" s="225"/>
      <c r="AF43" s="188"/>
    </row>
    <row r="44" spans="1:32" ht="20.100000000000001" customHeight="1" x14ac:dyDescent="0.4">
      <c r="A44" s="175" t="s">
        <v>39</v>
      </c>
      <c r="B44" s="226"/>
      <c r="C44" s="226"/>
      <c r="D44" s="226"/>
      <c r="E44" s="226"/>
      <c r="F44" s="226"/>
      <c r="G44" s="226"/>
      <c r="H44" s="226"/>
      <c r="I44" s="226"/>
      <c r="J44" s="226"/>
      <c r="K44" s="226"/>
      <c r="L44" s="226"/>
      <c r="M44" s="226"/>
      <c r="N44" s="226"/>
      <c r="O44" s="226"/>
      <c r="P44" s="226"/>
      <c r="Q44" s="226"/>
      <c r="R44" s="226"/>
      <c r="S44" s="226"/>
      <c r="T44" s="226"/>
      <c r="U44" s="226"/>
      <c r="V44" s="226"/>
      <c r="W44" s="227">
        <f>IFERROR(データシート!O33,"")</f>
        <v>0</v>
      </c>
      <c r="X44" s="227"/>
      <c r="Y44" s="227"/>
      <c r="Z44" s="227"/>
      <c r="AA44" s="227"/>
      <c r="AB44" s="227"/>
      <c r="AC44" s="227"/>
      <c r="AD44" s="228"/>
      <c r="AE44" s="225" t="s">
        <v>34</v>
      </c>
      <c r="AF44" s="188"/>
    </row>
    <row r="45" spans="1:32" ht="20.100000000000001" customHeight="1" x14ac:dyDescent="0.4">
      <c r="A45" s="226"/>
      <c r="B45" s="226"/>
      <c r="C45" s="226"/>
      <c r="D45" s="226"/>
      <c r="E45" s="226"/>
      <c r="F45" s="226"/>
      <c r="G45" s="226"/>
      <c r="H45" s="226"/>
      <c r="I45" s="226"/>
      <c r="J45" s="226"/>
      <c r="K45" s="226"/>
      <c r="L45" s="226"/>
      <c r="M45" s="226"/>
      <c r="N45" s="226"/>
      <c r="O45" s="226"/>
      <c r="P45" s="226"/>
      <c r="Q45" s="226"/>
      <c r="R45" s="226"/>
      <c r="S45" s="226"/>
      <c r="T45" s="226"/>
      <c r="U45" s="226"/>
      <c r="V45" s="226"/>
      <c r="W45" s="227"/>
      <c r="X45" s="227"/>
      <c r="Y45" s="227"/>
      <c r="Z45" s="227"/>
      <c r="AA45" s="227"/>
      <c r="AB45" s="227"/>
      <c r="AC45" s="227"/>
      <c r="AD45" s="228"/>
      <c r="AE45" s="225"/>
      <c r="AF45" s="188"/>
    </row>
    <row r="46" spans="1:32" s="3" customFormat="1" ht="12.95" customHeight="1" x14ac:dyDescent="0.4">
      <c r="A46" s="3" t="s">
        <v>40</v>
      </c>
      <c r="C46" s="3" t="s">
        <v>41</v>
      </c>
    </row>
    <row r="47" spans="1:32" s="3" customFormat="1" ht="12.95" customHeight="1" x14ac:dyDescent="0.4">
      <c r="A47" s="3" t="s">
        <v>42</v>
      </c>
      <c r="C47" s="3" t="s">
        <v>43</v>
      </c>
    </row>
    <row r="48" spans="1:32" s="3" customFormat="1" ht="12.95" customHeight="1" x14ac:dyDescent="0.4">
      <c r="A48" s="3" t="s">
        <v>44</v>
      </c>
      <c r="C48" s="3" t="s">
        <v>45</v>
      </c>
    </row>
    <row r="49" spans="1:13" s="3" customFormat="1" ht="12.95" customHeight="1" x14ac:dyDescent="0.4">
      <c r="A49" s="3" t="s">
        <v>46</v>
      </c>
      <c r="C49" s="3" t="s">
        <v>47</v>
      </c>
      <c r="M49" s="3" t="s">
        <v>48</v>
      </c>
    </row>
    <row r="50" spans="1:13" s="3" customFormat="1" ht="12.95" customHeight="1" x14ac:dyDescent="0.4">
      <c r="M50" s="3" t="s">
        <v>49</v>
      </c>
    </row>
    <row r="51" spans="1:13" s="3" customFormat="1" ht="12.95" customHeight="1" x14ac:dyDescent="0.4">
      <c r="M51" s="3" t="s">
        <v>50</v>
      </c>
    </row>
    <row r="52" spans="1:13" s="3" customFormat="1" ht="12.95" customHeight="1" x14ac:dyDescent="0.4">
      <c r="A52" s="3" t="s">
        <v>51</v>
      </c>
      <c r="C52" s="3" t="s">
        <v>52</v>
      </c>
    </row>
    <row r="53" spans="1:13" s="3" customFormat="1" ht="9.9499999999999993" customHeight="1" x14ac:dyDescent="0.4">
      <c r="A53" s="3" t="s">
        <v>53</v>
      </c>
      <c r="C53" s="3" t="s">
        <v>54</v>
      </c>
    </row>
    <row r="54" spans="1:13" s="3" customFormat="1" ht="9.9499999999999993" customHeight="1" x14ac:dyDescent="0.4">
      <c r="A54" s="3" t="s">
        <v>55</v>
      </c>
      <c r="C54" s="3" t="s">
        <v>56</v>
      </c>
    </row>
    <row r="55" spans="1:13" s="3" customFormat="1" ht="9.9499999999999993" customHeight="1" x14ac:dyDescent="0.4">
      <c r="A55" s="3" t="s">
        <v>57</v>
      </c>
      <c r="C55" s="3" t="s">
        <v>58</v>
      </c>
    </row>
    <row r="56" spans="1:13" s="3" customFormat="1" ht="9.9499999999999993" customHeight="1" x14ac:dyDescent="0.4">
      <c r="A56" s="3" t="s">
        <v>59</v>
      </c>
      <c r="C56" s="3" t="s">
        <v>60</v>
      </c>
    </row>
    <row r="57" spans="1:13" s="3" customFormat="1" ht="9.9499999999999993" customHeight="1" x14ac:dyDescent="0.4">
      <c r="A57" s="3" t="s">
        <v>61</v>
      </c>
      <c r="C57" s="3" t="s">
        <v>62</v>
      </c>
    </row>
    <row r="58" spans="1:13" s="3" customFormat="1" ht="9.9499999999999993" customHeight="1" x14ac:dyDescent="0.4"/>
    <row r="59" spans="1:13" s="3" customFormat="1" ht="9.9499999999999993" customHeight="1" x14ac:dyDescent="0.4"/>
    <row r="60" spans="1:13" s="3" customFormat="1" ht="9.9499999999999993" customHeight="1" x14ac:dyDescent="0.4"/>
    <row r="61" spans="1:13" ht="9.9499999999999993" customHeight="1" x14ac:dyDescent="0.4"/>
    <row r="62" spans="1:13" ht="9.9499999999999993" customHeight="1" x14ac:dyDescent="0.4"/>
    <row r="63" spans="1:13" ht="9.9499999999999993" customHeight="1" x14ac:dyDescent="0.4"/>
    <row r="64" spans="1:13"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vBun8hQ/bRKNtLGKESMeDOeAQghe/aL1f1kZJmts+mNFBbqahZtmKDa1wmO40d8oVJuIHmWj3F26RFvexm/ZiQ==" saltValue="pyx8j/6F+ZQlmPzShRoheg==" spinCount="100000" sheet="1" objects="1" scenarios="1"/>
  <mergeCells count="74">
    <mergeCell ref="P26:T27"/>
    <mergeCell ref="A42:V43"/>
    <mergeCell ref="W42:AD43"/>
    <mergeCell ref="AE42:AF43"/>
    <mergeCell ref="A44:V45"/>
    <mergeCell ref="W44:AD45"/>
    <mergeCell ref="AE44:AF45"/>
    <mergeCell ref="A38:V39"/>
    <mergeCell ref="W38:AD39"/>
    <mergeCell ref="AE38:AF39"/>
    <mergeCell ref="A40:V41"/>
    <mergeCell ref="W40:AD41"/>
    <mergeCell ref="AE40:AF41"/>
    <mergeCell ref="A32:V33"/>
    <mergeCell ref="W32:AF33"/>
    <mergeCell ref="A34:V35"/>
    <mergeCell ref="W34:AD35"/>
    <mergeCell ref="AE34:AF35"/>
    <mergeCell ref="A36:V37"/>
    <mergeCell ref="W36:AD37"/>
    <mergeCell ref="AE36:AF37"/>
    <mergeCell ref="G22:J23"/>
    <mergeCell ref="K22:AF23"/>
    <mergeCell ref="A30:V31"/>
    <mergeCell ref="W30:AF31"/>
    <mergeCell ref="G24:J25"/>
    <mergeCell ref="K24:AF25"/>
    <mergeCell ref="G26:J27"/>
    <mergeCell ref="K26:N27"/>
    <mergeCell ref="O26:O27"/>
    <mergeCell ref="U26:Z27"/>
    <mergeCell ref="AA26:AF27"/>
    <mergeCell ref="G28:L29"/>
    <mergeCell ref="M28:N29"/>
    <mergeCell ref="O28:V29"/>
    <mergeCell ref="W28:X29"/>
    <mergeCell ref="Y28:AF29"/>
    <mergeCell ref="AA16:AF17"/>
    <mergeCell ref="G18:J19"/>
    <mergeCell ref="K18:AF19"/>
    <mergeCell ref="G20:J21"/>
    <mergeCell ref="K20:AF21"/>
    <mergeCell ref="I16:J17"/>
    <mergeCell ref="K16:P17"/>
    <mergeCell ref="Q16:R17"/>
    <mergeCell ref="S16:X17"/>
    <mergeCell ref="Y16:Z17"/>
    <mergeCell ref="K14:P15"/>
    <mergeCell ref="Q14:R15"/>
    <mergeCell ref="S14:X15"/>
    <mergeCell ref="Y14:Z15"/>
    <mergeCell ref="AA14:AF15"/>
    <mergeCell ref="A9:I9"/>
    <mergeCell ref="J9:AF9"/>
    <mergeCell ref="A10:F29"/>
    <mergeCell ref="G10:H13"/>
    <mergeCell ref="I10:J11"/>
    <mergeCell ref="K10:P11"/>
    <mergeCell ref="Q10:R11"/>
    <mergeCell ref="S10:X11"/>
    <mergeCell ref="Y10:Z11"/>
    <mergeCell ref="AA10:AF11"/>
    <mergeCell ref="I12:J13"/>
    <mergeCell ref="K12:T13"/>
    <mergeCell ref="U12:V13"/>
    <mergeCell ref="W12:AF13"/>
    <mergeCell ref="G14:H17"/>
    <mergeCell ref="I14:J15"/>
    <mergeCell ref="A2:I3"/>
    <mergeCell ref="A5:F7"/>
    <mergeCell ref="G5:I7"/>
    <mergeCell ref="J5:AF7"/>
    <mergeCell ref="A8:I8"/>
    <mergeCell ref="J8:AF8"/>
  </mergeCells>
  <phoneticPr fontId="3"/>
  <conditionalFormatting sqref="AA26:AF27">
    <cfRule type="expression" dxfId="1" priority="2">
      <formula>$AA$26=0</formula>
    </cfRule>
  </conditionalFormatting>
  <conditionalFormatting sqref="K26:N27">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0AEF-9D0C-4B00-9ACF-1AED84A769B1}">
  <sheetPr>
    <tabColor rgb="FF7030A0"/>
    <pageSetUpPr fitToPage="1"/>
  </sheetPr>
  <dimension ref="A1:AL34"/>
  <sheetViews>
    <sheetView showZeros="0" view="pageBreakPreview" zoomScale="96" zoomScaleNormal="130" zoomScaleSheetLayoutView="96" workbookViewId="0">
      <selection activeCell="S7" sqref="S7"/>
    </sheetView>
  </sheetViews>
  <sheetFormatPr defaultColWidth="2.625" defaultRowHeight="12" x14ac:dyDescent="0.4"/>
  <cols>
    <col min="1" max="1" width="0.875" style="4" customWidth="1"/>
    <col min="2" max="32" width="2.625" style="4" customWidth="1"/>
    <col min="33" max="173" width="1.625" style="4" customWidth="1"/>
    <col min="174" max="16384" width="2.625" style="4"/>
  </cols>
  <sheetData>
    <row r="1" spans="1:38" ht="20.100000000000001" customHeight="1" x14ac:dyDescent="0.4">
      <c r="B1" s="5"/>
      <c r="C1" s="5"/>
      <c r="D1" s="5"/>
      <c r="E1" s="5"/>
      <c r="F1" s="5"/>
      <c r="G1" s="5"/>
      <c r="H1" s="5"/>
      <c r="I1" s="5"/>
      <c r="J1" s="5"/>
      <c r="K1" s="5"/>
      <c r="L1" s="229" t="s">
        <v>63</v>
      </c>
      <c r="M1" s="230"/>
      <c r="N1" s="230"/>
      <c r="O1" s="230"/>
      <c r="P1" s="230"/>
      <c r="Q1" s="230"/>
      <c r="R1" s="230"/>
      <c r="S1" s="230"/>
      <c r="T1" s="230"/>
      <c r="U1" s="230"/>
      <c r="V1" s="230"/>
      <c r="W1" s="231"/>
      <c r="X1" s="5"/>
      <c r="Y1" s="5"/>
      <c r="Z1" s="5"/>
      <c r="AA1" s="5"/>
      <c r="AB1" s="5"/>
      <c r="AC1" s="5"/>
      <c r="AD1" s="5"/>
      <c r="AE1" s="5"/>
      <c r="AF1" s="5"/>
      <c r="AG1" s="5"/>
      <c r="AH1" s="5"/>
      <c r="AI1" s="5"/>
      <c r="AJ1" s="5"/>
      <c r="AK1" s="5"/>
      <c r="AL1" s="5"/>
    </row>
    <row r="2" spans="1:38" ht="14.25" customHeight="1" x14ac:dyDescent="0.4">
      <c r="A2" s="5"/>
      <c r="B2" s="5"/>
      <c r="C2" s="5"/>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5"/>
      <c r="AF2" s="5"/>
      <c r="AG2" s="5"/>
      <c r="AH2" s="5"/>
      <c r="AI2" s="5"/>
      <c r="AJ2" s="5"/>
      <c r="AK2" s="5"/>
      <c r="AL2" s="5"/>
    </row>
    <row r="3" spans="1:38" ht="17.25" x14ac:dyDescent="0.4">
      <c r="A3" s="5"/>
      <c r="B3" s="5"/>
      <c r="C3" s="233" t="s">
        <v>64</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5"/>
      <c r="AH3" s="5"/>
      <c r="AI3" s="5"/>
      <c r="AJ3" s="5"/>
      <c r="AK3" s="5"/>
      <c r="AL3" s="5"/>
    </row>
    <row r="4" spans="1:38" ht="17.25" x14ac:dyDescent="0.4">
      <c r="A4" s="5"/>
      <c r="B4" s="5"/>
      <c r="C4" s="6"/>
      <c r="D4" s="5"/>
      <c r="E4" s="5"/>
      <c r="F4" s="5"/>
      <c r="G4" s="5"/>
      <c r="H4" s="5"/>
      <c r="I4" s="5"/>
      <c r="J4" s="5"/>
      <c r="K4" s="5"/>
      <c r="L4" s="5"/>
      <c r="M4" s="5"/>
      <c r="N4" s="5"/>
      <c r="O4" s="5"/>
      <c r="P4" s="5"/>
      <c r="Q4" s="5"/>
      <c r="R4" s="5"/>
      <c r="S4" s="5"/>
      <c r="T4" s="5"/>
      <c r="U4" s="235"/>
      <c r="V4" s="235"/>
      <c r="W4" s="235"/>
      <c r="X4" s="235"/>
      <c r="Y4" s="235"/>
      <c r="Z4" s="5"/>
      <c r="AA4" s="5"/>
      <c r="AB4" s="5"/>
      <c r="AC4" s="5"/>
      <c r="AD4" s="5"/>
      <c r="AE4" s="5"/>
      <c r="AF4" s="5"/>
      <c r="AG4" s="5"/>
      <c r="AH4" s="5"/>
      <c r="AI4" s="5"/>
      <c r="AJ4" s="5"/>
      <c r="AK4" s="5"/>
      <c r="AL4" s="5"/>
    </row>
    <row r="5" spans="1:38" ht="17.25" customHeight="1" x14ac:dyDescent="0.4">
      <c r="A5" s="5"/>
      <c r="B5" s="5"/>
      <c r="C5" s="6"/>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34.5" customHeight="1" x14ac:dyDescent="0.4">
      <c r="A6" s="5"/>
      <c r="B6" s="5"/>
      <c r="C6" s="6"/>
      <c r="D6" s="5"/>
      <c r="E6" s="5"/>
      <c r="F6" s="5"/>
      <c r="G6" s="5"/>
      <c r="H6" s="5"/>
      <c r="I6" s="5"/>
      <c r="J6" s="5"/>
      <c r="K6" s="5"/>
      <c r="L6" s="5"/>
      <c r="M6" s="5"/>
      <c r="N6" s="236" t="s">
        <v>65</v>
      </c>
      <c r="O6" s="237"/>
      <c r="P6" s="237"/>
      <c r="Q6" s="237"/>
      <c r="R6" s="237"/>
      <c r="S6" s="238">
        <f>IFERROR(データシート!D9,"")</f>
        <v>0</v>
      </c>
      <c r="T6" s="239"/>
      <c r="U6" s="239"/>
      <c r="V6" s="239"/>
      <c r="W6" s="239"/>
      <c r="X6" s="239"/>
      <c r="Y6" s="239"/>
      <c r="Z6" s="239"/>
      <c r="AA6" s="239"/>
      <c r="AB6" s="239"/>
      <c r="AC6" s="239"/>
      <c r="AD6" s="239"/>
      <c r="AE6" s="5"/>
      <c r="AF6" s="5"/>
      <c r="AG6" s="5"/>
      <c r="AH6" s="5"/>
      <c r="AI6" s="5"/>
      <c r="AJ6" s="5"/>
      <c r="AK6" s="5"/>
      <c r="AL6" s="5"/>
    </row>
    <row r="7" spans="1:38" ht="17.25" x14ac:dyDescent="0.4">
      <c r="A7" s="5"/>
      <c r="B7" s="5"/>
      <c r="C7" s="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s="8" customFormat="1" ht="15" customHeight="1" x14ac:dyDescent="0.4">
      <c r="A8" s="7"/>
      <c r="B8" s="245" t="s">
        <v>66</v>
      </c>
      <c r="C8" s="246"/>
      <c r="D8" s="246"/>
      <c r="E8" s="246"/>
      <c r="F8" s="7" t="s">
        <v>67</v>
      </c>
      <c r="G8" s="247">
        <f>IFERROR(データシート!D25,"")</f>
        <v>0</v>
      </c>
      <c r="H8" s="247"/>
      <c r="I8" s="247"/>
      <c r="J8" s="247"/>
      <c r="K8" s="247"/>
      <c r="L8" s="247"/>
      <c r="M8" s="247"/>
      <c r="N8" s="247"/>
      <c r="O8" s="247"/>
      <c r="P8" s="247"/>
      <c r="Q8" s="7"/>
      <c r="R8" s="7"/>
      <c r="S8" s="7"/>
      <c r="T8" s="7"/>
      <c r="U8" s="7"/>
      <c r="V8" s="7"/>
      <c r="W8" s="7"/>
      <c r="X8" s="7"/>
      <c r="Y8" s="7"/>
      <c r="Z8" s="7"/>
      <c r="AA8" s="7"/>
      <c r="AB8" s="7"/>
      <c r="AC8" s="7"/>
      <c r="AD8" s="7"/>
      <c r="AE8" s="7"/>
      <c r="AF8" s="7"/>
      <c r="AG8" s="7"/>
      <c r="AH8" s="7"/>
      <c r="AI8" s="7"/>
      <c r="AJ8" s="7"/>
      <c r="AK8" s="7"/>
      <c r="AL8" s="7"/>
    </row>
    <row r="9" spans="1:38" s="8" customFormat="1" ht="15" customHeigh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38" s="8" customFormat="1" ht="15" customHeight="1" x14ac:dyDescent="0.4">
      <c r="A10" s="7"/>
      <c r="B10" s="245" t="s">
        <v>68</v>
      </c>
      <c r="C10" s="246"/>
      <c r="D10" s="246"/>
      <c r="E10" s="246"/>
      <c r="F10" s="7" t="s">
        <v>67</v>
      </c>
      <c r="G10" s="248">
        <f>IFERROR(データシート!D27,"")</f>
        <v>0</v>
      </c>
      <c r="H10" s="248"/>
      <c r="I10" s="248"/>
      <c r="J10" s="9" t="s">
        <v>25</v>
      </c>
      <c r="K10" s="248">
        <f>IFERROR(データシート!L27,"")</f>
        <v>0</v>
      </c>
      <c r="L10" s="248"/>
      <c r="M10" s="248"/>
      <c r="N10" s="248"/>
      <c r="O10" s="9"/>
      <c r="P10" s="9"/>
      <c r="Q10" s="9"/>
      <c r="R10" s="9"/>
      <c r="S10" s="7"/>
      <c r="T10" s="7"/>
      <c r="U10" s="7"/>
      <c r="V10" s="7"/>
      <c r="W10" s="7"/>
      <c r="X10" s="7"/>
      <c r="Y10" s="7"/>
      <c r="Z10" s="7"/>
      <c r="AA10" s="7"/>
      <c r="AB10" s="7"/>
      <c r="AC10" s="7"/>
      <c r="AD10" s="7"/>
      <c r="AE10" s="7"/>
      <c r="AF10" s="7"/>
      <c r="AG10" s="7"/>
      <c r="AH10" s="7"/>
      <c r="AI10" s="7"/>
      <c r="AJ10" s="7"/>
      <c r="AK10" s="7"/>
      <c r="AL10" s="7"/>
    </row>
    <row r="11" spans="1:38" s="8" customFormat="1" ht="15" customHeight="1" x14ac:dyDescent="0.4">
      <c r="A11" s="7"/>
      <c r="B11" s="7"/>
      <c r="C11" s="10"/>
      <c r="D11" s="10"/>
      <c r="E11" s="10"/>
      <c r="F11" s="7"/>
      <c r="G11" s="7"/>
      <c r="H11" s="7"/>
      <c r="I11" s="7"/>
      <c r="J11" s="7"/>
      <c r="K11" s="7"/>
      <c r="L11" s="7"/>
      <c r="M11" s="7"/>
      <c r="N11" s="7"/>
      <c r="O11" s="7"/>
      <c r="P11" s="7"/>
      <c r="Q11" s="7"/>
      <c r="R11" s="7"/>
      <c r="S11" s="7"/>
      <c r="T11" s="7"/>
      <c r="U11" s="7"/>
      <c r="V11" s="11"/>
      <c r="W11" s="11"/>
      <c r="X11" s="11"/>
      <c r="Y11" s="11"/>
      <c r="Z11" s="11"/>
      <c r="AA11" s="12"/>
      <c r="AB11" s="11"/>
      <c r="AC11" s="11"/>
      <c r="AD11" s="11"/>
      <c r="AE11" s="11"/>
      <c r="AF11" s="11"/>
      <c r="AG11" s="7"/>
      <c r="AH11" s="7"/>
      <c r="AI11" s="7"/>
      <c r="AJ11" s="7"/>
      <c r="AK11" s="7"/>
      <c r="AL11" s="7"/>
    </row>
    <row r="12" spans="1:38" s="8" customFormat="1" ht="15" customHeight="1" x14ac:dyDescent="0.4">
      <c r="A12" s="7"/>
      <c r="B12" s="245" t="s">
        <v>69</v>
      </c>
      <c r="C12" s="246"/>
      <c r="D12" s="246"/>
      <c r="E12" s="246"/>
      <c r="F12" s="7" t="s">
        <v>67</v>
      </c>
      <c r="G12" s="249"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2" s="249"/>
      <c r="I12" s="249"/>
      <c r="J12" s="249"/>
      <c r="K12" s="249"/>
      <c r="L12" s="249"/>
      <c r="M12" s="249"/>
      <c r="N12" s="249"/>
      <c r="O12" s="249"/>
      <c r="P12" s="249"/>
      <c r="Q12" s="249"/>
      <c r="R12" s="9"/>
      <c r="S12" s="7"/>
      <c r="T12" s="7"/>
      <c r="U12" s="7"/>
      <c r="V12" s="7"/>
      <c r="W12" s="7"/>
      <c r="X12" s="7"/>
      <c r="Y12" s="7"/>
      <c r="Z12" s="7"/>
      <c r="AA12" s="7"/>
      <c r="AB12" s="7"/>
      <c r="AC12" s="7"/>
      <c r="AD12" s="7"/>
      <c r="AE12" s="7"/>
      <c r="AF12" s="7"/>
      <c r="AG12" s="7"/>
      <c r="AH12" s="7"/>
      <c r="AI12" s="7"/>
      <c r="AJ12" s="7"/>
      <c r="AK12" s="7"/>
      <c r="AL12" s="7"/>
    </row>
    <row r="13" spans="1:38" s="8" customFormat="1" ht="15" customHeight="1" x14ac:dyDescent="0.4">
      <c r="A13" s="7"/>
      <c r="B13" s="7"/>
      <c r="C13" s="10"/>
      <c r="D13" s="10"/>
      <c r="E13" s="10"/>
      <c r="F13" s="7"/>
      <c r="G13" s="7"/>
      <c r="H13" s="13"/>
      <c r="I13" s="13"/>
      <c r="J13" s="13"/>
      <c r="K13" s="13"/>
      <c r="L13" s="13"/>
      <c r="M13" s="13"/>
      <c r="N13" s="7"/>
      <c r="O13" s="7"/>
      <c r="P13" s="7"/>
      <c r="Q13" s="7"/>
      <c r="R13" s="7"/>
      <c r="S13" s="7"/>
      <c r="T13" s="7"/>
      <c r="U13" s="7"/>
      <c r="V13" s="11"/>
      <c r="W13" s="11"/>
      <c r="X13" s="11"/>
      <c r="Y13" s="11"/>
      <c r="Z13" s="11"/>
      <c r="AA13" s="12"/>
      <c r="AB13" s="11"/>
      <c r="AC13" s="11"/>
      <c r="AD13" s="11"/>
      <c r="AE13" s="11"/>
      <c r="AF13" s="11"/>
      <c r="AG13" s="7"/>
      <c r="AH13" s="7"/>
      <c r="AI13" s="7"/>
      <c r="AJ13" s="7"/>
      <c r="AK13" s="7"/>
      <c r="AL13" s="7"/>
    </row>
    <row r="14" spans="1:38" s="8" customFormat="1" ht="15" customHeight="1" x14ac:dyDescent="0.4">
      <c r="A14" s="7"/>
      <c r="B14" s="245" t="s">
        <v>70</v>
      </c>
      <c r="C14" s="245"/>
      <c r="D14" s="245"/>
      <c r="E14" s="245"/>
      <c r="F14" s="7" t="s">
        <v>67</v>
      </c>
      <c r="G14" s="249" t="str">
        <f>データシート!D10&amp;"   様"</f>
        <v xml:space="preserve">   様</v>
      </c>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14"/>
      <c r="AF14" s="14"/>
      <c r="AG14" s="7"/>
      <c r="AH14" s="7"/>
      <c r="AI14" s="7"/>
      <c r="AJ14" s="7"/>
      <c r="AK14" s="7"/>
      <c r="AL14" s="7"/>
    </row>
    <row r="15" spans="1:38" s="8" customFormat="1" ht="15" customHeight="1" x14ac:dyDescent="0.4">
      <c r="A15" s="7"/>
      <c r="B15" s="7"/>
      <c r="C15" s="7"/>
      <c r="D15" s="7"/>
      <c r="E15" s="7"/>
      <c r="F15" s="7"/>
      <c r="G15" s="7"/>
      <c r="H15" s="7"/>
      <c r="I15" s="7"/>
      <c r="J15" s="7"/>
      <c r="K15" s="7"/>
      <c r="L15" s="7"/>
      <c r="M15" s="7"/>
      <c r="N15" s="7"/>
      <c r="O15" s="7"/>
      <c r="P15" s="7"/>
      <c r="Q15" s="7"/>
      <c r="R15" s="7"/>
      <c r="S15" s="7"/>
      <c r="T15" s="7"/>
      <c r="U15" s="7"/>
      <c r="V15" s="11"/>
      <c r="W15" s="11"/>
      <c r="X15" s="11"/>
      <c r="Y15" s="11"/>
      <c r="Z15" s="15"/>
      <c r="AA15" s="15"/>
      <c r="AB15" s="15"/>
      <c r="AC15" s="16"/>
      <c r="AD15" s="14"/>
      <c r="AE15" s="14"/>
      <c r="AF15" s="14"/>
      <c r="AG15" s="7"/>
      <c r="AH15" s="7"/>
      <c r="AI15" s="7"/>
      <c r="AJ15" s="7"/>
      <c r="AK15" s="7"/>
      <c r="AL15" s="7"/>
    </row>
    <row r="16" spans="1:38" s="8" customFormat="1" ht="15" customHeight="1" x14ac:dyDescent="0.4">
      <c r="A16" s="7"/>
      <c r="B16" s="245" t="s">
        <v>71</v>
      </c>
      <c r="C16" s="245"/>
      <c r="D16" s="245"/>
      <c r="E16" s="245"/>
      <c r="F16" s="7" t="s">
        <v>67</v>
      </c>
      <c r="G16" s="250"/>
      <c r="H16" s="250"/>
      <c r="I16" s="250"/>
      <c r="J16" s="250"/>
      <c r="K16" s="251" t="s">
        <v>72</v>
      </c>
      <c r="L16" s="251"/>
      <c r="M16" s="7"/>
      <c r="N16" s="7"/>
      <c r="O16" s="7"/>
      <c r="P16" s="7"/>
      <c r="Q16" s="7"/>
      <c r="R16" s="7"/>
      <c r="S16" s="7"/>
      <c r="T16" s="7"/>
      <c r="U16" s="7"/>
      <c r="V16" s="11"/>
      <c r="W16" s="11"/>
      <c r="X16" s="11"/>
      <c r="Y16" s="11"/>
      <c r="Z16" s="15"/>
      <c r="AA16" s="15"/>
      <c r="AB16" s="15"/>
      <c r="AC16" s="16"/>
      <c r="AD16" s="14"/>
      <c r="AE16" s="14"/>
      <c r="AF16" s="14"/>
      <c r="AG16" s="7"/>
      <c r="AH16" s="7"/>
      <c r="AI16" s="7"/>
      <c r="AJ16" s="7"/>
      <c r="AK16" s="7"/>
      <c r="AL16" s="7"/>
    </row>
    <row r="17" spans="1:38" ht="53.25" customHeight="1" x14ac:dyDescent="0.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ht="18.75" customHeight="1" thickBot="1" x14ac:dyDescent="0.4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17" t="s">
        <v>73</v>
      </c>
      <c r="AG18" s="5"/>
      <c r="AH18" s="5"/>
      <c r="AI18" s="5"/>
      <c r="AJ18" s="5"/>
      <c r="AK18" s="5"/>
      <c r="AL18" s="5"/>
    </row>
    <row r="19" spans="1:38" ht="30" customHeight="1" thickBot="1" x14ac:dyDescent="0.45">
      <c r="A19" s="5"/>
      <c r="B19" s="5"/>
      <c r="C19" s="240" t="s">
        <v>74</v>
      </c>
      <c r="D19" s="241"/>
      <c r="E19" s="241"/>
      <c r="F19" s="241"/>
      <c r="G19" s="241"/>
      <c r="H19" s="242"/>
      <c r="I19" s="243" t="s">
        <v>75</v>
      </c>
      <c r="J19" s="241"/>
      <c r="K19" s="241"/>
      <c r="L19" s="241"/>
      <c r="M19" s="241"/>
      <c r="N19" s="241"/>
      <c r="O19" s="241"/>
      <c r="P19" s="242"/>
      <c r="Q19" s="243" t="s">
        <v>76</v>
      </c>
      <c r="R19" s="241"/>
      <c r="S19" s="241"/>
      <c r="T19" s="241"/>
      <c r="U19" s="241"/>
      <c r="V19" s="241"/>
      <c r="W19" s="241"/>
      <c r="X19" s="242"/>
      <c r="Y19" s="241" t="s">
        <v>77</v>
      </c>
      <c r="Z19" s="241"/>
      <c r="AA19" s="241"/>
      <c r="AB19" s="241"/>
      <c r="AC19" s="241"/>
      <c r="AD19" s="241"/>
      <c r="AE19" s="241"/>
      <c r="AF19" s="244"/>
      <c r="AG19" s="5"/>
      <c r="AH19" s="5"/>
      <c r="AI19" s="5"/>
      <c r="AJ19" s="5"/>
      <c r="AK19" s="5"/>
      <c r="AL19" s="5"/>
    </row>
    <row r="20" spans="1:38" ht="29.25" customHeight="1" x14ac:dyDescent="0.4">
      <c r="A20" s="5"/>
      <c r="B20" s="5"/>
      <c r="C20" s="252" t="s">
        <v>78</v>
      </c>
      <c r="D20" s="253"/>
      <c r="E20" s="253"/>
      <c r="F20" s="253"/>
      <c r="G20" s="253"/>
      <c r="H20" s="254"/>
      <c r="I20" s="18"/>
      <c r="J20" s="255"/>
      <c r="K20" s="255"/>
      <c r="L20" s="255"/>
      <c r="M20" s="255"/>
      <c r="N20" s="255"/>
      <c r="O20" s="255"/>
      <c r="P20" s="19"/>
      <c r="Q20" s="20"/>
      <c r="R20" s="255">
        <f>J20</f>
        <v>0</v>
      </c>
      <c r="S20" s="255"/>
      <c r="T20" s="255"/>
      <c r="U20" s="255"/>
      <c r="V20" s="255"/>
      <c r="W20" s="255"/>
      <c r="X20" s="21"/>
      <c r="Y20" s="256"/>
      <c r="Z20" s="257"/>
      <c r="AA20" s="257"/>
      <c r="AB20" s="257"/>
      <c r="AC20" s="257"/>
      <c r="AD20" s="257"/>
      <c r="AE20" s="257"/>
      <c r="AF20" s="258"/>
      <c r="AG20" s="5"/>
      <c r="AH20" s="5"/>
      <c r="AI20" s="5"/>
      <c r="AJ20" s="5"/>
      <c r="AK20" s="5"/>
      <c r="AL20" s="5"/>
    </row>
    <row r="21" spans="1:38" ht="29.25" customHeight="1" x14ac:dyDescent="0.4">
      <c r="A21" s="5"/>
      <c r="B21" s="5"/>
      <c r="C21" s="259" t="s">
        <v>79</v>
      </c>
      <c r="D21" s="260"/>
      <c r="E21" s="260"/>
      <c r="F21" s="260"/>
      <c r="G21" s="260"/>
      <c r="H21" s="261"/>
      <c r="I21" s="262"/>
      <c r="J21" s="263"/>
      <c r="K21" s="263"/>
      <c r="L21" s="263"/>
      <c r="M21" s="263"/>
      <c r="N21" s="263"/>
      <c r="O21" s="263"/>
      <c r="P21" s="264"/>
      <c r="Q21" s="22" t="s">
        <v>80</v>
      </c>
      <c r="R21" s="265"/>
      <c r="S21" s="265"/>
      <c r="T21" s="265"/>
      <c r="U21" s="265"/>
      <c r="V21" s="265"/>
      <c r="W21" s="265"/>
      <c r="X21" s="23"/>
      <c r="Y21" s="266"/>
      <c r="Z21" s="267"/>
      <c r="AA21" s="267"/>
      <c r="AB21" s="267"/>
      <c r="AC21" s="267"/>
      <c r="AD21" s="267"/>
      <c r="AE21" s="267"/>
      <c r="AF21" s="268"/>
      <c r="AG21" s="5"/>
      <c r="AH21" s="5"/>
      <c r="AI21" s="5"/>
      <c r="AJ21" s="5"/>
      <c r="AK21" s="5"/>
      <c r="AL21" s="5"/>
    </row>
    <row r="22" spans="1:38" ht="29.25" customHeight="1" thickBot="1" x14ac:dyDescent="0.45">
      <c r="A22" s="5"/>
      <c r="B22" s="5"/>
      <c r="C22" s="269" t="s">
        <v>81</v>
      </c>
      <c r="D22" s="270"/>
      <c r="E22" s="270"/>
      <c r="F22" s="270"/>
      <c r="G22" s="270"/>
      <c r="H22" s="271"/>
      <c r="I22" s="24"/>
      <c r="J22" s="272">
        <f>IFERROR(J20,"")</f>
        <v>0</v>
      </c>
      <c r="K22" s="272"/>
      <c r="L22" s="272"/>
      <c r="M22" s="272"/>
      <c r="N22" s="272"/>
      <c r="O22" s="272"/>
      <c r="P22" s="25"/>
      <c r="Q22" s="24"/>
      <c r="R22" s="272">
        <f>IFERROR(R20-R21,"")</f>
        <v>0</v>
      </c>
      <c r="S22" s="272"/>
      <c r="T22" s="272"/>
      <c r="U22" s="272"/>
      <c r="V22" s="272"/>
      <c r="W22" s="272"/>
      <c r="X22" s="25"/>
      <c r="Y22" s="273"/>
      <c r="Z22" s="274"/>
      <c r="AA22" s="274"/>
      <c r="AB22" s="274"/>
      <c r="AC22" s="274"/>
      <c r="AD22" s="274"/>
      <c r="AE22" s="274"/>
      <c r="AF22" s="275"/>
      <c r="AG22" s="5"/>
      <c r="AH22" s="5"/>
      <c r="AI22" s="5"/>
      <c r="AJ22" s="26"/>
      <c r="AK22" s="5"/>
      <c r="AL22" s="5"/>
    </row>
    <row r="23" spans="1:38" ht="29.25" customHeight="1" x14ac:dyDescent="0.4">
      <c r="A23" s="5"/>
      <c r="B23" s="5"/>
      <c r="C23" s="252" t="s">
        <v>82</v>
      </c>
      <c r="D23" s="253"/>
      <c r="E23" s="253"/>
      <c r="F23" s="253"/>
      <c r="G23" s="253"/>
      <c r="H23" s="254"/>
      <c r="I23" s="18"/>
      <c r="J23" s="276"/>
      <c r="K23" s="276"/>
      <c r="L23" s="276"/>
      <c r="M23" s="276"/>
      <c r="N23" s="276"/>
      <c r="O23" s="276"/>
      <c r="P23" s="27"/>
      <c r="Q23" s="28"/>
      <c r="R23" s="276"/>
      <c r="S23" s="276"/>
      <c r="T23" s="276"/>
      <c r="U23" s="276"/>
      <c r="V23" s="276"/>
      <c r="W23" s="276"/>
      <c r="X23" s="21"/>
      <c r="Y23" s="257"/>
      <c r="Z23" s="277"/>
      <c r="AA23" s="277"/>
      <c r="AB23" s="277"/>
      <c r="AC23" s="277"/>
      <c r="AD23" s="277"/>
      <c r="AE23" s="277"/>
      <c r="AF23" s="278"/>
      <c r="AG23" s="5"/>
      <c r="AH23" s="5"/>
      <c r="AI23" s="5"/>
      <c r="AJ23" s="26"/>
      <c r="AK23" s="5"/>
      <c r="AL23" s="5"/>
    </row>
    <row r="24" spans="1:38" ht="29.25" customHeight="1" x14ac:dyDescent="0.4">
      <c r="A24" s="5"/>
      <c r="B24" s="5"/>
      <c r="C24" s="279" t="s">
        <v>83</v>
      </c>
      <c r="D24" s="280"/>
      <c r="E24" s="280"/>
      <c r="F24" s="280"/>
      <c r="G24" s="280"/>
      <c r="H24" s="281"/>
      <c r="I24" s="29"/>
      <c r="J24" s="282"/>
      <c r="K24" s="282"/>
      <c r="L24" s="282"/>
      <c r="M24" s="282"/>
      <c r="N24" s="282"/>
      <c r="O24" s="282"/>
      <c r="P24" s="30"/>
      <c r="Q24" s="31"/>
      <c r="R24" s="282"/>
      <c r="S24" s="282"/>
      <c r="T24" s="282"/>
      <c r="U24" s="282"/>
      <c r="V24" s="282"/>
      <c r="W24" s="282"/>
      <c r="X24" s="32"/>
      <c r="Y24" s="283"/>
      <c r="Z24" s="284"/>
      <c r="AA24" s="284"/>
      <c r="AB24" s="284"/>
      <c r="AC24" s="284"/>
      <c r="AD24" s="284"/>
      <c r="AE24" s="284"/>
      <c r="AF24" s="285"/>
      <c r="AG24" s="5"/>
      <c r="AH24" s="5"/>
      <c r="AI24" s="5"/>
      <c r="AJ24" s="5"/>
      <c r="AK24" s="5"/>
      <c r="AL24" s="5"/>
    </row>
    <row r="25" spans="1:38" ht="29.25" customHeight="1" thickBot="1" x14ac:dyDescent="0.45">
      <c r="A25" s="5"/>
      <c r="B25" s="5"/>
      <c r="C25" s="259" t="s">
        <v>84</v>
      </c>
      <c r="D25" s="260"/>
      <c r="E25" s="260"/>
      <c r="F25" s="260"/>
      <c r="G25" s="260"/>
      <c r="H25" s="261"/>
      <c r="I25" s="22"/>
      <c r="J25" s="265">
        <f>SUM(J23:O24)</f>
        <v>0</v>
      </c>
      <c r="K25" s="265"/>
      <c r="L25" s="265"/>
      <c r="M25" s="265"/>
      <c r="N25" s="265"/>
      <c r="O25" s="265"/>
      <c r="P25" s="23"/>
      <c r="Q25" s="22"/>
      <c r="R25" s="265">
        <f>SUM(R23:W24)</f>
        <v>0</v>
      </c>
      <c r="S25" s="265"/>
      <c r="T25" s="265"/>
      <c r="U25" s="265"/>
      <c r="V25" s="265"/>
      <c r="W25" s="265"/>
      <c r="X25" s="23"/>
      <c r="Y25" s="286"/>
      <c r="Z25" s="287"/>
      <c r="AA25" s="287"/>
      <c r="AB25" s="287"/>
      <c r="AC25" s="287"/>
      <c r="AD25" s="287"/>
      <c r="AE25" s="287"/>
      <c r="AF25" s="288"/>
      <c r="AG25" s="5"/>
      <c r="AH25" s="5"/>
      <c r="AI25" s="5"/>
      <c r="AJ25" s="5"/>
      <c r="AK25" s="5"/>
      <c r="AL25" s="5"/>
    </row>
    <row r="26" spans="1:38" ht="29.25" customHeight="1" thickBot="1" x14ac:dyDescent="0.45">
      <c r="A26" s="5"/>
      <c r="B26" s="5"/>
      <c r="C26" s="240" t="s">
        <v>85</v>
      </c>
      <c r="D26" s="241"/>
      <c r="E26" s="241"/>
      <c r="F26" s="241"/>
      <c r="G26" s="241"/>
      <c r="H26" s="242"/>
      <c r="I26" s="33" t="s">
        <v>80</v>
      </c>
      <c r="J26" s="289"/>
      <c r="K26" s="289"/>
      <c r="L26" s="289"/>
      <c r="M26" s="289"/>
      <c r="N26" s="289"/>
      <c r="O26" s="289"/>
      <c r="P26" s="34"/>
      <c r="Q26" s="33" t="s">
        <v>80</v>
      </c>
      <c r="R26" s="289"/>
      <c r="S26" s="289"/>
      <c r="T26" s="289"/>
      <c r="U26" s="289"/>
      <c r="V26" s="289"/>
      <c r="W26" s="289"/>
      <c r="X26" s="34"/>
      <c r="Y26" s="290"/>
      <c r="Z26" s="291"/>
      <c r="AA26" s="291"/>
      <c r="AB26" s="291"/>
      <c r="AC26" s="291"/>
      <c r="AD26" s="291"/>
      <c r="AE26" s="291"/>
      <c r="AF26" s="292"/>
      <c r="AG26" s="5"/>
      <c r="AH26" s="5"/>
      <c r="AI26" s="5"/>
      <c r="AJ26" s="5"/>
      <c r="AK26" s="5"/>
      <c r="AL26" s="5"/>
    </row>
    <row r="27" spans="1:38" ht="29.25" customHeight="1" thickBot="1" x14ac:dyDescent="0.45">
      <c r="A27" s="5"/>
      <c r="B27" s="5"/>
      <c r="C27" s="240" t="s">
        <v>86</v>
      </c>
      <c r="D27" s="241"/>
      <c r="E27" s="241"/>
      <c r="F27" s="241"/>
      <c r="G27" s="241"/>
      <c r="H27" s="242"/>
      <c r="I27" s="33"/>
      <c r="J27" s="293">
        <f>IFERROR((J22+J25-J26),"")</f>
        <v>0</v>
      </c>
      <c r="K27" s="293"/>
      <c r="L27" s="293"/>
      <c r="M27" s="293"/>
      <c r="N27" s="293"/>
      <c r="O27" s="293"/>
      <c r="P27" s="34"/>
      <c r="Q27" s="33"/>
      <c r="R27" s="293">
        <f>IFERROR((R22+R25-R26),"")</f>
        <v>0</v>
      </c>
      <c r="S27" s="293"/>
      <c r="T27" s="293"/>
      <c r="U27" s="293"/>
      <c r="V27" s="293"/>
      <c r="W27" s="293"/>
      <c r="X27" s="34"/>
      <c r="Y27" s="35" t="s">
        <v>87</v>
      </c>
      <c r="Z27" s="294">
        <f>IFERROR(J27-R27,"")</f>
        <v>0</v>
      </c>
      <c r="AA27" s="294"/>
      <c r="AB27" s="294"/>
      <c r="AC27" s="294"/>
      <c r="AD27" s="294"/>
      <c r="AE27" s="294"/>
      <c r="AF27" s="295"/>
      <c r="AG27" s="5"/>
      <c r="AH27" s="5"/>
      <c r="AI27" s="5"/>
      <c r="AJ27" s="5"/>
      <c r="AK27" s="5"/>
      <c r="AL27" s="5"/>
    </row>
    <row r="28" spans="1:38" ht="29.25" customHeight="1" thickBot="1" x14ac:dyDescent="0.45">
      <c r="A28" s="5"/>
      <c r="B28" s="5"/>
      <c r="C28" s="240" t="s">
        <v>88</v>
      </c>
      <c r="D28" s="296"/>
      <c r="E28" s="296"/>
      <c r="F28" s="296"/>
      <c r="G28" s="296"/>
      <c r="H28" s="297"/>
      <c r="I28" s="33"/>
      <c r="J28" s="298" t="str">
        <f>IFERROR(J27/G16,"")</f>
        <v/>
      </c>
      <c r="K28" s="298"/>
      <c r="L28" s="298"/>
      <c r="M28" s="298"/>
      <c r="N28" s="298"/>
      <c r="O28" s="298"/>
      <c r="P28" s="34"/>
      <c r="Q28" s="36"/>
      <c r="R28" s="298" t="str">
        <f>IFERROR(R27/G16,"")</f>
        <v/>
      </c>
      <c r="S28" s="298"/>
      <c r="T28" s="298"/>
      <c r="U28" s="298"/>
      <c r="V28" s="298"/>
      <c r="W28" s="298"/>
      <c r="X28" s="37"/>
      <c r="Y28" s="299"/>
      <c r="Z28" s="300"/>
      <c r="AA28" s="300"/>
      <c r="AB28" s="300"/>
      <c r="AC28" s="300"/>
      <c r="AD28" s="300"/>
      <c r="AE28" s="300"/>
      <c r="AF28" s="301"/>
      <c r="AG28" s="5"/>
      <c r="AH28" s="5"/>
      <c r="AI28" s="5"/>
      <c r="AJ28" s="5"/>
      <c r="AK28" s="5"/>
      <c r="AL28" s="5"/>
    </row>
    <row r="29" spans="1:38" ht="6.75" customHeight="1" x14ac:dyDescent="0.4">
      <c r="A29" s="5"/>
      <c r="B29" s="5"/>
      <c r="C29" s="38"/>
      <c r="D29" s="38"/>
      <c r="E29" s="38"/>
      <c r="F29" s="38"/>
      <c r="G29" s="38"/>
      <c r="H29" s="38"/>
      <c r="I29" s="39"/>
      <c r="J29" s="40"/>
      <c r="K29" s="40"/>
      <c r="L29" s="40"/>
      <c r="M29" s="40"/>
      <c r="N29" s="40"/>
      <c r="O29" s="40"/>
      <c r="P29" s="40"/>
      <c r="Q29" s="41"/>
      <c r="R29" s="40"/>
      <c r="S29" s="40"/>
      <c r="T29" s="40"/>
      <c r="U29" s="40"/>
      <c r="V29" s="40"/>
      <c r="W29" s="40"/>
      <c r="X29" s="42"/>
      <c r="Y29" s="43"/>
      <c r="Z29" s="44"/>
      <c r="AA29" s="44"/>
      <c r="AB29" s="44"/>
      <c r="AC29" s="44"/>
      <c r="AD29" s="44"/>
      <c r="AE29" s="44"/>
      <c r="AF29" s="44"/>
      <c r="AG29" s="5"/>
      <c r="AH29" s="5"/>
      <c r="AI29" s="5"/>
      <c r="AJ29" s="5"/>
      <c r="AK29" s="5"/>
      <c r="AL29" s="5"/>
    </row>
    <row r="30" spans="1:38" ht="15.75" customHeight="1" x14ac:dyDescent="0.4">
      <c r="A30" s="5"/>
      <c r="B30" s="5"/>
      <c r="C30" s="45" t="s">
        <v>89</v>
      </c>
      <c r="D30" s="38"/>
      <c r="E30" s="38"/>
      <c r="F30" s="38"/>
      <c r="G30" s="38"/>
      <c r="H30" s="38"/>
      <c r="I30" s="39"/>
      <c r="J30" s="40"/>
      <c r="K30" s="40"/>
      <c r="L30" s="40"/>
      <c r="M30" s="40"/>
      <c r="N30" s="40"/>
      <c r="O30" s="40"/>
      <c r="P30" s="40"/>
      <c r="Q30" s="41"/>
      <c r="R30" s="40"/>
      <c r="S30" s="40"/>
      <c r="T30" s="40"/>
      <c r="U30" s="40"/>
      <c r="V30" s="40"/>
      <c r="W30" s="40"/>
      <c r="X30" s="42"/>
      <c r="Y30" s="43"/>
      <c r="Z30" s="44"/>
      <c r="AA30" s="44"/>
      <c r="AB30" s="44"/>
      <c r="AC30" s="44"/>
      <c r="AD30" s="44"/>
      <c r="AE30" s="44"/>
      <c r="AF30" s="44"/>
      <c r="AG30" s="5"/>
      <c r="AH30" s="5"/>
      <c r="AI30" s="5"/>
      <c r="AJ30" s="5"/>
      <c r="AK30" s="5"/>
      <c r="AL30" s="5"/>
    </row>
    <row r="31" spans="1:38" ht="29.25" customHeight="1" x14ac:dyDescent="0.4">
      <c r="A31" s="5"/>
      <c r="B31" s="5"/>
      <c r="C31" s="45"/>
      <c r="D31" s="38"/>
      <c r="E31" s="38"/>
      <c r="F31" s="38"/>
      <c r="G31" s="38"/>
      <c r="H31" s="38"/>
      <c r="I31" s="39"/>
      <c r="J31" s="40"/>
      <c r="K31" s="40"/>
      <c r="L31" s="40"/>
      <c r="M31" s="40"/>
      <c r="N31" s="40"/>
      <c r="O31" s="40"/>
      <c r="P31" s="40"/>
      <c r="Q31" s="41"/>
      <c r="R31" s="40"/>
      <c r="S31" s="40"/>
      <c r="T31" s="40"/>
      <c r="U31" s="40"/>
      <c r="V31" s="40"/>
      <c r="W31" s="40"/>
      <c r="X31" s="42"/>
      <c r="Y31" s="43"/>
      <c r="Z31" s="44"/>
      <c r="AA31" s="44"/>
      <c r="AB31" s="44"/>
      <c r="AC31" s="44"/>
      <c r="AD31" s="44"/>
      <c r="AE31" s="44"/>
      <c r="AF31" s="44"/>
      <c r="AG31" s="5"/>
      <c r="AH31" s="5"/>
      <c r="AI31" s="5"/>
      <c r="AJ31" s="5"/>
      <c r="AK31" s="5"/>
      <c r="AL31" s="5"/>
    </row>
    <row r="32" spans="1:38" ht="12.75" thickBot="1" x14ac:dyDescent="0.45"/>
    <row r="33" spans="3:25" ht="12.75" thickBot="1" x14ac:dyDescent="0.45">
      <c r="C33" s="4" t="s">
        <v>90</v>
      </c>
      <c r="K33" s="302" t="e">
        <f>G16*R28</f>
        <v>#VALUE!</v>
      </c>
      <c r="L33" s="303"/>
      <c r="M33" s="303"/>
      <c r="N33" s="303"/>
      <c r="O33" s="304"/>
      <c r="S33" s="302">
        <f>R22+R25-R26</f>
        <v>0</v>
      </c>
      <c r="T33" s="303"/>
      <c r="U33" s="303"/>
      <c r="V33" s="303"/>
      <c r="W33" s="304"/>
      <c r="Y33" s="4" t="s">
        <v>91</v>
      </c>
    </row>
    <row r="34" spans="3:25" x14ac:dyDescent="0.4">
      <c r="C34" s="46" t="s">
        <v>92</v>
      </c>
    </row>
  </sheetData>
  <sheetProtection selectLockedCells="1"/>
  <mergeCells count="60">
    <mergeCell ref="C28:H28"/>
    <mergeCell ref="J28:O28"/>
    <mergeCell ref="R28:W28"/>
    <mergeCell ref="Y28:AF28"/>
    <mergeCell ref="K33:O33"/>
    <mergeCell ref="S33:W33"/>
    <mergeCell ref="C26:H26"/>
    <mergeCell ref="J26:O26"/>
    <mergeCell ref="R26:W26"/>
    <mergeCell ref="Y26:AF26"/>
    <mergeCell ref="C27:H27"/>
    <mergeCell ref="J27:O27"/>
    <mergeCell ref="R27:W27"/>
    <mergeCell ref="Z27:AF27"/>
    <mergeCell ref="C24:H24"/>
    <mergeCell ref="J24:O24"/>
    <mergeCell ref="R24:W24"/>
    <mergeCell ref="Y24:AF24"/>
    <mergeCell ref="C25:H25"/>
    <mergeCell ref="J25:O25"/>
    <mergeCell ref="R25:W25"/>
    <mergeCell ref="Y25:AF25"/>
    <mergeCell ref="C22:H22"/>
    <mergeCell ref="J22:O22"/>
    <mergeCell ref="R22:W22"/>
    <mergeCell ref="Y22:AF22"/>
    <mergeCell ref="C23:H23"/>
    <mergeCell ref="J23:O23"/>
    <mergeCell ref="R23:W23"/>
    <mergeCell ref="Y23:AF23"/>
    <mergeCell ref="C20:H20"/>
    <mergeCell ref="J20:O20"/>
    <mergeCell ref="R20:W20"/>
    <mergeCell ref="Y20:AF20"/>
    <mergeCell ref="C21:H21"/>
    <mergeCell ref="I21:P21"/>
    <mergeCell ref="R21:W21"/>
    <mergeCell ref="Y21:AF21"/>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L1:W1"/>
    <mergeCell ref="D2:AD2"/>
    <mergeCell ref="C3:AF3"/>
    <mergeCell ref="U4:Y4"/>
    <mergeCell ref="N6:R6"/>
    <mergeCell ref="S6:AD6"/>
  </mergeCells>
  <phoneticPr fontId="3"/>
  <conditionalFormatting sqref="G16:J16">
    <cfRule type="expression" dxfId="37" priority="9">
      <formula>$G$16=""</formula>
    </cfRule>
  </conditionalFormatting>
  <conditionalFormatting sqref="J20:O20">
    <cfRule type="expression" dxfId="36" priority="8">
      <formula>$J$20=""</formula>
    </cfRule>
  </conditionalFormatting>
  <conditionalFormatting sqref="R21:W21">
    <cfRule type="expression" dxfId="35" priority="7">
      <formula>$R$21=""</formula>
    </cfRule>
  </conditionalFormatting>
  <conditionalFormatting sqref="J23:O23">
    <cfRule type="expression" dxfId="34" priority="6">
      <formula>$J$23=""</formula>
    </cfRule>
  </conditionalFormatting>
  <conditionalFormatting sqref="R23:W23">
    <cfRule type="expression" dxfId="33" priority="5">
      <formula>$R$23=""</formula>
    </cfRule>
  </conditionalFormatting>
  <conditionalFormatting sqref="J24:O24">
    <cfRule type="expression" dxfId="32" priority="4">
      <formula>$J$24=""</formula>
    </cfRule>
  </conditionalFormatting>
  <conditionalFormatting sqref="R24:W24">
    <cfRule type="expression" dxfId="31" priority="3">
      <formula>$R$24=""</formula>
    </cfRule>
  </conditionalFormatting>
  <conditionalFormatting sqref="J26:O26">
    <cfRule type="expression" dxfId="30" priority="2">
      <formula>$J$26=""</formula>
    </cfRule>
  </conditionalFormatting>
  <conditionalFormatting sqref="R26:W26">
    <cfRule type="expression" dxfId="29"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1892-E478-4307-8922-7E9A3EC7EA55}">
  <sheetPr>
    <tabColor rgb="FF7030A0"/>
    <pageSetUpPr fitToPage="1"/>
  </sheetPr>
  <dimension ref="A1:AL35"/>
  <sheetViews>
    <sheetView showZeros="0" view="pageBreakPreview" zoomScaleNormal="130" zoomScaleSheetLayoutView="100" workbookViewId="0">
      <selection activeCell="S7" sqref="S7"/>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20.100000000000001" customHeight="1" x14ac:dyDescent="0.4">
      <c r="A1" s="47"/>
      <c r="B1" s="47"/>
      <c r="C1" s="47"/>
      <c r="D1" s="47"/>
      <c r="E1" s="47"/>
      <c r="F1" s="47"/>
      <c r="G1" s="47"/>
      <c r="H1" s="47"/>
      <c r="I1" s="47"/>
      <c r="J1" s="47"/>
      <c r="K1" s="47"/>
      <c r="L1" s="229" t="s">
        <v>63</v>
      </c>
      <c r="M1" s="230"/>
      <c r="N1" s="230"/>
      <c r="O1" s="230"/>
      <c r="P1" s="230"/>
      <c r="Q1" s="230"/>
      <c r="R1" s="230"/>
      <c r="S1" s="230"/>
      <c r="T1" s="230"/>
      <c r="U1" s="230"/>
      <c r="V1" s="230"/>
      <c r="W1" s="231"/>
      <c r="X1" s="47"/>
      <c r="Y1" s="47"/>
      <c r="Z1" s="47"/>
      <c r="AA1" s="47"/>
      <c r="AB1" s="47"/>
      <c r="AC1" s="47"/>
      <c r="AD1" s="47"/>
      <c r="AE1" s="47"/>
      <c r="AF1" s="47"/>
      <c r="AG1" s="47"/>
      <c r="AH1" s="47"/>
      <c r="AI1" s="47"/>
      <c r="AJ1" s="47"/>
      <c r="AK1" s="47"/>
      <c r="AL1" s="47"/>
    </row>
    <row r="2" spans="1:38" ht="20.100000000000001" customHeight="1" x14ac:dyDescent="0.4">
      <c r="A2" s="47"/>
      <c r="B2" s="47"/>
      <c r="C2" s="47"/>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47"/>
      <c r="AF2" s="47"/>
      <c r="AG2" s="47"/>
      <c r="AH2" s="47"/>
      <c r="AI2" s="47"/>
      <c r="AJ2" s="47"/>
      <c r="AK2" s="47"/>
      <c r="AL2" s="47"/>
    </row>
    <row r="3" spans="1:38" ht="17.25" x14ac:dyDescent="0.4">
      <c r="A3" s="47"/>
      <c r="B3" s="47"/>
      <c r="C3" s="306" t="s">
        <v>64</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47"/>
      <c r="AH3" s="47"/>
      <c r="AI3" s="47"/>
      <c r="AJ3" s="47"/>
      <c r="AK3" s="47"/>
      <c r="AL3" s="47"/>
    </row>
    <row r="4" spans="1:38" ht="17.25" x14ac:dyDescent="0.4">
      <c r="A4" s="47"/>
      <c r="B4" s="47"/>
      <c r="C4" s="49"/>
      <c r="D4" s="47"/>
      <c r="E4" s="47"/>
      <c r="F4" s="47"/>
      <c r="G4" s="47"/>
      <c r="H4" s="47"/>
      <c r="I4" s="47"/>
      <c r="J4" s="47"/>
      <c r="K4" s="47"/>
      <c r="L4" s="47"/>
      <c r="M4" s="47"/>
      <c r="N4" s="47"/>
      <c r="O4" s="47"/>
      <c r="P4" s="47"/>
      <c r="Q4" s="47"/>
      <c r="R4" s="47"/>
      <c r="S4" s="47"/>
      <c r="T4" s="47"/>
      <c r="U4" s="308"/>
      <c r="V4" s="308"/>
      <c r="W4" s="308"/>
      <c r="X4" s="308"/>
      <c r="Y4" s="308"/>
      <c r="Z4" s="47"/>
      <c r="AA4" s="47"/>
      <c r="AB4" s="47"/>
      <c r="AC4" s="47"/>
      <c r="AD4" s="47"/>
      <c r="AE4" s="47"/>
      <c r="AF4" s="47"/>
      <c r="AG4" s="47"/>
      <c r="AH4" s="47"/>
      <c r="AI4" s="47"/>
      <c r="AJ4" s="47"/>
      <c r="AK4" s="47"/>
      <c r="AL4" s="47"/>
    </row>
    <row r="5" spans="1:38" ht="17.25" customHeight="1" x14ac:dyDescent="0.4">
      <c r="A5" s="47"/>
      <c r="B5" s="47"/>
      <c r="C5" s="49"/>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34.5" customHeight="1" x14ac:dyDescent="0.4">
      <c r="A6" s="47"/>
      <c r="B6" s="47"/>
      <c r="C6" s="49"/>
      <c r="D6" s="47"/>
      <c r="E6" s="47"/>
      <c r="F6" s="47"/>
      <c r="G6" s="47"/>
      <c r="H6" s="47"/>
      <c r="I6" s="47"/>
      <c r="J6" s="47"/>
      <c r="K6" s="47"/>
      <c r="L6" s="47"/>
      <c r="M6" s="47"/>
      <c r="N6" s="309" t="s">
        <v>65</v>
      </c>
      <c r="O6" s="310"/>
      <c r="P6" s="310"/>
      <c r="Q6" s="310"/>
      <c r="R6" s="310"/>
      <c r="S6" s="311">
        <f>IFERROR(データシート!D9,"")</f>
        <v>0</v>
      </c>
      <c r="T6" s="312"/>
      <c r="U6" s="312"/>
      <c r="V6" s="312"/>
      <c r="W6" s="312"/>
      <c r="X6" s="312"/>
      <c r="Y6" s="312"/>
      <c r="Z6" s="312"/>
      <c r="AA6" s="312"/>
      <c r="AB6" s="312"/>
      <c r="AC6" s="312"/>
      <c r="AD6" s="312"/>
      <c r="AE6" s="47"/>
      <c r="AF6" s="47"/>
      <c r="AG6" s="47"/>
      <c r="AH6" s="47"/>
      <c r="AI6" s="47"/>
      <c r="AJ6" s="47"/>
      <c r="AK6" s="47"/>
      <c r="AL6" s="47"/>
    </row>
    <row r="7" spans="1:38" ht="17.25" x14ac:dyDescent="0.4">
      <c r="A7" s="47"/>
      <c r="B7" s="47"/>
      <c r="C7" s="49"/>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s="51" customFormat="1" ht="15" customHeight="1" x14ac:dyDescent="0.4">
      <c r="A8" s="50"/>
      <c r="B8" s="318" t="s">
        <v>66</v>
      </c>
      <c r="C8" s="319"/>
      <c r="D8" s="319"/>
      <c r="E8" s="319"/>
      <c r="F8" s="50" t="s">
        <v>67</v>
      </c>
      <c r="G8" s="320">
        <f>IFERROR(データシート!D25,"")</f>
        <v>0</v>
      </c>
      <c r="H8" s="320"/>
      <c r="I8" s="320"/>
      <c r="J8" s="320"/>
      <c r="K8" s="320"/>
      <c r="L8" s="320"/>
      <c r="M8" s="320"/>
      <c r="N8" s="320"/>
      <c r="O8" s="320"/>
      <c r="P8" s="320"/>
      <c r="Q8" s="50"/>
      <c r="R8" s="50"/>
      <c r="S8" s="50"/>
      <c r="T8" s="50"/>
      <c r="U8" s="50"/>
      <c r="V8" s="50"/>
      <c r="W8" s="50"/>
      <c r="X8" s="50"/>
      <c r="Y8" s="50"/>
      <c r="Z8" s="50"/>
      <c r="AA8" s="50"/>
      <c r="AB8" s="50"/>
      <c r="AC8" s="50"/>
      <c r="AD8" s="50"/>
      <c r="AE8" s="50"/>
      <c r="AF8" s="50"/>
      <c r="AG8" s="50"/>
      <c r="AH8" s="50"/>
      <c r="AI8" s="50"/>
      <c r="AJ8" s="50"/>
      <c r="AK8" s="50"/>
      <c r="AL8" s="50"/>
    </row>
    <row r="9" spans="1:38" s="51" customFormat="1" ht="1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318" t="s">
        <v>68</v>
      </c>
      <c r="C10" s="319"/>
      <c r="D10" s="319"/>
      <c r="E10" s="319"/>
      <c r="F10" s="50" t="s">
        <v>67</v>
      </c>
      <c r="G10" s="321">
        <f>IFERROR(データシート!D27,"")</f>
        <v>0</v>
      </c>
      <c r="H10" s="321"/>
      <c r="I10" s="321"/>
      <c r="J10" s="52" t="s">
        <v>25</v>
      </c>
      <c r="K10" s="321">
        <f>IFERROR(データシート!L27,"")</f>
        <v>0</v>
      </c>
      <c r="L10" s="321"/>
      <c r="M10" s="321"/>
      <c r="N10" s="321"/>
      <c r="O10" s="52"/>
      <c r="P10" s="52"/>
      <c r="Q10" s="52"/>
      <c r="R10" s="52"/>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50"/>
      <c r="C11" s="53"/>
      <c r="D11" s="53"/>
      <c r="E11" s="53"/>
      <c r="F11" s="50"/>
      <c r="G11" s="50"/>
      <c r="H11" s="50"/>
      <c r="I11" s="50"/>
      <c r="J11" s="50"/>
      <c r="K11" s="50"/>
      <c r="L11" s="50"/>
      <c r="M11" s="50"/>
      <c r="N11" s="50"/>
      <c r="O11" s="50"/>
      <c r="P11" s="50"/>
      <c r="Q11" s="50"/>
      <c r="R11" s="50"/>
      <c r="S11" s="50"/>
      <c r="T11" s="50"/>
      <c r="U11" s="50"/>
      <c r="V11" s="54"/>
      <c r="W11" s="54"/>
      <c r="X11" s="54"/>
      <c r="Y11" s="54"/>
      <c r="Z11" s="54"/>
      <c r="AA11" s="55"/>
      <c r="AB11" s="54"/>
      <c r="AC11" s="54"/>
      <c r="AD11" s="54"/>
      <c r="AE11" s="54"/>
      <c r="AF11" s="54"/>
      <c r="AG11" s="50"/>
      <c r="AH11" s="50"/>
      <c r="AI11" s="50"/>
      <c r="AJ11" s="50"/>
      <c r="AK11" s="50"/>
      <c r="AL11" s="50"/>
    </row>
    <row r="12" spans="1:38" s="51" customFormat="1" ht="15" customHeight="1" x14ac:dyDescent="0.4">
      <c r="A12" s="50"/>
      <c r="B12" s="318" t="s">
        <v>69</v>
      </c>
      <c r="C12" s="319"/>
      <c r="D12" s="319"/>
      <c r="E12" s="319"/>
      <c r="F12" s="50" t="s">
        <v>67</v>
      </c>
      <c r="G12" s="322"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2" s="322"/>
      <c r="I12" s="322"/>
      <c r="J12" s="322"/>
      <c r="K12" s="322"/>
      <c r="L12" s="322"/>
      <c r="M12" s="322"/>
      <c r="N12" s="322"/>
      <c r="O12" s="322"/>
      <c r="P12" s="322"/>
      <c r="Q12" s="322"/>
      <c r="R12" s="52"/>
      <c r="S12" s="50"/>
      <c r="T12" s="50"/>
      <c r="U12" s="50"/>
      <c r="V12" s="50"/>
      <c r="W12" s="50"/>
      <c r="X12" s="50"/>
      <c r="Y12" s="50"/>
      <c r="Z12" s="50"/>
      <c r="AA12" s="50"/>
      <c r="AB12" s="50"/>
      <c r="AC12" s="50"/>
      <c r="AD12" s="50"/>
      <c r="AE12" s="50"/>
      <c r="AF12" s="50"/>
      <c r="AG12" s="50"/>
      <c r="AH12" s="50"/>
      <c r="AI12" s="50"/>
      <c r="AJ12" s="50"/>
      <c r="AK12" s="50"/>
      <c r="AL12" s="50"/>
    </row>
    <row r="13" spans="1:38" s="51" customFormat="1" ht="15" customHeight="1" x14ac:dyDescent="0.4">
      <c r="A13" s="50"/>
      <c r="B13" s="50"/>
      <c r="C13" s="53"/>
      <c r="D13" s="53"/>
      <c r="E13" s="53"/>
      <c r="F13" s="50"/>
      <c r="G13" s="50"/>
      <c r="H13" s="56"/>
      <c r="I13" s="56"/>
      <c r="J13" s="56"/>
      <c r="K13" s="56"/>
      <c r="L13" s="56"/>
      <c r="M13" s="56"/>
      <c r="N13" s="50"/>
      <c r="O13" s="50"/>
      <c r="P13" s="50"/>
      <c r="Q13" s="50"/>
      <c r="R13" s="50"/>
      <c r="S13" s="50"/>
      <c r="T13" s="50"/>
      <c r="U13" s="50"/>
      <c r="V13" s="54"/>
      <c r="W13" s="54"/>
      <c r="X13" s="54"/>
      <c r="Y13" s="54"/>
      <c r="Z13" s="54"/>
      <c r="AA13" s="55"/>
      <c r="AB13" s="54"/>
      <c r="AC13" s="54"/>
      <c r="AD13" s="54"/>
      <c r="AE13" s="54"/>
      <c r="AF13" s="54"/>
      <c r="AG13" s="50"/>
      <c r="AH13" s="50"/>
      <c r="AI13" s="50"/>
      <c r="AJ13" s="50"/>
      <c r="AK13" s="50"/>
      <c r="AL13" s="50"/>
    </row>
    <row r="14" spans="1:38" s="51" customFormat="1" ht="15" customHeight="1" x14ac:dyDescent="0.4">
      <c r="A14" s="50"/>
      <c r="B14" s="318" t="s">
        <v>70</v>
      </c>
      <c r="C14" s="318"/>
      <c r="D14" s="318"/>
      <c r="E14" s="318"/>
      <c r="F14" s="50" t="s">
        <v>67</v>
      </c>
      <c r="G14" s="322" t="str">
        <f>データシート!D10&amp;"   様"</f>
        <v xml:space="preserve">   様</v>
      </c>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57"/>
      <c r="AF14" s="57"/>
      <c r="AG14" s="50"/>
      <c r="AH14" s="50"/>
      <c r="AI14" s="50"/>
      <c r="AJ14" s="50"/>
      <c r="AK14" s="50"/>
      <c r="AL14" s="50"/>
    </row>
    <row r="15" spans="1:38" s="51" customFormat="1" ht="15" customHeight="1" x14ac:dyDescent="0.4">
      <c r="A15" s="50"/>
      <c r="B15" s="50"/>
      <c r="C15" s="50"/>
      <c r="D15" s="50"/>
      <c r="E15" s="50"/>
      <c r="F15" s="50"/>
      <c r="G15" s="50"/>
      <c r="H15" s="50"/>
      <c r="I15" s="50"/>
      <c r="J15" s="50"/>
      <c r="K15" s="50"/>
      <c r="L15" s="50"/>
      <c r="M15" s="50"/>
      <c r="N15" s="50"/>
      <c r="O15" s="50"/>
      <c r="P15" s="50"/>
      <c r="Q15" s="50"/>
      <c r="R15" s="50"/>
      <c r="S15" s="50"/>
      <c r="T15" s="50"/>
      <c r="U15" s="50"/>
      <c r="V15" s="54"/>
      <c r="W15" s="54"/>
      <c r="X15" s="54"/>
      <c r="Y15" s="54"/>
      <c r="Z15" s="58"/>
      <c r="AA15" s="58"/>
      <c r="AB15" s="58"/>
      <c r="AC15" s="59"/>
      <c r="AD15" s="57"/>
      <c r="AE15" s="57"/>
      <c r="AF15" s="57"/>
      <c r="AG15" s="50"/>
      <c r="AH15" s="50"/>
      <c r="AI15" s="50"/>
      <c r="AJ15" s="50"/>
      <c r="AK15" s="50"/>
      <c r="AL15" s="50"/>
    </row>
    <row r="16" spans="1:38" s="51" customFormat="1" ht="15" customHeight="1" x14ac:dyDescent="0.4">
      <c r="A16" s="50"/>
      <c r="B16" s="318" t="s">
        <v>71</v>
      </c>
      <c r="C16" s="318"/>
      <c r="D16" s="318"/>
      <c r="E16" s="318"/>
      <c r="F16" s="50" t="s">
        <v>67</v>
      </c>
      <c r="G16" s="323"/>
      <c r="H16" s="323"/>
      <c r="I16" s="323"/>
      <c r="J16" s="323"/>
      <c r="K16" s="324" t="s">
        <v>72</v>
      </c>
      <c r="L16" s="324"/>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ht="53.25" customHeight="1" x14ac:dyDescent="0.4">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8.75" customHeight="1" thickBot="1" x14ac:dyDescent="0.4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60" t="s">
        <v>73</v>
      </c>
      <c r="AG18" s="47"/>
      <c r="AH18" s="47"/>
      <c r="AI18" s="47"/>
      <c r="AJ18" s="47"/>
      <c r="AK18" s="47"/>
      <c r="AL18" s="47"/>
    </row>
    <row r="19" spans="1:38" ht="30" customHeight="1" thickBot="1" x14ac:dyDescent="0.45">
      <c r="A19" s="47"/>
      <c r="B19" s="47"/>
      <c r="C19" s="313" t="s">
        <v>74</v>
      </c>
      <c r="D19" s="314"/>
      <c r="E19" s="314"/>
      <c r="F19" s="314"/>
      <c r="G19" s="314"/>
      <c r="H19" s="315"/>
      <c r="I19" s="316" t="s">
        <v>75</v>
      </c>
      <c r="J19" s="314"/>
      <c r="K19" s="314"/>
      <c r="L19" s="314"/>
      <c r="M19" s="314"/>
      <c r="N19" s="314"/>
      <c r="O19" s="314"/>
      <c r="P19" s="315"/>
      <c r="Q19" s="316" t="s">
        <v>76</v>
      </c>
      <c r="R19" s="314"/>
      <c r="S19" s="314"/>
      <c r="T19" s="314"/>
      <c r="U19" s="314"/>
      <c r="V19" s="314"/>
      <c r="W19" s="314"/>
      <c r="X19" s="315"/>
      <c r="Y19" s="314" t="s">
        <v>77</v>
      </c>
      <c r="Z19" s="314"/>
      <c r="AA19" s="314"/>
      <c r="AB19" s="314"/>
      <c r="AC19" s="314"/>
      <c r="AD19" s="314"/>
      <c r="AE19" s="314"/>
      <c r="AF19" s="317"/>
      <c r="AG19" s="47"/>
      <c r="AH19" s="47"/>
      <c r="AI19" s="47"/>
      <c r="AJ19" s="47"/>
      <c r="AK19" s="47"/>
      <c r="AL19" s="47"/>
    </row>
    <row r="20" spans="1:38" ht="29.25" customHeight="1" x14ac:dyDescent="0.4">
      <c r="A20" s="47"/>
      <c r="B20" s="47"/>
      <c r="C20" s="325" t="s">
        <v>78</v>
      </c>
      <c r="D20" s="326"/>
      <c r="E20" s="326"/>
      <c r="F20" s="326"/>
      <c r="G20" s="326"/>
      <c r="H20" s="327"/>
      <c r="I20" s="61"/>
      <c r="J20" s="328"/>
      <c r="K20" s="328"/>
      <c r="L20" s="328"/>
      <c r="M20" s="328"/>
      <c r="N20" s="328"/>
      <c r="O20" s="328"/>
      <c r="P20" s="62"/>
      <c r="Q20" s="63"/>
      <c r="R20" s="328">
        <f>J20</f>
        <v>0</v>
      </c>
      <c r="S20" s="328"/>
      <c r="T20" s="328"/>
      <c r="U20" s="328"/>
      <c r="V20" s="328"/>
      <c r="W20" s="328"/>
      <c r="X20" s="64"/>
      <c r="Y20" s="329"/>
      <c r="Z20" s="330"/>
      <c r="AA20" s="330"/>
      <c r="AB20" s="330"/>
      <c r="AC20" s="330"/>
      <c r="AD20" s="330"/>
      <c r="AE20" s="330"/>
      <c r="AF20" s="331"/>
      <c r="AG20" s="47"/>
      <c r="AH20" s="47"/>
      <c r="AI20" s="47"/>
      <c r="AJ20" s="47"/>
      <c r="AK20" s="47"/>
      <c r="AL20" s="47"/>
    </row>
    <row r="21" spans="1:38" ht="29.25" customHeight="1" x14ac:dyDescent="0.4">
      <c r="A21" s="47"/>
      <c r="B21" s="47"/>
      <c r="C21" s="332" t="s">
        <v>79</v>
      </c>
      <c r="D21" s="333"/>
      <c r="E21" s="333"/>
      <c r="F21" s="333"/>
      <c r="G21" s="333"/>
      <c r="H21" s="334"/>
      <c r="I21" s="335"/>
      <c r="J21" s="336"/>
      <c r="K21" s="336"/>
      <c r="L21" s="336"/>
      <c r="M21" s="336"/>
      <c r="N21" s="336"/>
      <c r="O21" s="336"/>
      <c r="P21" s="337"/>
      <c r="Q21" s="65" t="s">
        <v>80</v>
      </c>
      <c r="R21" s="338"/>
      <c r="S21" s="338"/>
      <c r="T21" s="338"/>
      <c r="U21" s="338"/>
      <c r="V21" s="338"/>
      <c r="W21" s="338"/>
      <c r="X21" s="66"/>
      <c r="Y21" s="266"/>
      <c r="Z21" s="267"/>
      <c r="AA21" s="267"/>
      <c r="AB21" s="267"/>
      <c r="AC21" s="267"/>
      <c r="AD21" s="267"/>
      <c r="AE21" s="267"/>
      <c r="AF21" s="268"/>
      <c r="AG21" s="47"/>
      <c r="AH21" s="47"/>
      <c r="AI21" s="47"/>
      <c r="AJ21" s="47"/>
      <c r="AK21" s="47"/>
      <c r="AL21" s="47"/>
    </row>
    <row r="22" spans="1:38" ht="29.25" customHeight="1" thickBot="1" x14ac:dyDescent="0.45">
      <c r="A22" s="47"/>
      <c r="B22" s="47"/>
      <c r="C22" s="339" t="s">
        <v>81</v>
      </c>
      <c r="D22" s="340"/>
      <c r="E22" s="340"/>
      <c r="F22" s="340"/>
      <c r="G22" s="340"/>
      <c r="H22" s="341"/>
      <c r="I22" s="67"/>
      <c r="J22" s="342">
        <f>IFERROR(J20,"")</f>
        <v>0</v>
      </c>
      <c r="K22" s="342"/>
      <c r="L22" s="342"/>
      <c r="M22" s="342"/>
      <c r="N22" s="342"/>
      <c r="O22" s="342"/>
      <c r="P22" s="68"/>
      <c r="Q22" s="67"/>
      <c r="R22" s="342">
        <f>IFERROR(R20-R21,"")</f>
        <v>0</v>
      </c>
      <c r="S22" s="342"/>
      <c r="T22" s="342"/>
      <c r="U22" s="342"/>
      <c r="V22" s="342"/>
      <c r="W22" s="342"/>
      <c r="X22" s="68"/>
      <c r="Y22" s="343"/>
      <c r="Z22" s="344"/>
      <c r="AA22" s="344"/>
      <c r="AB22" s="344"/>
      <c r="AC22" s="344"/>
      <c r="AD22" s="344"/>
      <c r="AE22" s="344"/>
      <c r="AF22" s="345"/>
      <c r="AG22" s="47"/>
      <c r="AH22" s="47"/>
      <c r="AI22" s="47"/>
      <c r="AJ22" s="69"/>
      <c r="AK22" s="47"/>
      <c r="AL22" s="47"/>
    </row>
    <row r="23" spans="1:38" ht="29.25" customHeight="1" x14ac:dyDescent="0.4">
      <c r="A23" s="47"/>
      <c r="B23" s="47"/>
      <c r="C23" s="325" t="s">
        <v>82</v>
      </c>
      <c r="D23" s="326"/>
      <c r="E23" s="326"/>
      <c r="F23" s="326"/>
      <c r="G23" s="326"/>
      <c r="H23" s="327"/>
      <c r="I23" s="61"/>
      <c r="J23" s="346"/>
      <c r="K23" s="346"/>
      <c r="L23" s="346"/>
      <c r="M23" s="346"/>
      <c r="N23" s="346"/>
      <c r="O23" s="346"/>
      <c r="P23" s="62"/>
      <c r="Q23" s="63"/>
      <c r="R23" s="346"/>
      <c r="S23" s="346"/>
      <c r="T23" s="346"/>
      <c r="U23" s="346"/>
      <c r="V23" s="346"/>
      <c r="W23" s="346"/>
      <c r="X23" s="64"/>
      <c r="Y23" s="330"/>
      <c r="Z23" s="347"/>
      <c r="AA23" s="347"/>
      <c r="AB23" s="347"/>
      <c r="AC23" s="347"/>
      <c r="AD23" s="347"/>
      <c r="AE23" s="347"/>
      <c r="AF23" s="348"/>
      <c r="AG23" s="47"/>
      <c r="AH23" s="47"/>
      <c r="AI23" s="47"/>
      <c r="AJ23" s="69"/>
      <c r="AK23" s="47"/>
      <c r="AL23" s="47"/>
    </row>
    <row r="24" spans="1:38" ht="29.25" customHeight="1" x14ac:dyDescent="0.4">
      <c r="A24" s="47"/>
      <c r="B24" s="47"/>
      <c r="C24" s="349" t="s">
        <v>83</v>
      </c>
      <c r="D24" s="350"/>
      <c r="E24" s="350"/>
      <c r="F24" s="350"/>
      <c r="G24" s="350"/>
      <c r="H24" s="351"/>
      <c r="I24" s="70"/>
      <c r="J24" s="352"/>
      <c r="K24" s="352"/>
      <c r="L24" s="352"/>
      <c r="M24" s="352"/>
      <c r="N24" s="352"/>
      <c r="O24" s="352"/>
      <c r="P24" s="71"/>
      <c r="Q24" s="72"/>
      <c r="R24" s="352"/>
      <c r="S24" s="352"/>
      <c r="T24" s="352"/>
      <c r="U24" s="352"/>
      <c r="V24" s="352"/>
      <c r="W24" s="352"/>
      <c r="X24" s="73"/>
      <c r="Y24" s="353"/>
      <c r="Z24" s="354"/>
      <c r="AA24" s="354"/>
      <c r="AB24" s="354"/>
      <c r="AC24" s="354"/>
      <c r="AD24" s="354"/>
      <c r="AE24" s="354"/>
      <c r="AF24" s="355"/>
      <c r="AG24" s="47"/>
      <c r="AH24" s="47"/>
      <c r="AI24" s="47"/>
      <c r="AJ24" s="47"/>
      <c r="AK24" s="47"/>
      <c r="AL24" s="47"/>
    </row>
    <row r="25" spans="1:38" ht="29.25" customHeight="1" thickBot="1" x14ac:dyDescent="0.45">
      <c r="A25" s="47"/>
      <c r="B25" s="47"/>
      <c r="C25" s="332" t="s">
        <v>84</v>
      </c>
      <c r="D25" s="333"/>
      <c r="E25" s="333"/>
      <c r="F25" s="333"/>
      <c r="G25" s="333"/>
      <c r="H25" s="334"/>
      <c r="I25" s="65"/>
      <c r="J25" s="338">
        <f>SUM(J23:O24)</f>
        <v>0</v>
      </c>
      <c r="K25" s="338"/>
      <c r="L25" s="338"/>
      <c r="M25" s="338"/>
      <c r="N25" s="338"/>
      <c r="O25" s="338"/>
      <c r="P25" s="66"/>
      <c r="Q25" s="65"/>
      <c r="R25" s="338">
        <f>SUM(R23:W24)</f>
        <v>0</v>
      </c>
      <c r="S25" s="338"/>
      <c r="T25" s="338"/>
      <c r="U25" s="338"/>
      <c r="V25" s="338"/>
      <c r="W25" s="338"/>
      <c r="X25" s="66"/>
      <c r="Y25" s="356"/>
      <c r="Z25" s="357"/>
      <c r="AA25" s="357"/>
      <c r="AB25" s="357"/>
      <c r="AC25" s="357"/>
      <c r="AD25" s="357"/>
      <c r="AE25" s="357"/>
      <c r="AF25" s="358"/>
      <c r="AG25" s="47"/>
      <c r="AH25" s="47"/>
      <c r="AI25" s="47"/>
      <c r="AJ25" s="47"/>
      <c r="AK25" s="47"/>
      <c r="AL25" s="47"/>
    </row>
    <row r="26" spans="1:38" ht="29.25" customHeight="1" thickBot="1" x14ac:dyDescent="0.45">
      <c r="A26" s="47"/>
      <c r="B26" s="47"/>
      <c r="C26" s="313" t="s">
        <v>85</v>
      </c>
      <c r="D26" s="314"/>
      <c r="E26" s="314"/>
      <c r="F26" s="314"/>
      <c r="G26" s="314"/>
      <c r="H26" s="315"/>
      <c r="I26" s="74" t="s">
        <v>80</v>
      </c>
      <c r="J26" s="364"/>
      <c r="K26" s="364"/>
      <c r="L26" s="364"/>
      <c r="M26" s="364"/>
      <c r="N26" s="364"/>
      <c r="O26" s="364"/>
      <c r="P26" s="75"/>
      <c r="Q26" s="74" t="s">
        <v>80</v>
      </c>
      <c r="R26" s="364"/>
      <c r="S26" s="364"/>
      <c r="T26" s="364"/>
      <c r="U26" s="364"/>
      <c r="V26" s="364"/>
      <c r="W26" s="364"/>
      <c r="X26" s="75"/>
      <c r="Y26" s="365"/>
      <c r="Z26" s="366"/>
      <c r="AA26" s="366"/>
      <c r="AB26" s="366"/>
      <c r="AC26" s="366"/>
      <c r="AD26" s="366"/>
      <c r="AE26" s="366"/>
      <c r="AF26" s="367"/>
      <c r="AG26" s="47"/>
      <c r="AH26" s="47"/>
      <c r="AI26" s="47"/>
      <c r="AJ26" s="47"/>
      <c r="AK26" s="47"/>
      <c r="AL26" s="47"/>
    </row>
    <row r="27" spans="1:38" ht="29.25" customHeight="1" thickBot="1" x14ac:dyDescent="0.45">
      <c r="A27" s="47"/>
      <c r="B27" s="47"/>
      <c r="C27" s="313" t="s">
        <v>86</v>
      </c>
      <c r="D27" s="314"/>
      <c r="E27" s="314"/>
      <c r="F27" s="314"/>
      <c r="G27" s="314"/>
      <c r="H27" s="315"/>
      <c r="I27" s="74"/>
      <c r="J27" s="368">
        <f>IFERROR((J22+J25-J26),"")</f>
        <v>0</v>
      </c>
      <c r="K27" s="368"/>
      <c r="L27" s="368"/>
      <c r="M27" s="368"/>
      <c r="N27" s="368"/>
      <c r="O27" s="368"/>
      <c r="P27" s="75"/>
      <c r="Q27" s="74"/>
      <c r="R27" s="368">
        <f>IFERROR((R22+R25-R26),"")</f>
        <v>0</v>
      </c>
      <c r="S27" s="368"/>
      <c r="T27" s="368"/>
      <c r="U27" s="368"/>
      <c r="V27" s="368"/>
      <c r="W27" s="368"/>
      <c r="X27" s="75"/>
      <c r="Y27" s="76" t="s">
        <v>87</v>
      </c>
      <c r="Z27" s="369">
        <f>IFERROR(J27-R27,"")</f>
        <v>0</v>
      </c>
      <c r="AA27" s="369"/>
      <c r="AB27" s="369"/>
      <c r="AC27" s="369"/>
      <c r="AD27" s="369"/>
      <c r="AE27" s="369"/>
      <c r="AF27" s="370"/>
      <c r="AG27" s="47"/>
      <c r="AH27" s="47"/>
      <c r="AI27" s="47"/>
      <c r="AJ27" s="47"/>
      <c r="AK27" s="47"/>
      <c r="AL27" s="47"/>
    </row>
    <row r="28" spans="1:38" ht="29.25" customHeight="1" x14ac:dyDescent="0.4">
      <c r="A28" s="47"/>
      <c r="B28" s="47"/>
      <c r="C28" s="377" t="s">
        <v>88</v>
      </c>
      <c r="D28" s="378"/>
      <c r="E28" s="378"/>
      <c r="F28" s="378"/>
      <c r="G28" s="378"/>
      <c r="H28" s="379"/>
      <c r="I28" s="77"/>
      <c r="J28" s="383"/>
      <c r="K28" s="383"/>
      <c r="L28" s="383"/>
      <c r="M28" s="383"/>
      <c r="N28" s="383"/>
      <c r="O28" s="383"/>
      <c r="P28" s="78"/>
      <c r="Q28" s="79"/>
      <c r="R28" s="385"/>
      <c r="S28" s="385"/>
      <c r="T28" s="385"/>
      <c r="U28" s="385"/>
      <c r="V28" s="385"/>
      <c r="W28" s="385"/>
      <c r="X28" s="80"/>
      <c r="Y28" s="359"/>
      <c r="Z28" s="360"/>
      <c r="AA28" s="360"/>
      <c r="AB28" s="81" t="s">
        <v>93</v>
      </c>
      <c r="AC28" s="81"/>
      <c r="AD28" s="81"/>
      <c r="AE28" s="81"/>
      <c r="AF28" s="82"/>
      <c r="AG28" s="47"/>
      <c r="AH28" s="47"/>
      <c r="AI28" s="47"/>
      <c r="AJ28" s="47"/>
      <c r="AK28" s="47"/>
      <c r="AL28" s="47"/>
    </row>
    <row r="29" spans="1:38" ht="29.25" customHeight="1" thickBot="1" x14ac:dyDescent="0.45">
      <c r="A29" s="47"/>
      <c r="B29" s="47"/>
      <c r="C29" s="380"/>
      <c r="D29" s="381"/>
      <c r="E29" s="381"/>
      <c r="F29" s="381"/>
      <c r="G29" s="381"/>
      <c r="H29" s="382"/>
      <c r="I29" s="83"/>
      <c r="J29" s="384"/>
      <c r="K29" s="384"/>
      <c r="L29" s="384"/>
      <c r="M29" s="384"/>
      <c r="N29" s="384"/>
      <c r="O29" s="384"/>
      <c r="P29" s="84"/>
      <c r="Q29" s="85"/>
      <c r="R29" s="361"/>
      <c r="S29" s="361"/>
      <c r="T29" s="361"/>
      <c r="U29" s="361"/>
      <c r="V29" s="361"/>
      <c r="W29" s="361"/>
      <c r="X29" s="86"/>
      <c r="Y29" s="362"/>
      <c r="Z29" s="363"/>
      <c r="AA29" s="363"/>
      <c r="AB29" s="87" t="s">
        <v>93</v>
      </c>
      <c r="AC29" s="87"/>
      <c r="AD29" s="87"/>
      <c r="AE29" s="87"/>
      <c r="AF29" s="88"/>
      <c r="AG29" s="47"/>
      <c r="AH29" s="47"/>
      <c r="AI29" s="47"/>
      <c r="AJ29" s="47"/>
      <c r="AK29" s="47"/>
      <c r="AL29" s="47"/>
    </row>
    <row r="30" spans="1:38" ht="9" customHeight="1" x14ac:dyDescent="0.4">
      <c r="A30" s="47"/>
      <c r="B30" s="47"/>
      <c r="C30" s="89"/>
      <c r="D30" s="89"/>
      <c r="E30" s="89"/>
      <c r="F30" s="89"/>
      <c r="G30" s="89"/>
      <c r="H30" s="89"/>
      <c r="I30" s="90"/>
      <c r="J30" s="91"/>
      <c r="K30" s="91"/>
      <c r="L30" s="91"/>
      <c r="M30" s="91"/>
      <c r="N30" s="91"/>
      <c r="O30" s="91"/>
      <c r="P30" s="92"/>
      <c r="Q30" s="90"/>
      <c r="R30" s="90"/>
      <c r="S30" s="90"/>
      <c r="T30" s="90"/>
      <c r="U30" s="91"/>
      <c r="V30" s="91"/>
      <c r="W30" s="91"/>
      <c r="X30" s="91"/>
      <c r="Y30" s="93"/>
      <c r="Z30" s="94"/>
      <c r="AA30" s="94"/>
      <c r="AB30" s="94"/>
      <c r="AC30" s="94"/>
      <c r="AD30" s="94"/>
      <c r="AE30" s="94"/>
      <c r="AF30" s="94"/>
      <c r="AG30" s="47"/>
      <c r="AH30" s="47"/>
      <c r="AI30" s="47"/>
      <c r="AJ30" s="47"/>
      <c r="AK30" s="47"/>
      <c r="AL30" s="47"/>
    </row>
    <row r="31" spans="1:38" ht="16.5" customHeight="1" x14ac:dyDescent="0.4">
      <c r="A31" s="47"/>
      <c r="B31" s="47"/>
      <c r="C31" s="45" t="s">
        <v>89</v>
      </c>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95"/>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3:24" ht="18.75" customHeight="1" thickBot="1" x14ac:dyDescent="0.45"/>
    <row r="34" spans="3:24" ht="18" customHeight="1" thickBot="1" x14ac:dyDescent="0.45">
      <c r="C34" s="48" t="s">
        <v>90</v>
      </c>
      <c r="L34" s="371">
        <f>IFERROR(J28*G16,"")</f>
        <v>0</v>
      </c>
      <c r="M34" s="372"/>
      <c r="N34" s="372"/>
      <c r="O34" s="372"/>
      <c r="P34" s="373"/>
      <c r="T34" s="374">
        <f>(R28*Y28)+(R29*Y29)</f>
        <v>0</v>
      </c>
      <c r="U34" s="375"/>
      <c r="V34" s="375"/>
      <c r="W34" s="376"/>
      <c r="X34" s="96"/>
    </row>
    <row r="35" spans="3:24" x14ac:dyDescent="0.4">
      <c r="C35" s="97" t="s">
        <v>92</v>
      </c>
    </row>
  </sheetData>
  <sheetProtection selectLockedCells="1"/>
  <mergeCells count="62">
    <mergeCell ref="L34:P34"/>
    <mergeCell ref="T34:W34"/>
    <mergeCell ref="C28:H29"/>
    <mergeCell ref="J28:O29"/>
    <mergeCell ref="R28:W28"/>
    <mergeCell ref="Y28:AA28"/>
    <mergeCell ref="R29:W29"/>
    <mergeCell ref="Y29:AA29"/>
    <mergeCell ref="C26:H26"/>
    <mergeCell ref="J26:O26"/>
    <mergeCell ref="R26:W26"/>
    <mergeCell ref="Y26:AF26"/>
    <mergeCell ref="C27:H27"/>
    <mergeCell ref="J27:O27"/>
    <mergeCell ref="R27:W27"/>
    <mergeCell ref="Z27:AF27"/>
    <mergeCell ref="C24:H24"/>
    <mergeCell ref="J24:O24"/>
    <mergeCell ref="R24:W24"/>
    <mergeCell ref="Y24:AF24"/>
    <mergeCell ref="C25:H25"/>
    <mergeCell ref="J25:O25"/>
    <mergeCell ref="R25:W25"/>
    <mergeCell ref="Y25:AF25"/>
    <mergeCell ref="C22:H22"/>
    <mergeCell ref="J22:O22"/>
    <mergeCell ref="R22:W22"/>
    <mergeCell ref="Y22:AF22"/>
    <mergeCell ref="C23:H23"/>
    <mergeCell ref="J23:O23"/>
    <mergeCell ref="R23:W23"/>
    <mergeCell ref="Y23:AF23"/>
    <mergeCell ref="C20:H20"/>
    <mergeCell ref="J20:O20"/>
    <mergeCell ref="R20:W20"/>
    <mergeCell ref="Y20:AF20"/>
    <mergeCell ref="C21:H21"/>
    <mergeCell ref="I21:P21"/>
    <mergeCell ref="R21:W21"/>
    <mergeCell ref="Y21:AF21"/>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L1:W1"/>
    <mergeCell ref="D2:AD2"/>
    <mergeCell ref="C3:AF3"/>
    <mergeCell ref="U4:Y4"/>
    <mergeCell ref="N6:R6"/>
    <mergeCell ref="S6:AD6"/>
  </mergeCells>
  <phoneticPr fontId="3"/>
  <conditionalFormatting sqref="G16:J16">
    <cfRule type="expression" dxfId="28" priority="14">
      <formula>$G$16=""</formula>
    </cfRule>
  </conditionalFormatting>
  <conditionalFormatting sqref="J20:O20">
    <cfRule type="expression" dxfId="27" priority="13">
      <formula>$J$20=""</formula>
    </cfRule>
  </conditionalFormatting>
  <conditionalFormatting sqref="R21:W21">
    <cfRule type="expression" dxfId="26" priority="12">
      <formula>$R$21=""</formula>
    </cfRule>
  </conditionalFormatting>
  <conditionalFormatting sqref="J23:O23">
    <cfRule type="expression" dxfId="25" priority="11">
      <formula>$J$23=""</formula>
    </cfRule>
  </conditionalFormatting>
  <conditionalFormatting sqref="R23:W23">
    <cfRule type="expression" dxfId="24" priority="10">
      <formula>$R$23=""</formula>
    </cfRule>
  </conditionalFormatting>
  <conditionalFormatting sqref="J24:O24">
    <cfRule type="expression" dxfId="23" priority="9">
      <formula>$J$24=""</formula>
    </cfRule>
  </conditionalFormatting>
  <conditionalFormatting sqref="R24:W24">
    <cfRule type="expression" dxfId="22" priority="8">
      <formula>$R$24=""</formula>
    </cfRule>
  </conditionalFormatting>
  <conditionalFormatting sqref="J26:O26">
    <cfRule type="expression" dxfId="21" priority="7">
      <formula>$J$26=""</formula>
    </cfRule>
  </conditionalFormatting>
  <conditionalFormatting sqref="R26:W26">
    <cfRule type="expression" dxfId="20" priority="6">
      <formula>$R$26=""</formula>
    </cfRule>
  </conditionalFormatting>
  <conditionalFormatting sqref="J28:O29">
    <cfRule type="expression" dxfId="19" priority="5">
      <formula>$J$28=""</formula>
    </cfRule>
  </conditionalFormatting>
  <conditionalFormatting sqref="R28:W28">
    <cfRule type="expression" dxfId="18" priority="4">
      <formula>$R$28=""</formula>
    </cfRule>
  </conditionalFormatting>
  <conditionalFormatting sqref="R29:W29">
    <cfRule type="expression" dxfId="17" priority="3">
      <formula>$R$29=""</formula>
    </cfRule>
  </conditionalFormatting>
  <conditionalFormatting sqref="Y28:AA28">
    <cfRule type="expression" dxfId="16" priority="2">
      <formula>$Y$28=""</formula>
    </cfRule>
  </conditionalFormatting>
  <conditionalFormatting sqref="Y29:AA29">
    <cfRule type="expression" dxfId="15" priority="1">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48CA7-705E-4D68-B4C3-0AA71C33C579}">
  <sheetPr>
    <tabColor rgb="FF7030A0"/>
    <pageSetUpPr fitToPage="1"/>
  </sheetPr>
  <dimension ref="A1:AL36"/>
  <sheetViews>
    <sheetView showZeros="0" view="pageBreakPreview" zoomScaleNormal="130" zoomScaleSheetLayoutView="100" workbookViewId="0">
      <selection activeCell="S8" sqref="S8"/>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17.25" customHeight="1" x14ac:dyDescent="0.4">
      <c r="A1" s="47"/>
      <c r="B1" s="47"/>
      <c r="C1" s="47"/>
      <c r="D1" s="47"/>
      <c r="E1" s="47"/>
      <c r="F1" s="47"/>
      <c r="G1" s="47"/>
      <c r="H1" s="47"/>
      <c r="I1" s="47"/>
      <c r="J1" s="47"/>
      <c r="K1" s="47"/>
      <c r="L1" s="229" t="s">
        <v>63</v>
      </c>
      <c r="M1" s="230"/>
      <c r="N1" s="230"/>
      <c r="O1" s="230"/>
      <c r="P1" s="230"/>
      <c r="Q1" s="230"/>
      <c r="R1" s="230"/>
      <c r="S1" s="230"/>
      <c r="T1" s="230"/>
      <c r="U1" s="230"/>
      <c r="V1" s="230"/>
      <c r="W1" s="231"/>
      <c r="X1" s="47"/>
      <c r="Y1" s="47"/>
      <c r="Z1" s="47"/>
      <c r="AA1" s="98"/>
      <c r="AB1" s="98"/>
      <c r="AC1" s="98"/>
      <c r="AD1" s="98"/>
      <c r="AE1" s="98"/>
      <c r="AF1" s="98"/>
      <c r="AG1" s="47"/>
      <c r="AH1" s="47"/>
      <c r="AI1" s="47"/>
      <c r="AJ1" s="47"/>
      <c r="AK1" s="47"/>
      <c r="AL1" s="47"/>
    </row>
    <row r="2" spans="1:38" ht="20.100000000000001"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38" ht="20.100000000000001" customHeight="1" x14ac:dyDescent="0.4">
      <c r="A3" s="47"/>
      <c r="B3" s="47"/>
      <c r="C3" s="47"/>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47"/>
      <c r="AF3" s="47"/>
      <c r="AG3" s="47"/>
      <c r="AH3" s="47"/>
      <c r="AI3" s="47"/>
      <c r="AJ3" s="47"/>
      <c r="AK3" s="47"/>
      <c r="AL3" s="47"/>
    </row>
    <row r="4" spans="1:38" ht="17.25" x14ac:dyDescent="0.4">
      <c r="A4" s="47"/>
      <c r="B4" s="47"/>
      <c r="C4" s="306" t="s">
        <v>64</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47"/>
      <c r="AH4" s="47"/>
      <c r="AI4" s="47"/>
      <c r="AJ4" s="47"/>
      <c r="AK4" s="47"/>
      <c r="AL4" s="47"/>
    </row>
    <row r="5" spans="1:38" ht="17.25" x14ac:dyDescent="0.4">
      <c r="A5" s="47"/>
      <c r="B5" s="47"/>
      <c r="C5" s="49"/>
      <c r="D5" s="47"/>
      <c r="E5" s="47"/>
      <c r="F5" s="47"/>
      <c r="G5" s="47"/>
      <c r="H5" s="47"/>
      <c r="I5" s="47"/>
      <c r="J5" s="47"/>
      <c r="K5" s="47"/>
      <c r="L5" s="47"/>
      <c r="M5" s="47"/>
      <c r="N5" s="47"/>
      <c r="O5" s="47"/>
      <c r="P5" s="47"/>
      <c r="Q5" s="47"/>
      <c r="R5" s="47"/>
      <c r="S5" s="47"/>
      <c r="T5" s="47"/>
      <c r="U5" s="308"/>
      <c r="V5" s="308"/>
      <c r="W5" s="308"/>
      <c r="X5" s="308"/>
      <c r="Y5" s="308"/>
      <c r="Z5" s="47"/>
      <c r="AA5" s="47"/>
      <c r="AB5" s="47"/>
      <c r="AC5" s="47"/>
      <c r="AD5" s="47"/>
      <c r="AE5" s="47"/>
      <c r="AF5" s="47"/>
      <c r="AG5" s="47"/>
      <c r="AH5" s="47"/>
      <c r="AI5" s="47"/>
      <c r="AJ5" s="47"/>
      <c r="AK5" s="47"/>
      <c r="AL5" s="47"/>
    </row>
    <row r="6" spans="1:38" ht="17.25" customHeight="1" x14ac:dyDescent="0.4">
      <c r="A6" s="47"/>
      <c r="B6" s="47"/>
      <c r="C6" s="49"/>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ht="34.5" customHeight="1" x14ac:dyDescent="0.4">
      <c r="A7" s="47"/>
      <c r="B7" s="47"/>
      <c r="C7" s="49"/>
      <c r="D7" s="47"/>
      <c r="E7" s="47"/>
      <c r="F7" s="47"/>
      <c r="G7" s="47"/>
      <c r="H7" s="47"/>
      <c r="I7" s="47"/>
      <c r="J7" s="47"/>
      <c r="K7" s="47"/>
      <c r="L7" s="47"/>
      <c r="M7" s="47"/>
      <c r="N7" s="309" t="s">
        <v>65</v>
      </c>
      <c r="O7" s="310"/>
      <c r="P7" s="310"/>
      <c r="Q7" s="310"/>
      <c r="R7" s="310"/>
      <c r="S7" s="311">
        <f>IFERROR(データシート!D9,"")</f>
        <v>0</v>
      </c>
      <c r="T7" s="312"/>
      <c r="U7" s="312"/>
      <c r="V7" s="312"/>
      <c r="W7" s="312"/>
      <c r="X7" s="312"/>
      <c r="Y7" s="312"/>
      <c r="Z7" s="312"/>
      <c r="AA7" s="312"/>
      <c r="AB7" s="312"/>
      <c r="AC7" s="312"/>
      <c r="AD7" s="312"/>
      <c r="AE7" s="47"/>
      <c r="AF7" s="47"/>
      <c r="AG7" s="47"/>
      <c r="AH7" s="47"/>
      <c r="AI7" s="47"/>
      <c r="AJ7" s="47"/>
      <c r="AK7" s="47"/>
      <c r="AL7" s="47"/>
    </row>
    <row r="8" spans="1:38" ht="17.25" x14ac:dyDescent="0.4">
      <c r="A8" s="47"/>
      <c r="B8" s="47"/>
      <c r="C8" s="49"/>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row>
    <row r="9" spans="1:38" s="51" customFormat="1" ht="15" customHeight="1" x14ac:dyDescent="0.4">
      <c r="A9" s="50"/>
      <c r="B9" s="318" t="s">
        <v>66</v>
      </c>
      <c r="C9" s="319"/>
      <c r="D9" s="319"/>
      <c r="E9" s="319"/>
      <c r="F9" s="50" t="s">
        <v>67</v>
      </c>
      <c r="G9" s="320">
        <f>IFERROR(データシート!D25,"")</f>
        <v>0</v>
      </c>
      <c r="H9" s="320"/>
      <c r="I9" s="320"/>
      <c r="J9" s="320"/>
      <c r="K9" s="320"/>
      <c r="L9" s="320"/>
      <c r="M9" s="320"/>
      <c r="N9" s="320"/>
      <c r="O9" s="320"/>
      <c r="P9" s="320"/>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318" t="s">
        <v>68</v>
      </c>
      <c r="C11" s="319"/>
      <c r="D11" s="319"/>
      <c r="E11" s="319"/>
      <c r="F11" s="50" t="s">
        <v>67</v>
      </c>
      <c r="G11" s="321">
        <f>IFERROR(データシート!D27,"")</f>
        <v>0</v>
      </c>
      <c r="H11" s="321"/>
      <c r="I11" s="321"/>
      <c r="J11" s="52" t="s">
        <v>25</v>
      </c>
      <c r="K11" s="321">
        <f>IFERROR(データシート!L27,"")</f>
        <v>0</v>
      </c>
      <c r="L11" s="321"/>
      <c r="M11" s="321"/>
      <c r="N11" s="321"/>
      <c r="O11" s="52"/>
      <c r="P11" s="52"/>
      <c r="Q11" s="52"/>
      <c r="R11" s="52"/>
      <c r="S11" s="50"/>
      <c r="T11" s="50"/>
      <c r="U11" s="50"/>
      <c r="V11" s="50"/>
      <c r="W11" s="50"/>
      <c r="X11" s="50"/>
      <c r="Y11" s="50"/>
      <c r="Z11" s="50"/>
      <c r="AA11" s="50"/>
      <c r="AB11" s="50"/>
      <c r="AC11" s="50"/>
      <c r="AD11" s="50"/>
      <c r="AE11" s="50"/>
      <c r="AF11" s="50"/>
      <c r="AG11" s="50"/>
      <c r="AH11" s="50"/>
      <c r="AI11" s="50"/>
      <c r="AJ11" s="50"/>
      <c r="AK11" s="50"/>
      <c r="AL11" s="50"/>
    </row>
    <row r="12" spans="1:38" s="51" customFormat="1" ht="15" customHeight="1" x14ac:dyDescent="0.4">
      <c r="A12" s="50"/>
      <c r="B12" s="50"/>
      <c r="C12" s="53"/>
      <c r="D12" s="53"/>
      <c r="E12" s="53"/>
      <c r="F12" s="50"/>
      <c r="G12" s="50"/>
      <c r="H12" s="50"/>
      <c r="I12" s="50"/>
      <c r="J12" s="50"/>
      <c r="K12" s="50"/>
      <c r="L12" s="50"/>
      <c r="M12" s="50"/>
      <c r="N12" s="50"/>
      <c r="O12" s="50"/>
      <c r="P12" s="50"/>
      <c r="Q12" s="50"/>
      <c r="R12" s="50"/>
      <c r="S12" s="50"/>
      <c r="T12" s="50"/>
      <c r="U12" s="50"/>
      <c r="V12" s="54"/>
      <c r="W12" s="54"/>
      <c r="X12" s="54"/>
      <c r="Y12" s="54"/>
      <c r="Z12" s="54"/>
      <c r="AA12" s="55"/>
      <c r="AB12" s="54"/>
      <c r="AC12" s="54"/>
      <c r="AD12" s="54"/>
      <c r="AE12" s="54"/>
      <c r="AF12" s="54"/>
      <c r="AG12" s="50"/>
      <c r="AH12" s="50"/>
      <c r="AI12" s="50"/>
      <c r="AJ12" s="50"/>
      <c r="AK12" s="50"/>
      <c r="AL12" s="50"/>
    </row>
    <row r="13" spans="1:38" s="51" customFormat="1" ht="15" customHeight="1" x14ac:dyDescent="0.4">
      <c r="A13" s="50"/>
      <c r="B13" s="318" t="s">
        <v>69</v>
      </c>
      <c r="C13" s="319"/>
      <c r="D13" s="319"/>
      <c r="E13" s="319"/>
      <c r="F13" s="50" t="s">
        <v>67</v>
      </c>
      <c r="G13" s="322"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3" s="322"/>
      <c r="I13" s="322"/>
      <c r="J13" s="322"/>
      <c r="K13" s="322"/>
      <c r="L13" s="322"/>
      <c r="M13" s="322"/>
      <c r="N13" s="322"/>
      <c r="O13" s="322"/>
      <c r="P13" s="322"/>
      <c r="Q13" s="322"/>
      <c r="R13" s="52"/>
      <c r="S13" s="50"/>
      <c r="T13" s="50"/>
      <c r="U13" s="50"/>
      <c r="V13" s="50"/>
      <c r="W13" s="50"/>
      <c r="X13" s="50"/>
      <c r="Y13" s="50"/>
      <c r="Z13" s="50"/>
      <c r="AA13" s="50"/>
      <c r="AB13" s="50"/>
      <c r="AC13" s="50"/>
      <c r="AD13" s="50"/>
      <c r="AE13" s="50"/>
      <c r="AF13" s="50"/>
      <c r="AG13" s="50"/>
      <c r="AH13" s="50"/>
      <c r="AI13" s="50"/>
      <c r="AJ13" s="50"/>
      <c r="AK13" s="50"/>
      <c r="AL13" s="50"/>
    </row>
    <row r="14" spans="1:38" s="51" customFormat="1" ht="15" customHeight="1" x14ac:dyDescent="0.4">
      <c r="A14" s="50"/>
      <c r="B14" s="50"/>
      <c r="C14" s="53"/>
      <c r="D14" s="53"/>
      <c r="E14" s="53"/>
      <c r="F14" s="50"/>
      <c r="G14" s="50"/>
      <c r="H14" s="56"/>
      <c r="I14" s="56"/>
      <c r="J14" s="56"/>
      <c r="K14" s="56"/>
      <c r="L14" s="56"/>
      <c r="M14" s="56"/>
      <c r="N14" s="50"/>
      <c r="O14" s="50"/>
      <c r="P14" s="50"/>
      <c r="Q14" s="50"/>
      <c r="R14" s="50"/>
      <c r="S14" s="50"/>
      <c r="T14" s="50"/>
      <c r="U14" s="50"/>
      <c r="V14" s="54"/>
      <c r="W14" s="54"/>
      <c r="X14" s="54"/>
      <c r="Y14" s="54"/>
      <c r="Z14" s="54"/>
      <c r="AA14" s="55"/>
      <c r="AB14" s="54"/>
      <c r="AC14" s="54"/>
      <c r="AD14" s="54"/>
      <c r="AE14" s="54"/>
      <c r="AF14" s="54"/>
      <c r="AG14" s="50"/>
      <c r="AH14" s="50"/>
      <c r="AI14" s="50"/>
      <c r="AJ14" s="50"/>
      <c r="AK14" s="50"/>
      <c r="AL14" s="50"/>
    </row>
    <row r="15" spans="1:38" s="51" customFormat="1" ht="15" customHeight="1" x14ac:dyDescent="0.4">
      <c r="A15" s="50"/>
      <c r="B15" s="318" t="s">
        <v>70</v>
      </c>
      <c r="C15" s="318"/>
      <c r="D15" s="318"/>
      <c r="E15" s="318"/>
      <c r="F15" s="50" t="s">
        <v>67</v>
      </c>
      <c r="G15" s="322" t="str">
        <f>データシート!D10&amp;"   様"</f>
        <v xml:space="preserve">   様</v>
      </c>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57"/>
      <c r="AF15" s="57"/>
      <c r="AG15" s="50"/>
      <c r="AH15" s="50"/>
      <c r="AI15" s="50"/>
      <c r="AJ15" s="50"/>
      <c r="AK15" s="50"/>
      <c r="AL15" s="50"/>
    </row>
    <row r="16" spans="1:38" s="51" customFormat="1" ht="15" customHeight="1" x14ac:dyDescent="0.4">
      <c r="A16" s="50"/>
      <c r="B16" s="50"/>
      <c r="C16" s="50"/>
      <c r="D16" s="50"/>
      <c r="E16" s="50"/>
      <c r="F16" s="50"/>
      <c r="G16" s="50"/>
      <c r="H16" s="50"/>
      <c r="I16" s="50"/>
      <c r="J16" s="50"/>
      <c r="K16" s="50"/>
      <c r="L16" s="50"/>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s="51" customFormat="1" ht="15" customHeight="1" x14ac:dyDescent="0.4">
      <c r="A17" s="50"/>
      <c r="B17" s="318" t="s">
        <v>71</v>
      </c>
      <c r="C17" s="318"/>
      <c r="D17" s="318"/>
      <c r="E17" s="318"/>
      <c r="F17" s="50" t="s">
        <v>67</v>
      </c>
      <c r="G17" s="323"/>
      <c r="H17" s="323"/>
      <c r="I17" s="323"/>
      <c r="J17" s="323"/>
      <c r="K17" s="324" t="s">
        <v>72</v>
      </c>
      <c r="L17" s="324"/>
      <c r="M17" s="50"/>
      <c r="N17" s="50"/>
      <c r="O17" s="50"/>
      <c r="P17" s="50"/>
      <c r="Q17" s="50"/>
      <c r="R17" s="50"/>
      <c r="S17" s="50"/>
      <c r="T17" s="50"/>
      <c r="U17" s="50"/>
      <c r="V17" s="54"/>
      <c r="W17" s="54"/>
      <c r="X17" s="54"/>
      <c r="Y17" s="54"/>
      <c r="Z17" s="58"/>
      <c r="AA17" s="58"/>
      <c r="AB17" s="58"/>
      <c r="AC17" s="59"/>
      <c r="AD17" s="57"/>
      <c r="AE17" s="57"/>
      <c r="AF17" s="57"/>
      <c r="AG17" s="50"/>
      <c r="AH17" s="50"/>
      <c r="AI17" s="50"/>
      <c r="AJ17" s="50"/>
      <c r="AK17" s="50"/>
      <c r="AL17" s="50"/>
    </row>
    <row r="18" spans="1:38" ht="53.25" customHeight="1" x14ac:dyDescent="0.4">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1:38" ht="18.75" customHeight="1" thickBot="1" x14ac:dyDescent="0.4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60" t="s">
        <v>73</v>
      </c>
      <c r="AG19" s="47"/>
      <c r="AH19" s="47"/>
      <c r="AI19" s="47"/>
      <c r="AJ19" s="47"/>
      <c r="AK19" s="47"/>
      <c r="AL19" s="47"/>
    </row>
    <row r="20" spans="1:38" ht="30" customHeight="1" thickBot="1" x14ac:dyDescent="0.45">
      <c r="A20" s="47"/>
      <c r="B20" s="47"/>
      <c r="C20" s="313" t="s">
        <v>74</v>
      </c>
      <c r="D20" s="314"/>
      <c r="E20" s="314"/>
      <c r="F20" s="314"/>
      <c r="G20" s="314"/>
      <c r="H20" s="315"/>
      <c r="I20" s="316" t="s">
        <v>75</v>
      </c>
      <c r="J20" s="314"/>
      <c r="K20" s="314"/>
      <c r="L20" s="314"/>
      <c r="M20" s="314"/>
      <c r="N20" s="314"/>
      <c r="O20" s="314"/>
      <c r="P20" s="315"/>
      <c r="Q20" s="316" t="s">
        <v>76</v>
      </c>
      <c r="R20" s="314"/>
      <c r="S20" s="314"/>
      <c r="T20" s="314"/>
      <c r="U20" s="314"/>
      <c r="V20" s="314"/>
      <c r="W20" s="314"/>
      <c r="X20" s="315"/>
      <c r="Y20" s="314" t="s">
        <v>77</v>
      </c>
      <c r="Z20" s="314"/>
      <c r="AA20" s="314"/>
      <c r="AB20" s="314"/>
      <c r="AC20" s="314"/>
      <c r="AD20" s="314"/>
      <c r="AE20" s="314"/>
      <c r="AF20" s="317"/>
      <c r="AG20" s="47"/>
      <c r="AH20" s="47"/>
      <c r="AI20" s="47"/>
      <c r="AJ20" s="47"/>
      <c r="AK20" s="47"/>
      <c r="AL20" s="47"/>
    </row>
    <row r="21" spans="1:38" ht="29.25" customHeight="1" x14ac:dyDescent="0.4">
      <c r="A21" s="47"/>
      <c r="B21" s="47"/>
      <c r="C21" s="325" t="s">
        <v>78</v>
      </c>
      <c r="D21" s="326"/>
      <c r="E21" s="326"/>
      <c r="F21" s="326"/>
      <c r="G21" s="326"/>
      <c r="H21" s="327"/>
      <c r="I21" s="61"/>
      <c r="J21" s="328"/>
      <c r="K21" s="328"/>
      <c r="L21" s="328"/>
      <c r="M21" s="328"/>
      <c r="N21" s="328"/>
      <c r="O21" s="328"/>
      <c r="P21" s="62"/>
      <c r="Q21" s="63"/>
      <c r="R21" s="328">
        <f>J21</f>
        <v>0</v>
      </c>
      <c r="S21" s="328"/>
      <c r="T21" s="328"/>
      <c r="U21" s="328"/>
      <c r="V21" s="328"/>
      <c r="W21" s="328"/>
      <c r="X21" s="64"/>
      <c r="Y21" s="329"/>
      <c r="Z21" s="330"/>
      <c r="AA21" s="330"/>
      <c r="AB21" s="330"/>
      <c r="AC21" s="330"/>
      <c r="AD21" s="330"/>
      <c r="AE21" s="330"/>
      <c r="AF21" s="331"/>
      <c r="AG21" s="47"/>
      <c r="AH21" s="47"/>
      <c r="AI21" s="47"/>
      <c r="AJ21" s="47"/>
      <c r="AK21" s="47"/>
      <c r="AL21" s="47"/>
    </row>
    <row r="22" spans="1:38" ht="29.25" customHeight="1" x14ac:dyDescent="0.4">
      <c r="A22" s="47"/>
      <c r="B22" s="47"/>
      <c r="C22" s="332" t="s">
        <v>79</v>
      </c>
      <c r="D22" s="333"/>
      <c r="E22" s="333"/>
      <c r="F22" s="333"/>
      <c r="G22" s="333"/>
      <c r="H22" s="334"/>
      <c r="I22" s="65"/>
      <c r="P22" s="66"/>
      <c r="Q22" s="65" t="s">
        <v>80</v>
      </c>
      <c r="R22" s="338"/>
      <c r="S22" s="338"/>
      <c r="T22" s="338"/>
      <c r="U22" s="338"/>
      <c r="V22" s="338"/>
      <c r="W22" s="338"/>
      <c r="X22" s="66"/>
      <c r="Y22" s="266"/>
      <c r="Z22" s="267"/>
      <c r="AA22" s="267"/>
      <c r="AB22" s="267"/>
      <c r="AC22" s="267"/>
      <c r="AD22" s="267"/>
      <c r="AE22" s="267"/>
      <c r="AF22" s="268"/>
      <c r="AG22" s="47"/>
      <c r="AH22" s="47"/>
      <c r="AI22" s="47"/>
      <c r="AJ22" s="47"/>
      <c r="AK22" s="47"/>
      <c r="AL22" s="47"/>
    </row>
    <row r="23" spans="1:38" ht="29.25" customHeight="1" thickBot="1" x14ac:dyDescent="0.45">
      <c r="A23" s="47"/>
      <c r="B23" s="47"/>
      <c r="C23" s="339" t="s">
        <v>81</v>
      </c>
      <c r="D23" s="340"/>
      <c r="E23" s="340"/>
      <c r="F23" s="340"/>
      <c r="G23" s="340"/>
      <c r="H23" s="341"/>
      <c r="I23" s="67"/>
      <c r="J23" s="342">
        <f>IFERROR(J21,"")</f>
        <v>0</v>
      </c>
      <c r="K23" s="342"/>
      <c r="L23" s="342"/>
      <c r="M23" s="342"/>
      <c r="N23" s="342"/>
      <c r="O23" s="342"/>
      <c r="P23" s="68"/>
      <c r="Q23" s="67"/>
      <c r="R23" s="342">
        <f>IFERROR(R21-R22,"")</f>
        <v>0</v>
      </c>
      <c r="S23" s="342"/>
      <c r="T23" s="342"/>
      <c r="U23" s="342"/>
      <c r="V23" s="342"/>
      <c r="W23" s="342"/>
      <c r="X23" s="68"/>
      <c r="Y23" s="343"/>
      <c r="Z23" s="344"/>
      <c r="AA23" s="344"/>
      <c r="AB23" s="344"/>
      <c r="AC23" s="344"/>
      <c r="AD23" s="344"/>
      <c r="AE23" s="344"/>
      <c r="AF23" s="345"/>
      <c r="AG23" s="47"/>
      <c r="AH23" s="47"/>
      <c r="AI23" s="47"/>
      <c r="AJ23" s="69"/>
      <c r="AK23" s="47"/>
      <c r="AL23" s="47"/>
    </row>
    <row r="24" spans="1:38" ht="29.25" customHeight="1" x14ac:dyDescent="0.4">
      <c r="A24" s="47"/>
      <c r="B24" s="47"/>
      <c r="C24" s="325" t="s">
        <v>82</v>
      </c>
      <c r="D24" s="326"/>
      <c r="E24" s="326"/>
      <c r="F24" s="326"/>
      <c r="G24" s="326"/>
      <c r="H24" s="327"/>
      <c r="I24" s="61"/>
      <c r="J24" s="346"/>
      <c r="K24" s="346"/>
      <c r="L24" s="346"/>
      <c r="M24" s="346"/>
      <c r="N24" s="346"/>
      <c r="O24" s="346"/>
      <c r="P24" s="62"/>
      <c r="Q24" s="63"/>
      <c r="R24" s="346"/>
      <c r="S24" s="346"/>
      <c r="T24" s="346"/>
      <c r="U24" s="346"/>
      <c r="V24" s="346"/>
      <c r="W24" s="346"/>
      <c r="X24" s="64"/>
      <c r="Y24" s="330"/>
      <c r="Z24" s="347"/>
      <c r="AA24" s="347"/>
      <c r="AB24" s="347"/>
      <c r="AC24" s="347"/>
      <c r="AD24" s="347"/>
      <c r="AE24" s="347"/>
      <c r="AF24" s="348"/>
      <c r="AG24" s="47"/>
      <c r="AH24" s="47"/>
      <c r="AI24" s="47"/>
      <c r="AJ24" s="69"/>
      <c r="AK24" s="47"/>
      <c r="AL24" s="47"/>
    </row>
    <row r="25" spans="1:38" ht="29.25" customHeight="1" x14ac:dyDescent="0.4">
      <c r="A25" s="47"/>
      <c r="B25" s="47"/>
      <c r="C25" s="349" t="s">
        <v>83</v>
      </c>
      <c r="D25" s="350"/>
      <c r="E25" s="350"/>
      <c r="F25" s="350"/>
      <c r="G25" s="350"/>
      <c r="H25" s="351"/>
      <c r="I25" s="70"/>
      <c r="J25" s="352"/>
      <c r="K25" s="352"/>
      <c r="L25" s="352"/>
      <c r="M25" s="352"/>
      <c r="N25" s="352"/>
      <c r="O25" s="352"/>
      <c r="P25" s="71"/>
      <c r="Q25" s="72"/>
      <c r="R25" s="352"/>
      <c r="S25" s="352"/>
      <c r="T25" s="352"/>
      <c r="U25" s="352"/>
      <c r="V25" s="352"/>
      <c r="W25" s="352"/>
      <c r="X25" s="73"/>
      <c r="Y25" s="353"/>
      <c r="Z25" s="354"/>
      <c r="AA25" s="354"/>
      <c r="AB25" s="354"/>
      <c r="AC25" s="354"/>
      <c r="AD25" s="354"/>
      <c r="AE25" s="354"/>
      <c r="AF25" s="355"/>
      <c r="AG25" s="47"/>
      <c r="AH25" s="47"/>
      <c r="AI25" s="47"/>
      <c r="AJ25" s="47"/>
      <c r="AK25" s="47"/>
      <c r="AL25" s="47"/>
    </row>
    <row r="26" spans="1:38" ht="29.25" customHeight="1" thickBot="1" x14ac:dyDescent="0.45">
      <c r="A26" s="47"/>
      <c r="B26" s="47"/>
      <c r="C26" s="332" t="s">
        <v>84</v>
      </c>
      <c r="D26" s="333"/>
      <c r="E26" s="333"/>
      <c r="F26" s="333"/>
      <c r="G26" s="333"/>
      <c r="H26" s="334"/>
      <c r="I26" s="65"/>
      <c r="J26" s="338">
        <f>SUM(J24:O25)</f>
        <v>0</v>
      </c>
      <c r="K26" s="338"/>
      <c r="L26" s="338"/>
      <c r="M26" s="338"/>
      <c r="N26" s="338"/>
      <c r="O26" s="338"/>
      <c r="P26" s="66"/>
      <c r="Q26" s="65"/>
      <c r="R26" s="338">
        <f>SUM(R24:W25)</f>
        <v>0</v>
      </c>
      <c r="S26" s="338"/>
      <c r="T26" s="338"/>
      <c r="U26" s="338"/>
      <c r="V26" s="338"/>
      <c r="W26" s="338"/>
      <c r="X26" s="66"/>
      <c r="Y26" s="356"/>
      <c r="Z26" s="357"/>
      <c r="AA26" s="357"/>
      <c r="AB26" s="357"/>
      <c r="AC26" s="357"/>
      <c r="AD26" s="357"/>
      <c r="AE26" s="357"/>
      <c r="AF26" s="358"/>
      <c r="AG26" s="47"/>
      <c r="AH26" s="47"/>
      <c r="AI26" s="47"/>
      <c r="AJ26" s="47"/>
      <c r="AK26" s="47"/>
      <c r="AL26" s="47"/>
    </row>
    <row r="27" spans="1:38" ht="29.25" customHeight="1" thickBot="1" x14ac:dyDescent="0.45">
      <c r="A27" s="47"/>
      <c r="B27" s="47"/>
      <c r="C27" s="313" t="s">
        <v>85</v>
      </c>
      <c r="D27" s="314"/>
      <c r="E27" s="314"/>
      <c r="F27" s="314"/>
      <c r="G27" s="314"/>
      <c r="H27" s="315"/>
      <c r="I27" s="74" t="s">
        <v>80</v>
      </c>
      <c r="J27" s="364"/>
      <c r="K27" s="364"/>
      <c r="L27" s="364"/>
      <c r="M27" s="364"/>
      <c r="N27" s="364"/>
      <c r="O27" s="364"/>
      <c r="P27" s="75"/>
      <c r="Q27" s="74" t="s">
        <v>80</v>
      </c>
      <c r="R27" s="364"/>
      <c r="S27" s="364"/>
      <c r="T27" s="364"/>
      <c r="U27" s="364"/>
      <c r="V27" s="364"/>
      <c r="W27" s="364"/>
      <c r="X27" s="75"/>
      <c r="Y27" s="365"/>
      <c r="Z27" s="366"/>
      <c r="AA27" s="366"/>
      <c r="AB27" s="366"/>
      <c r="AC27" s="366"/>
      <c r="AD27" s="366"/>
      <c r="AE27" s="366"/>
      <c r="AF27" s="367"/>
      <c r="AG27" s="47"/>
      <c r="AH27" s="47"/>
      <c r="AI27" s="47"/>
      <c r="AJ27" s="47"/>
      <c r="AK27" s="47"/>
      <c r="AL27" s="47"/>
    </row>
    <row r="28" spans="1:38" ht="29.25" customHeight="1" thickBot="1" x14ac:dyDescent="0.45">
      <c r="A28" s="47"/>
      <c r="B28" s="47"/>
      <c r="C28" s="313" t="s">
        <v>86</v>
      </c>
      <c r="D28" s="314"/>
      <c r="E28" s="314"/>
      <c r="F28" s="314"/>
      <c r="G28" s="314"/>
      <c r="H28" s="315"/>
      <c r="I28" s="74"/>
      <c r="J28" s="368">
        <f>IFERROR((J23+J26-J27),"")</f>
        <v>0</v>
      </c>
      <c r="K28" s="368"/>
      <c r="L28" s="368"/>
      <c r="M28" s="368"/>
      <c r="N28" s="368"/>
      <c r="O28" s="368"/>
      <c r="P28" s="75"/>
      <c r="Q28" s="74"/>
      <c r="R28" s="368">
        <f>IFERROR((R23+R26-R27),"")</f>
        <v>0</v>
      </c>
      <c r="S28" s="368"/>
      <c r="T28" s="368"/>
      <c r="U28" s="368"/>
      <c r="V28" s="368"/>
      <c r="W28" s="368"/>
      <c r="X28" s="75"/>
      <c r="Y28" s="76" t="s">
        <v>87</v>
      </c>
      <c r="Z28" s="386">
        <f>IFERROR(J28-R28,"")</f>
        <v>0</v>
      </c>
      <c r="AA28" s="386"/>
      <c r="AB28" s="386"/>
      <c r="AC28" s="386"/>
      <c r="AD28" s="386"/>
      <c r="AE28" s="386"/>
      <c r="AF28" s="387"/>
      <c r="AG28" s="47"/>
      <c r="AH28" s="47"/>
      <c r="AI28" s="47"/>
      <c r="AJ28" s="47"/>
      <c r="AK28" s="47"/>
      <c r="AL28" s="47"/>
    </row>
    <row r="29" spans="1:38" ht="29.25" customHeight="1" x14ac:dyDescent="0.4">
      <c r="A29" s="47"/>
      <c r="B29" s="47"/>
      <c r="C29" s="394" t="s">
        <v>94</v>
      </c>
      <c r="D29" s="395"/>
      <c r="E29" s="395"/>
      <c r="F29" s="395"/>
      <c r="G29" s="395"/>
      <c r="H29" s="396"/>
      <c r="I29" s="99"/>
      <c r="J29" s="385"/>
      <c r="K29" s="385"/>
      <c r="L29" s="385"/>
      <c r="M29" s="385"/>
      <c r="N29" s="385"/>
      <c r="O29" s="385"/>
      <c r="P29" s="100"/>
      <c r="Q29" s="79"/>
      <c r="R29" s="385"/>
      <c r="S29" s="385"/>
      <c r="T29" s="385"/>
      <c r="U29" s="385"/>
      <c r="V29" s="385"/>
      <c r="W29" s="385"/>
      <c r="X29" s="80"/>
      <c r="Y29" s="101"/>
      <c r="Z29" s="81" t="s">
        <v>95</v>
      </c>
      <c r="AA29" s="81"/>
      <c r="AB29" s="81"/>
      <c r="AC29" s="81"/>
      <c r="AD29" s="81"/>
      <c r="AE29" s="81"/>
      <c r="AF29" s="82"/>
      <c r="AG29" s="47"/>
      <c r="AH29" s="47"/>
      <c r="AI29" s="47"/>
      <c r="AJ29" s="47"/>
      <c r="AK29" s="47"/>
      <c r="AL29" s="47"/>
    </row>
    <row r="30" spans="1:38" ht="29.25" customHeight="1" thickBot="1" x14ac:dyDescent="0.45">
      <c r="A30" s="47"/>
      <c r="B30" s="47"/>
      <c r="C30" s="380" t="s">
        <v>88</v>
      </c>
      <c r="D30" s="381"/>
      <c r="E30" s="381"/>
      <c r="F30" s="381"/>
      <c r="G30" s="381"/>
      <c r="H30" s="382"/>
      <c r="I30" s="83"/>
      <c r="J30" s="361"/>
      <c r="K30" s="361"/>
      <c r="L30" s="361"/>
      <c r="M30" s="361"/>
      <c r="N30" s="361"/>
      <c r="O30" s="361"/>
      <c r="P30" s="84"/>
      <c r="Q30" s="85"/>
      <c r="R30" s="361"/>
      <c r="S30" s="361"/>
      <c r="T30" s="361"/>
      <c r="U30" s="361"/>
      <c r="V30" s="361"/>
      <c r="W30" s="361"/>
      <c r="X30" s="86"/>
      <c r="Y30" s="388"/>
      <c r="Z30" s="389"/>
      <c r="AA30" s="389"/>
      <c r="AB30" s="389"/>
      <c r="AC30" s="389"/>
      <c r="AD30" s="389"/>
      <c r="AE30" s="389"/>
      <c r="AF30" s="390"/>
      <c r="AG30" s="47"/>
      <c r="AH30" s="47"/>
      <c r="AI30" s="47"/>
      <c r="AJ30" s="47"/>
      <c r="AK30" s="47"/>
      <c r="AL30" s="47"/>
    </row>
    <row r="31" spans="1:38" ht="9" customHeight="1" x14ac:dyDescent="0.4">
      <c r="A31" s="47"/>
      <c r="B31" s="47"/>
      <c r="C31" s="89"/>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45" t="s">
        <v>89</v>
      </c>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1:38" ht="16.5" customHeight="1" x14ac:dyDescent="0.4">
      <c r="A33" s="47"/>
      <c r="B33" s="47"/>
      <c r="C33" s="95"/>
      <c r="D33" s="89"/>
      <c r="E33" s="89"/>
      <c r="F33" s="89"/>
      <c r="G33" s="89"/>
      <c r="H33" s="89"/>
      <c r="I33" s="90"/>
      <c r="J33" s="91"/>
      <c r="K33" s="91"/>
      <c r="L33" s="91"/>
      <c r="M33" s="91"/>
      <c r="N33" s="91"/>
      <c r="O33" s="91"/>
      <c r="P33" s="92"/>
      <c r="Q33" s="90"/>
      <c r="R33" s="90"/>
      <c r="S33" s="90"/>
      <c r="T33" s="90"/>
      <c r="U33" s="91"/>
      <c r="V33" s="91"/>
      <c r="W33" s="91"/>
      <c r="X33" s="91"/>
      <c r="Y33" s="93"/>
      <c r="Z33" s="94"/>
      <c r="AA33" s="94"/>
      <c r="AB33" s="94"/>
      <c r="AC33" s="94"/>
      <c r="AD33" s="94"/>
      <c r="AE33" s="94"/>
      <c r="AF33" s="94"/>
      <c r="AG33" s="47"/>
      <c r="AH33" s="47"/>
      <c r="AI33" s="47"/>
      <c r="AJ33" s="47"/>
      <c r="AK33" s="47"/>
      <c r="AL33" s="47"/>
    </row>
    <row r="34" spans="1:38" ht="24.75" customHeight="1" thickBot="1" x14ac:dyDescent="0.45"/>
    <row r="35" spans="1:38" ht="18" customHeight="1" thickBot="1" x14ac:dyDescent="0.45">
      <c r="C35" s="48" t="s">
        <v>96</v>
      </c>
      <c r="L35" s="391">
        <f>J29+J30*G17</f>
        <v>0</v>
      </c>
      <c r="M35" s="392"/>
      <c r="N35" s="392"/>
      <c r="O35" s="393"/>
      <c r="T35" s="374">
        <f>R29+R30*G17</f>
        <v>0</v>
      </c>
      <c r="U35" s="375"/>
      <c r="V35" s="375"/>
      <c r="W35" s="376"/>
      <c r="X35" s="96"/>
    </row>
    <row r="36" spans="1:38" x14ac:dyDescent="0.4">
      <c r="C36" s="97" t="s">
        <v>97</v>
      </c>
    </row>
  </sheetData>
  <sheetProtection selectLockedCells="1"/>
  <mergeCells count="62">
    <mergeCell ref="Y30:AF30"/>
    <mergeCell ref="L35:O35"/>
    <mergeCell ref="T35:W35"/>
    <mergeCell ref="C29:H29"/>
    <mergeCell ref="J29:O29"/>
    <mergeCell ref="R29:W29"/>
    <mergeCell ref="C30:H30"/>
    <mergeCell ref="J30:O30"/>
    <mergeCell ref="R30:W30"/>
    <mergeCell ref="C27:H27"/>
    <mergeCell ref="J27:O27"/>
    <mergeCell ref="R27:W27"/>
    <mergeCell ref="Y27:AF27"/>
    <mergeCell ref="C28:H28"/>
    <mergeCell ref="J28:O28"/>
    <mergeCell ref="R28:W28"/>
    <mergeCell ref="Z28:AF28"/>
    <mergeCell ref="C25:H25"/>
    <mergeCell ref="J25:O25"/>
    <mergeCell ref="R25:W25"/>
    <mergeCell ref="Y25:AF25"/>
    <mergeCell ref="C26:H26"/>
    <mergeCell ref="J26:O26"/>
    <mergeCell ref="R26:W26"/>
    <mergeCell ref="Y26:AF26"/>
    <mergeCell ref="C23:H23"/>
    <mergeCell ref="J23:O23"/>
    <mergeCell ref="R23:W23"/>
    <mergeCell ref="Y23:AF23"/>
    <mergeCell ref="C24:H24"/>
    <mergeCell ref="J24:O24"/>
    <mergeCell ref="R24:W24"/>
    <mergeCell ref="Y24:AF24"/>
    <mergeCell ref="C21:H21"/>
    <mergeCell ref="J21:O21"/>
    <mergeCell ref="R21:W21"/>
    <mergeCell ref="Y21:AF21"/>
    <mergeCell ref="C22:H22"/>
    <mergeCell ref="R22:W22"/>
    <mergeCell ref="Y22:AF22"/>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L1:W1"/>
    <mergeCell ref="D3:AD3"/>
    <mergeCell ref="C4:AF4"/>
    <mergeCell ref="U5:Y5"/>
    <mergeCell ref="N7:R7"/>
    <mergeCell ref="S7:AD7"/>
  </mergeCells>
  <phoneticPr fontId="3"/>
  <conditionalFormatting sqref="G17:J17">
    <cfRule type="expression" dxfId="14" priority="13">
      <formula>$G$17=""</formula>
    </cfRule>
  </conditionalFormatting>
  <conditionalFormatting sqref="J21:O21">
    <cfRule type="expression" dxfId="13" priority="12">
      <formula>$J$21=""</formula>
    </cfRule>
  </conditionalFormatting>
  <conditionalFormatting sqref="R22:W22">
    <cfRule type="expression" dxfId="12" priority="11">
      <formula>$R$22=""</formula>
    </cfRule>
  </conditionalFormatting>
  <conditionalFormatting sqref="J24:O24">
    <cfRule type="expression" dxfId="11" priority="10">
      <formula>$J$24=""</formula>
    </cfRule>
  </conditionalFormatting>
  <conditionalFormatting sqref="R24:W24">
    <cfRule type="expression" dxfId="10" priority="9">
      <formula>$R$24=""</formula>
    </cfRule>
  </conditionalFormatting>
  <conditionalFormatting sqref="J25:O25">
    <cfRule type="expression" dxfId="9" priority="8">
      <formula>$J$25=""</formula>
    </cfRule>
  </conditionalFormatting>
  <conditionalFormatting sqref="R25:W25">
    <cfRule type="expression" dxfId="8" priority="7">
      <formula>$R$25=""</formula>
    </cfRule>
  </conditionalFormatting>
  <conditionalFormatting sqref="J27:O27">
    <cfRule type="expression" dxfId="7" priority="6">
      <formula>$J$27=""</formula>
    </cfRule>
  </conditionalFormatting>
  <conditionalFormatting sqref="R27:W27">
    <cfRule type="expression" dxfId="6" priority="5">
      <formula>$R$27=""</formula>
    </cfRule>
  </conditionalFormatting>
  <conditionalFormatting sqref="J29:O29">
    <cfRule type="expression" dxfId="5" priority="4">
      <formula>$J$29=""</formula>
    </cfRule>
  </conditionalFormatting>
  <conditionalFormatting sqref="R29:W29">
    <cfRule type="expression" dxfId="4" priority="3">
      <formula>$R$29=""</formula>
    </cfRule>
  </conditionalFormatting>
  <conditionalFormatting sqref="J30:O30">
    <cfRule type="expression" dxfId="3" priority="2">
      <formula>$J$30=""</formula>
    </cfRule>
  </conditionalFormatting>
  <conditionalFormatting sqref="R30:W30">
    <cfRule type="expression" dxfId="2"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データシート</vt:lpstr>
      <vt:lpstr>様式第１１(その６の１)</vt:lpstr>
      <vt:lpstr>雛形＿リース料金均等(トラック)</vt:lpstr>
      <vt:lpstr>雛形＿リース料金変動あり(トラック)</vt:lpstr>
      <vt:lpstr>雛形＿前払い金あり(トラック)</vt:lpstr>
      <vt:lpstr>CENNTROor不明</vt:lpstr>
      <vt:lpstr>DFSKor不明</vt:lpstr>
      <vt:lpstr>データシート!Print_Area</vt:lpstr>
      <vt:lpstr>'雛形＿リース料金均等(トラック)'!Print_Area</vt:lpstr>
      <vt:lpstr>'雛形＿リース料金変動あり(トラック)'!Print_Area</vt:lpstr>
      <vt:lpstr>'雛形＿前払い金あり(トラック)'!Print_Area</vt:lpstr>
      <vt:lpstr>'様式第１１(その６の１)'!Print_Area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dcterms:created xsi:type="dcterms:W3CDTF">2024-03-19T02:42:21Z</dcterms:created>
  <dcterms:modified xsi:type="dcterms:W3CDTF">2025-01-28T01:51:12Z</dcterms:modified>
</cp:coreProperties>
</file>