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T:\令和7年度　事業準備ファイル\システム\データシート（HP掲載用）\トラック\完了実績報告\"/>
    </mc:Choice>
  </mc:AlternateContent>
  <xr:revisionPtr revIDLastSave="0" documentId="13_ncr:1_{E8495294-0ED7-48AF-84D6-93D3AE3FD3AC}" xr6:coauthVersionLast="47" xr6:coauthVersionMax="47" xr10:uidLastSave="{00000000-0000-0000-0000-000000000000}"/>
  <bookViews>
    <workbookView xWindow="-120" yWindow="-120" windowWidth="29040" windowHeight="15720" xr2:uid="{55688583-68E1-463D-9C6B-8824D74B5DEE}"/>
  </bookViews>
  <sheets>
    <sheet name="データシート" sheetId="2" r:id="rId1"/>
    <sheet name="【２型式目以降】様式第１１(その５)" sheetId="1" r:id="rId2"/>
  </sheets>
  <externalReferences>
    <externalReference r:id="rId3"/>
  </externalReferences>
  <definedNames>
    <definedName name="CENNTROor不明">データシート!$AE$17:$AE$19</definedName>
    <definedName name="DFSKor不明">データシート!$AB$17:$AB$20</definedName>
    <definedName name="_xlnm.Print_Area" localSheetId="1">'【２型式目以降】様式第１１(その５)'!$A$1:$AD$57</definedName>
    <definedName name="_xlnm.Print_Area" localSheetId="0">データシート!$A$1:$X$29</definedName>
    <definedName name="SHINERAYor不明">データシート!$AG$17</definedName>
    <definedName name="UDトラックス">データシート!$AQ$17</definedName>
    <definedName name="いすゞ">データシート!$AN$17:$AN$19</definedName>
    <definedName name="トヨタ">データシート!$AO$17</definedName>
    <definedName name="ニッサン">データシート!$AK$17:$AK$22</definedName>
    <definedName name="フォトンorFOTONor不明">データシート!$AH$17</definedName>
    <definedName name="フォトンor不明">データシート!$AI$17</definedName>
    <definedName name="ホンダ">データシート!$AL$17:$AL$20</definedName>
    <definedName name="株式会社EVモーターズ・ジャパン">[1]交付申請書データシート!#REF!</definedName>
    <definedName name="三菱">データシート!$AJ$17:$AJ$26</definedName>
    <definedName name="三菱ふそう">データシート!$AM$17</definedName>
    <definedName name="日野">データシート!$AP$17</definedName>
    <definedName name="不明">データシート!$AF$17:$AF$21</definedName>
    <definedName name="柳州五菱">データシート!$AD$17</definedName>
    <definedName name="柳州五菱or不明">データシート!$AC$17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 l="1"/>
  <c r="AJ136" i="2"/>
  <c r="AJ137" i="2"/>
  <c r="AJ138" i="2"/>
  <c r="AJ139" i="2"/>
  <c r="AJ140" i="2"/>
  <c r="AJ141"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46" i="2"/>
  <c r="Q38" i="1" l="1"/>
  <c r="J38" i="1"/>
  <c r="Q36" i="1"/>
  <c r="J36" i="1"/>
  <c r="M30" i="1" l="1"/>
  <c r="M28" i="1"/>
  <c r="AA24" i="1"/>
  <c r="O24" i="1"/>
  <c r="J24" i="1"/>
  <c r="J22" i="1"/>
  <c r="J20" i="1"/>
  <c r="U18" i="1"/>
  <c r="J18" i="1"/>
  <c r="X16" i="1"/>
  <c r="Q16" i="1"/>
  <c r="J16" i="1"/>
  <c r="X14" i="1"/>
  <c r="Q14" i="1"/>
  <c r="J14" i="1"/>
  <c r="X12" i="1"/>
  <c r="Q12" i="1"/>
  <c r="J12" i="1"/>
  <c r="X10" i="1"/>
  <c r="Q10" i="1"/>
  <c r="J10" i="1"/>
  <c r="J7" i="1"/>
  <c r="Q5" i="1"/>
  <c r="J5" i="1"/>
  <c r="M32" i="1" l="1"/>
  <c r="D27" i="2"/>
  <c r="M34" i="1" s="1"/>
</calcChain>
</file>

<file path=xl/sharedStrings.xml><?xml version="1.0" encoding="utf-8"?>
<sst xmlns="http://schemas.openxmlformats.org/spreadsheetml/2006/main" count="887" uniqueCount="219">
  <si>
    <t>様式第１１(その５)</t>
    <rPh sb="0" eb="2">
      <t>ヨウシキ</t>
    </rPh>
    <rPh sb="2" eb="3">
      <t>ダイ</t>
    </rPh>
    <phoneticPr fontId="3"/>
  </si>
  <si>
    <t>商用車等の電動化促進事業(トラック)　完了実績報告書（実績）</t>
    <rPh sb="0" eb="3">
      <t>ショウヨウシャ</t>
    </rPh>
    <rPh sb="3" eb="4">
      <t>ナド</t>
    </rPh>
    <rPh sb="5" eb="12">
      <t>デンドウカソクシンジギョウ</t>
    </rPh>
    <rPh sb="19" eb="26">
      <t>カンリョウジッセキホウコクショ</t>
    </rPh>
    <rPh sb="27" eb="29">
      <t>ジッセキ</t>
    </rPh>
    <phoneticPr fontId="3"/>
  </si>
  <si>
    <t>※営業所・型式ごとに記入</t>
    <rPh sb="1" eb="4">
      <t>エイギョウショ</t>
    </rPh>
    <rPh sb="5" eb="7">
      <t>カタシキ</t>
    </rPh>
    <rPh sb="10" eb="12">
      <t>キニュウ</t>
    </rPh>
    <phoneticPr fontId="3"/>
  </si>
  <si>
    <t>無し</t>
    <rPh sb="0" eb="1">
      <t>ナ</t>
    </rPh>
    <phoneticPr fontId="3"/>
  </si>
  <si>
    <t>有り</t>
    <rPh sb="0" eb="1">
      <t>ア</t>
    </rPh>
    <phoneticPr fontId="3"/>
  </si>
  <si>
    <r>
      <t>変更</t>
    </r>
    <r>
      <rPr>
        <vertAlign val="superscript"/>
        <sz val="12"/>
        <color theme="1"/>
        <rFont val="ＭＳ Ｐ明朝"/>
        <family val="1"/>
        <charset val="128"/>
      </rPr>
      <t>注１</t>
    </r>
    <rPh sb="0" eb="2">
      <t>ヘンコウ</t>
    </rPh>
    <rPh sb="2" eb="3">
      <t>チュウ</t>
    </rPh>
    <phoneticPr fontId="3"/>
  </si>
  <si>
    <t>補助対象車両使用者
(リースの場合は貸渡し先)</t>
    <rPh sb="0" eb="9">
      <t>ホジョタイショウシャリョウシヨウシャ</t>
    </rPh>
    <rPh sb="15" eb="17">
      <t>バアイ</t>
    </rPh>
    <rPh sb="18" eb="20">
      <t>カシワタ</t>
    </rPh>
    <rPh sb="21" eb="22">
      <t>サキ</t>
    </rPh>
    <phoneticPr fontId="3"/>
  </si>
  <si>
    <t>事業者名又は個人の場合は氏名
注2</t>
    <rPh sb="0" eb="4">
      <t>ジギョウシャメイ</t>
    </rPh>
    <rPh sb="4" eb="5">
      <t>マタ</t>
    </rPh>
    <rPh sb="6" eb="8">
      <t>コジン</t>
    </rPh>
    <rPh sb="9" eb="11">
      <t>バアイ</t>
    </rPh>
    <rPh sb="12" eb="14">
      <t>シメイ</t>
    </rPh>
    <rPh sb="15" eb="16">
      <t>チュウ</t>
    </rPh>
    <phoneticPr fontId="3"/>
  </si>
  <si>
    <t>補助対象車両</t>
    <rPh sb="0" eb="6">
      <t>ホジョタイショウシャリョウ</t>
    </rPh>
    <phoneticPr fontId="3"/>
  </si>
  <si>
    <r>
      <t>種類</t>
    </r>
    <r>
      <rPr>
        <vertAlign val="superscript"/>
        <sz val="10"/>
        <color theme="1"/>
        <rFont val="ＭＳ Ｐ明朝"/>
        <family val="1"/>
        <charset val="128"/>
      </rPr>
      <t>注3</t>
    </r>
    <rPh sb="0" eb="2">
      <t>シュルイ</t>
    </rPh>
    <rPh sb="2" eb="3">
      <t>チュウ</t>
    </rPh>
    <phoneticPr fontId="3"/>
  </si>
  <si>
    <t>BEV</t>
    <phoneticPr fontId="3"/>
  </si>
  <si>
    <t>PHEV</t>
    <phoneticPr fontId="3"/>
  </si>
  <si>
    <t>FCV</t>
    <phoneticPr fontId="3"/>
  </si>
  <si>
    <t>バッテリー交換式</t>
    <rPh sb="5" eb="8">
      <t>コウカンシキ</t>
    </rPh>
    <phoneticPr fontId="3"/>
  </si>
  <si>
    <t>水素内燃</t>
    <rPh sb="0" eb="2">
      <t>スイソ</t>
    </rPh>
    <rPh sb="2" eb="4">
      <t>ナイネン</t>
    </rPh>
    <phoneticPr fontId="3"/>
  </si>
  <si>
    <t>改造車</t>
    <rPh sb="0" eb="2">
      <t>カイゾウ</t>
    </rPh>
    <rPh sb="2" eb="3">
      <t>シャ</t>
    </rPh>
    <phoneticPr fontId="3"/>
  </si>
  <si>
    <r>
      <rPr>
        <sz val="10"/>
        <color theme="1"/>
        <rFont val="ＭＳ Ｐ明朝"/>
        <family val="1"/>
        <charset val="128"/>
      </rPr>
      <t>区分</t>
    </r>
    <r>
      <rPr>
        <vertAlign val="superscript"/>
        <sz val="10"/>
        <color theme="1"/>
        <rFont val="ＭＳ Ｐ明朝"/>
        <family val="1"/>
        <charset val="128"/>
      </rPr>
      <t>注4</t>
    </r>
    <rPh sb="0" eb="2">
      <t>クブン</t>
    </rPh>
    <rPh sb="2" eb="3">
      <t>チュウ</t>
    </rPh>
    <phoneticPr fontId="3"/>
  </si>
  <si>
    <t>軽自動車(バン)</t>
    <rPh sb="0" eb="4">
      <t>ケイジドウシャ</t>
    </rPh>
    <phoneticPr fontId="3"/>
  </si>
  <si>
    <t>軽自動車(トラック)</t>
    <rPh sb="0" eb="4">
      <t>ケイジドウシャ</t>
    </rPh>
    <phoneticPr fontId="3"/>
  </si>
  <si>
    <t>トラクタ</t>
    <phoneticPr fontId="3"/>
  </si>
  <si>
    <t>トラック(小型)</t>
    <rPh sb="5" eb="7">
      <t>コガタ</t>
    </rPh>
    <phoneticPr fontId="3"/>
  </si>
  <si>
    <t>トラック(中型)</t>
    <rPh sb="5" eb="7">
      <t>チュウガタ</t>
    </rPh>
    <phoneticPr fontId="3"/>
  </si>
  <si>
    <t>トラック(大型)</t>
    <rPh sb="5" eb="7">
      <t>オオガタ</t>
    </rPh>
    <phoneticPr fontId="3"/>
  </si>
  <si>
    <t>事業用・自家用</t>
    <rPh sb="0" eb="3">
      <t>ジギョウヨウ</t>
    </rPh>
    <rPh sb="4" eb="7">
      <t>ジカヨウ</t>
    </rPh>
    <phoneticPr fontId="3"/>
  </si>
  <si>
    <t>事業用</t>
    <rPh sb="0" eb="3">
      <t>ジギョウヨウ</t>
    </rPh>
    <phoneticPr fontId="3"/>
  </si>
  <si>
    <t>自家用</t>
    <rPh sb="0" eb="3">
      <t>ジカヨウ</t>
    </rPh>
    <phoneticPr fontId="3"/>
  </si>
  <si>
    <r>
      <t>車名</t>
    </r>
    <r>
      <rPr>
        <vertAlign val="superscript"/>
        <sz val="11"/>
        <color theme="1"/>
        <rFont val="ＭＳ Ｐ明朝"/>
        <family val="1"/>
        <charset val="128"/>
      </rPr>
      <t>注5</t>
    </r>
    <rPh sb="0" eb="2">
      <t>シャメイ</t>
    </rPh>
    <rPh sb="2" eb="3">
      <t>チュウ</t>
    </rPh>
    <phoneticPr fontId="3"/>
  </si>
  <si>
    <r>
      <t>通称名</t>
    </r>
    <r>
      <rPr>
        <vertAlign val="superscript"/>
        <sz val="11"/>
        <color theme="1"/>
        <rFont val="ＭＳ Ｐ明朝"/>
        <family val="1"/>
        <charset val="128"/>
      </rPr>
      <t>注5</t>
    </r>
    <rPh sb="0" eb="3">
      <t>ツウショウメイ</t>
    </rPh>
    <rPh sb="3" eb="4">
      <t>チュウ</t>
    </rPh>
    <phoneticPr fontId="3"/>
  </si>
  <si>
    <r>
      <rPr>
        <sz val="11"/>
        <color theme="1"/>
        <rFont val="ＭＳ Ｐ明朝"/>
        <family val="1"/>
        <charset val="128"/>
      </rPr>
      <t>型式</t>
    </r>
    <r>
      <rPr>
        <vertAlign val="superscript"/>
        <sz val="11"/>
        <color theme="1"/>
        <rFont val="ＭＳ Ｐ明朝"/>
        <family val="1"/>
        <charset val="128"/>
      </rPr>
      <t>注5</t>
    </r>
    <rPh sb="0" eb="2">
      <t>カタシキ</t>
    </rPh>
    <rPh sb="2" eb="3">
      <t>チュウ</t>
    </rPh>
    <phoneticPr fontId="3"/>
  </si>
  <si>
    <t>-</t>
    <phoneticPr fontId="3"/>
  </si>
  <si>
    <r>
      <t>バッテリーサイズ等</t>
    </r>
    <r>
      <rPr>
        <vertAlign val="superscript"/>
        <sz val="9"/>
        <color theme="1"/>
        <rFont val="ＭＳ Ｐ明朝"/>
        <family val="1"/>
        <charset val="128"/>
      </rPr>
      <t>注９</t>
    </r>
    <rPh sb="8" eb="9">
      <t>ナド</t>
    </rPh>
    <rPh sb="9" eb="10">
      <t>チュウ</t>
    </rPh>
    <phoneticPr fontId="3"/>
  </si>
  <si>
    <t>令和6年度(補正)</t>
    <rPh sb="0" eb="2">
      <t>レイワ</t>
    </rPh>
    <rPh sb="3" eb="5">
      <t>ネンド</t>
    </rPh>
    <rPh sb="6" eb="8">
      <t>ホセイ</t>
    </rPh>
    <phoneticPr fontId="3"/>
  </si>
  <si>
    <t>導入台数（令和７年２月３日～令和８年１月３０日）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3"/>
  </si>
  <si>
    <r>
      <t>導入計画台数</t>
    </r>
    <r>
      <rPr>
        <vertAlign val="superscript"/>
        <sz val="9"/>
        <color theme="1"/>
        <rFont val="ＭＳ Ｐ明朝"/>
        <family val="1"/>
        <charset val="128"/>
      </rPr>
      <t>注6</t>
    </r>
    <rPh sb="0" eb="6">
      <t>ドウニュウケイカクダイスウ</t>
    </rPh>
    <rPh sb="6" eb="7">
      <t>チュウ</t>
    </rPh>
    <phoneticPr fontId="3"/>
  </si>
  <si>
    <t>交付対象台数</t>
    <rPh sb="0" eb="6">
      <t>コウフタイショウダイスウ</t>
    </rPh>
    <phoneticPr fontId="3"/>
  </si>
  <si>
    <t>（A)</t>
    <phoneticPr fontId="3"/>
  </si>
  <si>
    <r>
      <rPr>
        <sz val="9"/>
        <color theme="1"/>
        <rFont val="ＭＳ Ｐ明朝"/>
        <family val="1"/>
        <charset val="128"/>
      </rPr>
      <t>基準額/台</t>
    </r>
    <r>
      <rPr>
        <vertAlign val="superscript"/>
        <sz val="9"/>
        <color theme="1"/>
        <rFont val="ＭＳ Ｐ明朝"/>
        <family val="1"/>
        <charset val="128"/>
      </rPr>
      <t>注7</t>
    </r>
    <rPh sb="0" eb="3">
      <t>キジュンガク</t>
    </rPh>
    <rPh sb="4" eb="5">
      <t>ダイ</t>
    </rPh>
    <rPh sb="5" eb="6">
      <t>チュウ</t>
    </rPh>
    <phoneticPr fontId="3"/>
  </si>
  <si>
    <t>（B)</t>
    <phoneticPr fontId="3"/>
  </si>
  <si>
    <r>
      <t>交付対象額</t>
    </r>
    <r>
      <rPr>
        <vertAlign val="superscript"/>
        <sz val="9"/>
        <color theme="1"/>
        <rFont val="ＭＳ Ｐ明朝"/>
        <family val="1"/>
        <charset val="128"/>
      </rPr>
      <t>注８</t>
    </r>
    <rPh sb="0" eb="2">
      <t>コウフ</t>
    </rPh>
    <rPh sb="2" eb="4">
      <t>タイショウ</t>
    </rPh>
    <rPh sb="4" eb="5">
      <t>ガク</t>
    </rPh>
    <rPh sb="5" eb="6">
      <t>チュウ</t>
    </rPh>
    <phoneticPr fontId="3"/>
  </si>
  <si>
    <t>（A)×（B)</t>
    <phoneticPr fontId="3"/>
  </si>
  <si>
    <t>抵当権設定の予定</t>
    <rPh sb="0" eb="3">
      <t>テイトウケン</t>
    </rPh>
    <rPh sb="3" eb="5">
      <t>セッテイ</t>
    </rPh>
    <rPh sb="6" eb="8">
      <t>ヨテイ</t>
    </rPh>
    <phoneticPr fontId="3"/>
  </si>
  <si>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3"/>
  </si>
  <si>
    <t>注１</t>
    <rPh sb="0" eb="1">
      <t>チュウ</t>
    </rPh>
    <phoneticPr fontId="3"/>
  </si>
  <si>
    <t>計画の変更有無について〇を付す</t>
    <rPh sb="0" eb="2">
      <t>ケイカク</t>
    </rPh>
    <rPh sb="3" eb="5">
      <t>ヘンコウ</t>
    </rPh>
    <rPh sb="5" eb="7">
      <t>ウム</t>
    </rPh>
    <rPh sb="13" eb="14">
      <t>ツ</t>
    </rPh>
    <phoneticPr fontId="3"/>
  </si>
  <si>
    <t>注２</t>
    <rPh sb="0" eb="1">
      <t>チュウ</t>
    </rPh>
    <phoneticPr fontId="3"/>
  </si>
  <si>
    <t>官公庁、地方公共団体、大学、研究機関等は　その名称を記入</t>
    <phoneticPr fontId="3"/>
  </si>
  <si>
    <t>注３</t>
    <rPh sb="0" eb="1">
      <t>チュウ</t>
    </rPh>
    <phoneticPr fontId="3"/>
  </si>
  <si>
    <t>BEV：電気自動車、PHEV：プラグインハイブリッド自動車、FCV：燃料電池自動車</t>
    <phoneticPr fontId="3"/>
  </si>
  <si>
    <t>注４</t>
    <rPh sb="0" eb="1">
      <t>チュウ</t>
    </rPh>
    <phoneticPr fontId="3"/>
  </si>
  <si>
    <t>補助対象車両の区分における大型、中型、小型とは</t>
    <phoneticPr fontId="3"/>
  </si>
  <si>
    <t>大型車　車両総重量（GVW）１２ｔ超</t>
    <rPh sb="0" eb="2">
      <t>オオガタ</t>
    </rPh>
    <rPh sb="2" eb="3">
      <t>クルマ</t>
    </rPh>
    <rPh sb="4" eb="9">
      <t>シャリョウソウジュウリョウ</t>
    </rPh>
    <rPh sb="17" eb="18">
      <t>チョウ</t>
    </rPh>
    <phoneticPr fontId="3"/>
  </si>
  <si>
    <t>中型車　車両総重量（GVW）７.５ｔ超１２ｔ以下</t>
    <rPh sb="0" eb="2">
      <t>チュウガタ</t>
    </rPh>
    <rPh sb="2" eb="3">
      <t>クルマ</t>
    </rPh>
    <rPh sb="4" eb="9">
      <t>シャリョウソウジュウリョウ</t>
    </rPh>
    <rPh sb="18" eb="19">
      <t>チョウ</t>
    </rPh>
    <rPh sb="22" eb="24">
      <t>イカ</t>
    </rPh>
    <phoneticPr fontId="3"/>
  </si>
  <si>
    <t>小型車　車両総重量（GVW）２.５ｔ超７.５ｔ以下</t>
    <rPh sb="0" eb="2">
      <t>コガタ</t>
    </rPh>
    <rPh sb="2" eb="3">
      <t>クルマ</t>
    </rPh>
    <rPh sb="4" eb="9">
      <t>シャリョウソウジュウリョウ</t>
    </rPh>
    <rPh sb="18" eb="19">
      <t>チョウ</t>
    </rPh>
    <rPh sb="23" eb="25">
      <t>イカ</t>
    </rPh>
    <phoneticPr fontId="3"/>
  </si>
  <si>
    <t>注５</t>
    <rPh sb="0" eb="1">
      <t>チュウ</t>
    </rPh>
    <phoneticPr fontId="3"/>
  </si>
  <si>
    <t>「事前登録された補助対象車両情報」に記載されている車名、通称名、型式であること</t>
    <phoneticPr fontId="3"/>
  </si>
  <si>
    <t>注６</t>
    <rPh sb="0" eb="1">
      <t>チュウ</t>
    </rPh>
    <phoneticPr fontId="3"/>
  </si>
  <si>
    <t>車名、型式、車の種類、区分（以下「区分等」という。）が同じ車両の申請台数を記載</t>
    <phoneticPr fontId="3"/>
  </si>
  <si>
    <t>注７</t>
    <rPh sb="0" eb="1">
      <t>チュウ</t>
    </rPh>
    <phoneticPr fontId="3"/>
  </si>
  <si>
    <t>基準額：「事前登録された補助対象車両情報」に記載された基準額</t>
  </si>
  <si>
    <t>注８</t>
    <rPh sb="0" eb="1">
      <t>チュウ</t>
    </rPh>
    <phoneticPr fontId="3"/>
  </si>
  <si>
    <t>補助対象経費：改造車両のみ記入。改造事業者が算出した改造に要する費用で当機構が承認した経費</t>
  </si>
  <si>
    <t>注９</t>
    <rPh sb="0" eb="1">
      <t>チュウ</t>
    </rPh>
    <phoneticPr fontId="3"/>
  </si>
  <si>
    <t>交付申請額：導入計画台数(A)×基準額/台(B)　　改造車は環境省と協議の上算出</t>
  </si>
  <si>
    <t>注１０</t>
    <rPh sb="0" eb="1">
      <t>チュウ</t>
    </rPh>
    <phoneticPr fontId="3"/>
  </si>
  <si>
    <t>バッテリーサイズ等で基準額が異なる場合は記入する</t>
    <phoneticPr fontId="3"/>
  </si>
  <si>
    <t>注１１</t>
    <rPh sb="0" eb="1">
      <t>チュウ</t>
    </rPh>
    <phoneticPr fontId="3"/>
  </si>
  <si>
    <t>同じ型式で事業用と自家用の両方を申請の場合は基準額が違うため、この様式は分けて記入すること</t>
  </si>
  <si>
    <t>注１２</t>
    <rPh sb="0" eb="1">
      <t>チュウ</t>
    </rPh>
    <phoneticPr fontId="3"/>
  </si>
  <si>
    <t>本書式で記載に誤記入等が有った場合は、様式第１又は様式第１１の捨印にて修正する(金額以外)</t>
    <rPh sb="7" eb="10">
      <t>ゴキニュウ</t>
    </rPh>
    <phoneticPr fontId="3"/>
  </si>
  <si>
    <t>令和６年度（補正予算）商用車等の電動化促進事業</t>
    <phoneticPr fontId="3"/>
  </si>
  <si>
    <t>電子メール申請（jGrants申請含む）の場合には、申請書類送付時にこのExcelファイルを添付してください。</t>
    <phoneticPr fontId="3"/>
  </si>
  <si>
    <t>本Excelデータシートの必要項目を記入すると、様式第１(その６)または様式第１（その８）が自動作成されます。</t>
    <rPh sb="36" eb="39">
      <t>ヨウシキダイ</t>
    </rPh>
    <phoneticPr fontId="3"/>
  </si>
  <si>
    <t>申請車両情報（1型式目）</t>
    <rPh sb="0" eb="6">
      <t>シンセイシャリョウジョウホウ</t>
    </rPh>
    <rPh sb="8" eb="11">
      <t>カタシキメ</t>
    </rPh>
    <phoneticPr fontId="3"/>
  </si>
  <si>
    <t>変更の有無</t>
    <rPh sb="0" eb="2">
      <t>ヘンコウ</t>
    </rPh>
    <rPh sb="3" eb="5">
      <t>ウム</t>
    </rPh>
    <phoneticPr fontId="3"/>
  </si>
  <si>
    <t>営業所名</t>
    <rPh sb="0" eb="3">
      <t>エイギョウショ</t>
    </rPh>
    <rPh sb="3" eb="4">
      <t>メイ</t>
    </rPh>
    <phoneticPr fontId="3"/>
  </si>
  <si>
    <t>営業所位置
(使用本拠の位置・住所)</t>
    <rPh sb="0" eb="3">
      <t>エイギョウショ</t>
    </rPh>
    <rPh sb="3" eb="5">
      <t>イチ</t>
    </rPh>
    <rPh sb="7" eb="11">
      <t>シヨウホンキョ</t>
    </rPh>
    <rPh sb="12" eb="14">
      <t>イチ</t>
    </rPh>
    <rPh sb="15" eb="17">
      <t>ジュウショ</t>
    </rPh>
    <phoneticPr fontId="3"/>
  </si>
  <si>
    <t>本補助金以外の国の補助金の交付
又は交付申請の有無</t>
    <rPh sb="0" eb="4">
      <t>ホンホジョキン</t>
    </rPh>
    <rPh sb="4" eb="6">
      <t>イガイ</t>
    </rPh>
    <rPh sb="7" eb="8">
      <t>クニ</t>
    </rPh>
    <rPh sb="9" eb="12">
      <t>ホジョキン</t>
    </rPh>
    <rPh sb="13" eb="15">
      <t>コウフ</t>
    </rPh>
    <rPh sb="16" eb="17">
      <t>マタ</t>
    </rPh>
    <rPh sb="18" eb="22">
      <t>コウフシンセイ</t>
    </rPh>
    <rPh sb="23" eb="25">
      <t>ウム</t>
    </rPh>
    <phoneticPr fontId="3"/>
  </si>
  <si>
    <t>種類</t>
    <rPh sb="0" eb="2">
      <t>シュルイ</t>
    </rPh>
    <phoneticPr fontId="3"/>
  </si>
  <si>
    <t>区分</t>
    <rPh sb="0" eb="2">
      <t>クブン</t>
    </rPh>
    <phoneticPr fontId="3"/>
  </si>
  <si>
    <t>事業用・自家用の別</t>
    <rPh sb="0" eb="3">
      <t>ジギョウヨウ</t>
    </rPh>
    <rPh sb="4" eb="7">
      <t>ジカヨウ</t>
    </rPh>
    <rPh sb="8" eb="9">
      <t>ベツ</t>
    </rPh>
    <phoneticPr fontId="3"/>
  </si>
  <si>
    <t>車名</t>
    <rPh sb="0" eb="2">
      <t>シャメイ</t>
    </rPh>
    <phoneticPr fontId="3"/>
  </si>
  <si>
    <t>通称名</t>
    <rPh sb="0" eb="3">
      <t>ツウショウメイ</t>
    </rPh>
    <phoneticPr fontId="3"/>
  </si>
  <si>
    <t>型式</t>
    <rPh sb="0" eb="2">
      <t>カタシキ</t>
    </rPh>
    <phoneticPr fontId="3"/>
  </si>
  <si>
    <t>バッテリーサイズ等</t>
    <rPh sb="8" eb="9">
      <t>ナド</t>
    </rPh>
    <phoneticPr fontId="3"/>
  </si>
  <si>
    <t>導入計画台数</t>
    <rPh sb="0" eb="6">
      <t>ドウニュウケイカクダイスウ</t>
    </rPh>
    <phoneticPr fontId="3"/>
  </si>
  <si>
    <t>台</t>
    <rPh sb="0" eb="1">
      <t>ダイ</t>
    </rPh>
    <phoneticPr fontId="3"/>
  </si>
  <si>
    <t>基準額/台</t>
    <rPh sb="0" eb="3">
      <t>キジュンガク</t>
    </rPh>
    <rPh sb="4" eb="5">
      <t>ダイ</t>
    </rPh>
    <phoneticPr fontId="3"/>
  </si>
  <si>
    <t>円</t>
    <rPh sb="0" eb="1">
      <t>エン</t>
    </rPh>
    <phoneticPr fontId="3"/>
  </si>
  <si>
    <t>■種類</t>
    <rPh sb="1" eb="3">
      <t>シュルイ</t>
    </rPh>
    <phoneticPr fontId="3"/>
  </si>
  <si>
    <t>■事業用・自家用の別</t>
    <rPh sb="1" eb="4">
      <t>ジギョウヨウ</t>
    </rPh>
    <rPh sb="5" eb="8">
      <t>ジカヨウ</t>
    </rPh>
    <rPh sb="9" eb="10">
      <t>ベツ</t>
    </rPh>
    <phoneticPr fontId="3"/>
  </si>
  <si>
    <t>水素内燃</t>
    <rPh sb="0" eb="4">
      <t>スイソナイネン</t>
    </rPh>
    <phoneticPr fontId="3"/>
  </si>
  <si>
    <t>改造車</t>
    <rPh sb="0" eb="3">
      <t>カイゾウシャ</t>
    </rPh>
    <phoneticPr fontId="3"/>
  </si>
  <si>
    <t>■区分</t>
    <rPh sb="1" eb="3">
      <t>クブン</t>
    </rPh>
    <phoneticPr fontId="3"/>
  </si>
  <si>
    <t>■車名</t>
    <rPh sb="1" eb="3">
      <t>シャメイ</t>
    </rPh>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</si>
  <si>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</si>
  <si>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</si>
  <si>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</si>
  <si>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</si>
  <si>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SHINERAYor不明</t>
    <rPh sb="10" eb="12">
      <t>フメイ</t>
    </rPh>
    <phoneticPr fontId="3"/>
  </si>
  <si>
    <t>フォトンorFOTONor不明</t>
    <rPh sb="13" eb="15">
      <t>フメイ</t>
    </rPh>
    <phoneticPr fontId="3"/>
  </si>
  <si>
    <t>フォトンor不明</t>
    <phoneticPr fontId="3"/>
  </si>
  <si>
    <t>三菱</t>
    <rPh sb="0" eb="2">
      <t>ミツビシ</t>
    </rPh>
    <phoneticPr fontId="3"/>
  </si>
  <si>
    <t>ニッサン</t>
    <phoneticPr fontId="3"/>
  </si>
  <si>
    <t>ホンダ</t>
    <phoneticPr fontId="3"/>
  </si>
  <si>
    <t>三菱ふそう</t>
    <rPh sb="0" eb="2">
      <t>ミツビシ</t>
    </rPh>
    <phoneticPr fontId="3"/>
  </si>
  <si>
    <t>いすゞ</t>
    <phoneticPr fontId="3"/>
  </si>
  <si>
    <t>トヨタ</t>
    <phoneticPr fontId="3"/>
  </si>
  <si>
    <t>■通称名</t>
    <rPh sb="1" eb="4">
      <t>ツウショウメイ</t>
    </rPh>
    <phoneticPr fontId="3"/>
  </si>
  <si>
    <t>F1V</t>
    <phoneticPr fontId="3"/>
  </si>
  <si>
    <t>ASF2.0</t>
    <phoneticPr fontId="3"/>
  </si>
  <si>
    <t>ELEMO-K</t>
    <phoneticPr fontId="3"/>
  </si>
  <si>
    <t>OHKUMA-LV270L</t>
    <phoneticPr fontId="3"/>
  </si>
  <si>
    <t>TVC-700</t>
    <phoneticPr fontId="3"/>
  </si>
  <si>
    <t>ZM6</t>
    <phoneticPr fontId="3"/>
  </si>
  <si>
    <t>eAUMARK</t>
    <phoneticPr fontId="3"/>
  </si>
  <si>
    <t>MINICAB-MiEV 2シーター</t>
    <phoneticPr fontId="3"/>
  </si>
  <si>
    <t>N-VAN e:G</t>
    <phoneticPr fontId="3"/>
  </si>
  <si>
    <t>eCanter</t>
    <phoneticPr fontId="3"/>
  </si>
  <si>
    <t>エルフ mio EV</t>
    <phoneticPr fontId="3"/>
  </si>
  <si>
    <t>FC小型トラック</t>
    <rPh sb="2" eb="4">
      <t>コガタ</t>
    </rPh>
    <phoneticPr fontId="3"/>
  </si>
  <si>
    <t>F1T</t>
    <phoneticPr fontId="3"/>
  </si>
  <si>
    <t>ELEMO</t>
    <phoneticPr fontId="3"/>
  </si>
  <si>
    <t>OHKUMA-TX200L</t>
    <phoneticPr fontId="3"/>
  </si>
  <si>
    <t>MINICAB-MiEV 4シーター</t>
    <phoneticPr fontId="3"/>
  </si>
  <si>
    <t>クリッパーEV 4シーター</t>
    <phoneticPr fontId="3"/>
  </si>
  <si>
    <t>N-VAN e:L2</t>
    <phoneticPr fontId="3"/>
  </si>
  <si>
    <t>エルフ EV</t>
    <phoneticPr fontId="3"/>
  </si>
  <si>
    <t>F1VS</t>
    <phoneticPr fontId="3"/>
  </si>
  <si>
    <t>ELEMO-L</t>
    <phoneticPr fontId="3"/>
  </si>
  <si>
    <t>E1</t>
    <phoneticPr fontId="3"/>
  </si>
  <si>
    <t>MINICAB EV 2シーター</t>
    <phoneticPr fontId="3"/>
  </si>
  <si>
    <t>日産サクラ Sグレード</t>
    <rPh sb="0" eb="2">
      <t>ニッサン</t>
    </rPh>
    <phoneticPr fontId="3"/>
  </si>
  <si>
    <t>N-VAN e:L4</t>
    <phoneticPr fontId="3"/>
  </si>
  <si>
    <t>F1TS</t>
    <phoneticPr fontId="3"/>
  </si>
  <si>
    <t>E2</t>
    <phoneticPr fontId="3"/>
  </si>
  <si>
    <t>MINICAB EV 4シーター</t>
    <phoneticPr fontId="3"/>
  </si>
  <si>
    <t>日産サクラ Xグレード</t>
    <rPh sb="0" eb="2">
      <t>ニッサン</t>
    </rPh>
    <phoneticPr fontId="3"/>
  </si>
  <si>
    <t>N-VAN e:FUN</t>
    <phoneticPr fontId="3"/>
  </si>
  <si>
    <t>SX4257MJ4XFCEV17</t>
    <phoneticPr fontId="3"/>
  </si>
  <si>
    <t>23MY eKクロス EV（Gビジネスパッケージグレード）</t>
    <phoneticPr fontId="3"/>
  </si>
  <si>
    <t>日産サクラ 90周年記念車</t>
    <rPh sb="0" eb="2">
      <t>ニッサン</t>
    </rPh>
    <rPh sb="8" eb="10">
      <t>シュウネン</t>
    </rPh>
    <rPh sb="10" eb="13">
      <t>キネンシャ</t>
    </rPh>
    <phoneticPr fontId="3"/>
  </si>
  <si>
    <t>23MY eKクロス EV（Gグレード）</t>
    <phoneticPr fontId="3"/>
  </si>
  <si>
    <t>日産サクラ Gグレード</t>
    <rPh sb="0" eb="2">
      <t>ニッサン</t>
    </rPh>
    <phoneticPr fontId="3"/>
  </si>
  <si>
    <t>23MY eKクロス EV（Pグレード）</t>
    <phoneticPr fontId="3"/>
  </si>
  <si>
    <t>25MY eKクロス EV（Gビジネスパッケージグレード）</t>
    <phoneticPr fontId="3"/>
  </si>
  <si>
    <t>25MY eKクロス EV（Gグレード）</t>
    <phoneticPr fontId="3"/>
  </si>
  <si>
    <t>25MY eKクロス EV（Pグレード）</t>
    <phoneticPr fontId="3"/>
  </si>
  <si>
    <t>■基準額</t>
    <rPh sb="1" eb="4">
      <t>キジュンガク</t>
    </rPh>
    <phoneticPr fontId="3"/>
  </si>
  <si>
    <t>■型式（左側）</t>
    <rPh sb="1" eb="3">
      <t>カタシキ</t>
    </rPh>
    <rPh sb="4" eb="6">
      <t>ヒダリガワ</t>
    </rPh>
    <phoneticPr fontId="3"/>
  </si>
  <si>
    <t>型式（左側）</t>
    <rPh sb="0" eb="2">
      <t>カタシキ</t>
    </rPh>
    <rPh sb="3" eb="5">
      <t>ヒダリガワ</t>
    </rPh>
    <phoneticPr fontId="3"/>
  </si>
  <si>
    <t>型式（右側）</t>
    <rPh sb="0" eb="2">
      <t>カタシキ</t>
    </rPh>
    <rPh sb="3" eb="5">
      <t>ミギガワ</t>
    </rPh>
    <phoneticPr fontId="3"/>
  </si>
  <si>
    <t>合計</t>
    <rPh sb="0" eb="2">
      <t>ゴウケイ</t>
    </rPh>
    <phoneticPr fontId="3"/>
  </si>
  <si>
    <t>基準額</t>
    <rPh sb="0" eb="3">
      <t>キジュンガク</t>
    </rPh>
    <phoneticPr fontId="3"/>
  </si>
  <si>
    <t>ZAB</t>
    <phoneticPr fontId="3"/>
  </si>
  <si>
    <t>2RG</t>
    <phoneticPr fontId="3"/>
  </si>
  <si>
    <t>ZAA</t>
    <phoneticPr fontId="3"/>
  </si>
  <si>
    <t>fumei</t>
    <phoneticPr fontId="3"/>
  </si>
  <si>
    <t>■型式（右側）</t>
    <rPh sb="1" eb="3">
      <t>カタシキ</t>
    </rPh>
    <rPh sb="4" eb="6">
      <t>ミギガワ</t>
    </rPh>
    <phoneticPr fontId="3"/>
  </si>
  <si>
    <t>WA20VP</t>
    <phoneticPr fontId="3"/>
  </si>
  <si>
    <t>NPR88AN改</t>
    <rPh sb="7" eb="8">
      <t>カイ</t>
    </rPh>
    <phoneticPr fontId="3"/>
  </si>
  <si>
    <t>B5AWLDCB</t>
    <phoneticPr fontId="3"/>
  </si>
  <si>
    <t>B5AWLDEB</t>
    <phoneticPr fontId="3"/>
  </si>
  <si>
    <t>B6AW</t>
    <phoneticPr fontId="3"/>
  </si>
  <si>
    <t>JJ3AGDY</t>
    <phoneticPr fontId="3"/>
  </si>
  <si>
    <t>JJ3AGEY</t>
    <phoneticPr fontId="3"/>
  </si>
  <si>
    <t>JJ3AGFY</t>
    <phoneticPr fontId="3"/>
  </si>
  <si>
    <t>JJ3AGGY</t>
    <phoneticPr fontId="3"/>
  </si>
  <si>
    <t>FEAVK</t>
    <phoneticPr fontId="3"/>
  </si>
  <si>
    <t>FEBVK</t>
    <phoneticPr fontId="3"/>
  </si>
  <si>
    <t>FEB8K</t>
    <phoneticPr fontId="3"/>
  </si>
  <si>
    <t>FEC9K</t>
    <phoneticPr fontId="3"/>
  </si>
  <si>
    <t>FED9K</t>
    <phoneticPr fontId="3"/>
  </si>
  <si>
    <t>FEB8U</t>
    <phoneticPr fontId="3"/>
  </si>
  <si>
    <t>NHR48AF</t>
    <phoneticPr fontId="3"/>
  </si>
  <si>
    <t>NJR48AF</t>
    <phoneticPr fontId="3"/>
  </si>
  <si>
    <t>NJR48AM</t>
    <phoneticPr fontId="3"/>
  </si>
  <si>
    <t>NLR48AM</t>
    <phoneticPr fontId="3"/>
  </si>
  <si>
    <t>NMR48AM</t>
    <phoneticPr fontId="3"/>
  </si>
  <si>
    <t>NKR48AM</t>
    <phoneticPr fontId="3"/>
  </si>
  <si>
    <t>S</t>
    <phoneticPr fontId="3"/>
  </si>
  <si>
    <t>M</t>
    <phoneticPr fontId="3"/>
  </si>
  <si>
    <t>NPR48AM</t>
    <phoneticPr fontId="3"/>
  </si>
  <si>
    <t>使用者情報</t>
    <rPh sb="0" eb="5">
      <t>シヨウシャジョウホウ</t>
    </rPh>
    <phoneticPr fontId="3"/>
  </si>
  <si>
    <t>補助対象者使用者
(リースの場合は貸渡し先)</t>
    <rPh sb="0" eb="5">
      <t>ホジョタイショウシャ</t>
    </rPh>
    <rPh sb="5" eb="8">
      <t>シヨウシャ</t>
    </rPh>
    <rPh sb="14" eb="16">
      <t>バアイ</t>
    </rPh>
    <rPh sb="17" eb="19">
      <t>カシワタ</t>
    </rPh>
    <rPh sb="20" eb="21">
      <t>サキ</t>
    </rPh>
    <phoneticPr fontId="3"/>
  </si>
  <si>
    <t>申請番号</t>
    <rPh sb="0" eb="4">
      <t>シンセイバンゴウ</t>
    </rPh>
    <phoneticPr fontId="3"/>
  </si>
  <si>
    <t>交付対象額</t>
    <rPh sb="0" eb="2">
      <t>コウフ</t>
    </rPh>
    <rPh sb="2" eb="4">
      <t>タイショウ</t>
    </rPh>
    <rPh sb="4" eb="5">
      <t>ガク</t>
    </rPh>
    <phoneticPr fontId="3"/>
  </si>
  <si>
    <r>
      <rPr>
        <b/>
        <sz val="18"/>
        <color rgb="FFFF0000"/>
        <rFont val="游ゴシック"/>
        <family val="3"/>
        <charset val="128"/>
        <scheme val="minor"/>
      </rPr>
      <t>＜様式第１１（その５）２型式目以降専用＞</t>
    </r>
    <r>
      <rPr>
        <b/>
        <sz val="18"/>
        <rFont val="游ゴシック"/>
        <family val="3"/>
        <charset val="128"/>
        <scheme val="minor"/>
      </rPr>
      <t>完了実績報告時用</t>
    </r>
    <r>
      <rPr>
        <b/>
        <sz val="18"/>
        <color theme="1"/>
        <rFont val="游ゴシック"/>
        <family val="3"/>
        <charset val="128"/>
        <scheme val="minor"/>
      </rPr>
      <t>Excelデータシート</t>
    </r>
    <rPh sb="1" eb="4">
      <t>ヨウシキダイ</t>
    </rPh>
    <rPh sb="12" eb="15">
      <t>カタシキメ</t>
    </rPh>
    <rPh sb="15" eb="17">
      <t>イコウ</t>
    </rPh>
    <rPh sb="17" eb="19">
      <t>センヨウ</t>
    </rPh>
    <rPh sb="20" eb="22">
      <t>カンリョウ</t>
    </rPh>
    <rPh sb="22" eb="24">
      <t>ジッセキ</t>
    </rPh>
    <rPh sb="24" eb="26">
      <t>ホウコク</t>
    </rPh>
    <rPh sb="26" eb="27">
      <t>ジ</t>
    </rPh>
    <rPh sb="27" eb="28">
      <t>ヨウ</t>
    </rPh>
    <phoneticPr fontId="3"/>
  </si>
  <si>
    <t>FKV</t>
    <phoneticPr fontId="3"/>
  </si>
  <si>
    <t>柳州五菱or不明</t>
    <rPh sb="6" eb="8">
      <t>フメイ</t>
    </rPh>
    <phoneticPr fontId="3"/>
  </si>
  <si>
    <t>様式第１１（その５）は型式毎に提出となりますので、２型式目以降はこの専用Excelデータシートで様式を作成ください。</t>
    <rPh sb="0" eb="3">
      <t>ヨウシキダイ</t>
    </rPh>
    <rPh sb="11" eb="14">
      <t>カタシキゴト</t>
    </rPh>
    <rPh sb="15" eb="17">
      <t>テイシュツ</t>
    </rPh>
    <rPh sb="26" eb="29">
      <t>カタシキメ</t>
    </rPh>
    <rPh sb="29" eb="31">
      <t>イコウ</t>
    </rPh>
    <rPh sb="34" eb="36">
      <t>センヨウ</t>
    </rPh>
    <rPh sb="48" eb="50">
      <t>ヨウシキ</t>
    </rPh>
    <rPh sb="51" eb="53">
      <t>サクセイ</t>
    </rPh>
    <phoneticPr fontId="3"/>
  </si>
  <si>
    <t>２型式目以降の「交付対象額」（合計）は様式第１１の１Excelデータシートの62行目に記入してください</t>
    <rPh sb="10" eb="12">
      <t>タイショウ</t>
    </rPh>
    <rPh sb="15" eb="17">
      <t>ゴウケイ</t>
    </rPh>
    <phoneticPr fontId="3"/>
  </si>
  <si>
    <t>なお、種類等が異なる場合は、本様式（様式第１１（その５））を複数枚記載して添付する</t>
    <phoneticPr fontId="3"/>
  </si>
  <si>
    <t>クリッパーEV ※2シーター</t>
    <phoneticPr fontId="3"/>
  </si>
  <si>
    <t>NPR88AN改</t>
    <rPh sb="7" eb="8">
      <t>カイ</t>
    </rPh>
    <phoneticPr fontId="1"/>
  </si>
  <si>
    <t>日野</t>
    <rPh sb="0" eb="2">
      <t>ヒノ</t>
    </rPh>
    <phoneticPr fontId="3"/>
  </si>
  <si>
    <t>デュトロZ EV</t>
    <phoneticPr fontId="3"/>
  </si>
  <si>
    <t>U68V HLDDD</t>
    <phoneticPr fontId="3"/>
  </si>
  <si>
    <t>U68V HLDDA</t>
    <phoneticPr fontId="3"/>
  </si>
  <si>
    <t>U69V HLDDG</t>
    <phoneticPr fontId="3"/>
  </si>
  <si>
    <t>U69V HLDDF</t>
    <phoneticPr fontId="3"/>
  </si>
  <si>
    <t>U69V HLDDI</t>
    <phoneticPr fontId="3"/>
  </si>
  <si>
    <t>U69V HLDDH</t>
    <phoneticPr fontId="3"/>
  </si>
  <si>
    <t>U79V HLDDG</t>
    <phoneticPr fontId="3"/>
  </si>
  <si>
    <t>U79V HLDDF</t>
    <phoneticPr fontId="3"/>
  </si>
  <si>
    <t>U79V HLDDI</t>
    <phoneticPr fontId="3"/>
  </si>
  <si>
    <t>U79V HLDDH</t>
    <phoneticPr fontId="3"/>
  </si>
  <si>
    <t>XED100V</t>
    <phoneticPr fontId="3"/>
  </si>
  <si>
    <t>XED100</t>
    <phoneticPr fontId="3"/>
  </si>
  <si>
    <t>種類</t>
    <rPh sb="0" eb="2">
      <t>シュルイ</t>
    </rPh>
    <phoneticPr fontId="3"/>
  </si>
  <si>
    <t>区分</t>
    <rPh sb="0" eb="2">
      <t>クブン</t>
    </rPh>
    <phoneticPr fontId="3"/>
  </si>
  <si>
    <t>トラック(小型)</t>
    <phoneticPr fontId="3"/>
  </si>
  <si>
    <t>軽自動車(バン)</t>
    <phoneticPr fontId="3"/>
  </si>
  <si>
    <t>軽自動車(トラック)</t>
    <phoneticPr fontId="3"/>
  </si>
  <si>
    <t>UDトラックス</t>
    <phoneticPr fontId="3"/>
  </si>
  <si>
    <t>ボルボ FH Electric</t>
    <phoneticPr fontId="3"/>
  </si>
  <si>
    <t>F11VS</t>
    <phoneticPr fontId="3"/>
  </si>
  <si>
    <t>5バッテリー使用</t>
    <phoneticPr fontId="3"/>
  </si>
  <si>
    <t>6バッテリー使用</t>
    <phoneticPr fontId="3"/>
  </si>
  <si>
    <t>2025/8/18更新</t>
    <rPh sb="9" eb="11">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</si>
</sst>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3">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b/>
      <sz val="11"/>
      <color theme="1"/>
      <name val="ＭＳ Ｐ明朝"/>
      <family val="1"/>
      <charset val="128"/>
    </font>
    <font>
      <sz val="12"/>
      <color theme="1"/>
      <name val="ＭＳ Ｐ明朝"/>
      <family val="1"/>
      <charset val="128"/>
    </font>
    <font>
      <vertAlign val="superscript"/>
      <sz val="12"/>
      <color theme="1"/>
      <name val="ＭＳ Ｐ明朝"/>
      <family val="1"/>
      <charset val="128"/>
    </font>
    <font>
      <sz val="9"/>
      <color theme="1"/>
      <name val="ＭＳ Ｐ明朝"/>
      <family val="1"/>
      <charset val="128"/>
    </font>
    <font>
      <sz val="8"/>
      <color theme="1"/>
      <name val="ＭＳ Ｐ明朝"/>
      <family val="1"/>
      <charset val="128"/>
    </font>
    <font>
      <sz val="14"/>
      <color theme="1"/>
      <name val="ＭＳ Ｐ明朝"/>
      <family val="1"/>
      <charset val="128"/>
    </font>
    <font>
      <sz val="10"/>
      <color theme="1"/>
      <name val="ＭＳ Ｐ明朝"/>
      <family val="1"/>
      <charset val="128"/>
    </font>
    <font>
      <vertAlign val="superscript"/>
      <sz val="10"/>
      <color theme="1"/>
      <name val="ＭＳ Ｐ明朝"/>
      <family val="1"/>
      <charset val="128"/>
    </font>
    <font>
      <vertAlign val="superscript"/>
      <sz val="11"/>
      <color theme="1"/>
      <name val="ＭＳ Ｐ明朝"/>
      <family val="1"/>
      <charset val="128"/>
    </font>
    <font>
      <vertAlign val="superscript"/>
      <sz val="9"/>
      <color theme="1"/>
      <name val="ＭＳ Ｐ明朝"/>
      <family val="1"/>
      <charset val="128"/>
    </font>
    <font>
      <b/>
      <sz val="11"/>
      <color theme="1"/>
      <name val="游ゴシック"/>
      <family val="3"/>
      <charset val="128"/>
      <scheme val="minor"/>
    </font>
    <font>
      <b/>
      <sz val="18"/>
      <color theme="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6"/>
      <color theme="0"/>
      <name val="游ゴシック"/>
      <family val="3"/>
      <charset val="128"/>
      <scheme val="minor"/>
    </font>
    <font>
      <sz val="11"/>
      <name val="游ゴシック"/>
      <family val="3"/>
      <charset val="128"/>
      <scheme val="minor"/>
    </font>
    <font>
      <b/>
      <sz val="11"/>
      <color theme="0"/>
      <name val="游ゴシック"/>
      <family val="3"/>
      <charset val="128"/>
      <scheme val="minor"/>
    </font>
    <font>
      <b/>
      <sz val="16"/>
      <color rgb="FFFF0000"/>
      <name val="游ゴシック"/>
      <family val="3"/>
      <charset val="128"/>
      <scheme val="minor"/>
    </font>
    <font>
      <b/>
      <sz val="18"/>
      <color theme="0"/>
      <name val="游ゴシック"/>
      <family val="3"/>
      <charset val="128"/>
      <scheme val="minor"/>
    </font>
  </fonts>
  <fills count="8">
    <fill>
      <patternFill patternType="none"/>
    </fill>
    <fill>
      <patternFill patternType="gray125"/>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1" tint="0.34998626667073579"/>
        <bgColor indexed="64"/>
      </patternFill>
    </fill>
  </fills>
  <borders count="4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thin">
        <color indexed="64"/>
      </top>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64"/>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bottom/>
      <diagonal/>
    </border>
    <border>
      <left/>
      <right style="medium">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0" borderId="0" xfId="0" applyFont="1">
      <alignment vertical="center"/>
    </xf>
    <xf numFmtId="0" fontId="2" fillId="0" borderId="4" xfId="0" applyFont="1" applyBorder="1" applyAlignment="1">
      <alignment vertical="center"/>
    </xf>
    <xf numFmtId="0" fontId="2" fillId="0" borderId="5" xfId="0" applyFont="1" applyBorder="1" applyAlignment="1">
      <alignment vertical="center"/>
    </xf>
    <xf numFmtId="0" fontId="5" fillId="0" borderId="0" xfId="0" applyFont="1">
      <alignment vertical="center"/>
    </xf>
    <xf numFmtId="0" fontId="2" fillId="0" borderId="9" xfId="0" applyFont="1" applyBorder="1" applyAlignment="1">
      <alignment vertical="center"/>
    </xf>
    <xf numFmtId="0" fontId="2" fillId="0" borderId="10" xfId="0" applyFont="1" applyBorder="1" applyAlignment="1">
      <alignment vertical="center"/>
    </xf>
    <xf numFmtId="0" fontId="8" fillId="0" borderId="0" xfId="0" applyFo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48" xfId="0" applyFont="1" applyBorder="1">
      <alignment vertical="center"/>
    </xf>
    <xf numFmtId="0" fontId="2" fillId="0" borderId="9" xfId="0" applyFont="1" applyBorder="1">
      <alignment vertical="center"/>
    </xf>
    <xf numFmtId="0" fontId="2" fillId="0" borderId="10" xfId="0" applyFont="1" applyBorder="1">
      <alignment vertical="center"/>
    </xf>
    <xf numFmtId="0" fontId="14" fillId="0" borderId="0" xfId="0" applyFont="1">
      <alignment vertical="center"/>
    </xf>
    <xf numFmtId="0" fontId="0" fillId="0" borderId="35" xfId="0" applyFill="1" applyBorder="1" applyAlignment="1">
      <alignment vertical="center"/>
    </xf>
    <xf numFmtId="0" fontId="0" fillId="4" borderId="35" xfId="0" applyFill="1" applyBorder="1" applyAlignment="1" applyProtection="1">
      <alignment vertical="center"/>
      <protection locked="0"/>
    </xf>
    <xf numFmtId="0" fontId="0" fillId="0" borderId="0" xfId="0" applyFill="1" applyBorder="1">
      <alignment vertical="center"/>
    </xf>
    <xf numFmtId="0" fontId="0" fillId="0" borderId="0" xfId="0" applyFill="1">
      <alignment vertical="center"/>
    </xf>
    <xf numFmtId="38" fontId="0" fillId="0" borderId="0" xfId="1" applyFont="1" applyFill="1">
      <alignment vertical="center"/>
    </xf>
    <xf numFmtId="0" fontId="0" fillId="0" borderId="0" xfId="0" applyFill="1" applyAlignment="1">
      <alignment vertical="center"/>
    </xf>
    <xf numFmtId="0" fontId="21" fillId="0" borderId="0" xfId="0" applyFont="1">
      <alignment vertical="center"/>
    </xf>
    <xf numFmtId="0" fontId="14" fillId="5" borderId="0" xfId="0" applyFont="1" applyFill="1">
      <alignment vertical="center"/>
    </xf>
    <xf numFmtId="0" fontId="0" fillId="5" borderId="0" xfId="0" applyFill="1">
      <alignment vertical="center"/>
    </xf>
    <xf numFmtId="0" fontId="15" fillId="5" borderId="0" xfId="0" applyFont="1" applyFill="1">
      <alignment vertical="center"/>
    </xf>
    <xf numFmtId="0" fontId="0" fillId="4" borderId="35" xfId="0" applyFill="1" applyBorder="1" applyAlignment="1">
      <alignment vertical="center"/>
    </xf>
    <xf numFmtId="0" fontId="0" fillId="0" borderId="0" xfId="0" applyBorder="1" applyAlignment="1">
      <alignment vertical="center"/>
    </xf>
    <xf numFmtId="0" fontId="0" fillId="5" borderId="0" xfId="0" applyFill="1" applyAlignment="1">
      <alignment horizontal="right" vertical="center"/>
    </xf>
    <xf numFmtId="0" fontId="0" fillId="0" borderId="20" xfId="0" applyFill="1" applyBorder="1" applyAlignment="1">
      <alignment horizontal="left" vertical="center" shrinkToFit="1"/>
    </xf>
    <xf numFmtId="0" fontId="0" fillId="0" borderId="21"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18" fillId="6" borderId="21" xfId="0" applyFont="1" applyFill="1" applyBorder="1" applyAlignment="1">
      <alignment horizontal="left" vertical="center"/>
    </xf>
    <xf numFmtId="0" fontId="18" fillId="6" borderId="34" xfId="0" applyFont="1" applyFill="1" applyBorder="1" applyAlignment="1">
      <alignment horizontal="left" vertical="center"/>
    </xf>
    <xf numFmtId="0" fontId="18" fillId="6" borderId="35" xfId="0" applyFont="1" applyFill="1" applyBorder="1" applyAlignment="1">
      <alignment horizontal="left" vertical="center"/>
    </xf>
    <xf numFmtId="0" fontId="19" fillId="0" borderId="21" xfId="0" applyFont="1" applyFill="1" applyBorder="1" applyAlignment="1">
      <alignment vertical="center"/>
    </xf>
    <xf numFmtId="0" fontId="19" fillId="0" borderId="34" xfId="0" applyFont="1" applyFill="1" applyBorder="1" applyAlignment="1">
      <alignment vertical="center"/>
    </xf>
    <xf numFmtId="0" fontId="19" fillId="0" borderId="35" xfId="0" applyFont="1" applyFill="1" applyBorder="1" applyAlignment="1">
      <alignment vertical="center"/>
    </xf>
    <xf numFmtId="0" fontId="19" fillId="0" borderId="21"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protection locked="0"/>
    </xf>
    <xf numFmtId="0" fontId="19" fillId="0" borderId="35" xfId="0" applyFont="1" applyFill="1" applyBorder="1" applyAlignment="1" applyProtection="1">
      <alignment horizontal="center" vertical="center"/>
      <protection locked="0"/>
    </xf>
    <xf numFmtId="0" fontId="0" fillId="0" borderId="20" xfId="0" applyFill="1" applyBorder="1" applyAlignment="1">
      <alignment horizontal="left" vertical="center"/>
    </xf>
    <xf numFmtId="0" fontId="0" fillId="0" borderId="20" xfId="0" applyFill="1" applyBorder="1" applyAlignment="1" applyProtection="1">
      <alignment horizontal="center" vertical="center"/>
      <protection locked="0"/>
    </xf>
    <xf numFmtId="0" fontId="0" fillId="0" borderId="20" xfId="0" applyFill="1" applyBorder="1" applyAlignment="1">
      <alignment horizontal="left" vertical="center" wrapText="1"/>
    </xf>
    <xf numFmtId="0" fontId="0" fillId="0" borderId="28" xfId="0" applyFill="1" applyBorder="1" applyAlignment="1">
      <alignment horizontal="left" vertical="center"/>
    </xf>
    <xf numFmtId="0" fontId="0" fillId="0" borderId="38" xfId="0" applyFill="1" applyBorder="1" applyAlignment="1">
      <alignment horizontal="left" vertical="center"/>
    </xf>
    <xf numFmtId="0" fontId="0" fillId="0" borderId="28" xfId="0" applyFill="1" applyBorder="1" applyAlignment="1">
      <alignment horizontal="left" vertical="center" wrapText="1"/>
    </xf>
    <xf numFmtId="0" fontId="0" fillId="0" borderId="34" xfId="0" applyFill="1" applyBorder="1" applyAlignment="1">
      <alignment horizontal="center" vertical="center"/>
    </xf>
    <xf numFmtId="0" fontId="20" fillId="3" borderId="34" xfId="0" applyFont="1" applyFill="1" applyBorder="1" applyAlignment="1">
      <alignment horizontal="left" vertical="center"/>
    </xf>
    <xf numFmtId="0" fontId="20" fillId="3" borderId="35" xfId="0" applyFont="1" applyFill="1" applyBorder="1" applyAlignment="1">
      <alignment horizontal="left" vertical="center"/>
    </xf>
    <xf numFmtId="38" fontId="0" fillId="4" borderId="21" xfId="1" applyFont="1" applyFill="1" applyBorder="1" applyAlignment="1" applyProtection="1">
      <alignment horizontal="center" vertical="center"/>
    </xf>
    <xf numFmtId="38" fontId="0" fillId="4" borderId="34" xfId="1" applyFont="1" applyFill="1" applyBorder="1" applyAlignment="1" applyProtection="1">
      <alignment horizontal="center" vertical="center"/>
    </xf>
    <xf numFmtId="176" fontId="0" fillId="4" borderId="21" xfId="0" applyNumberFormat="1" applyFill="1" applyBorder="1" applyAlignment="1" applyProtection="1">
      <alignment horizontal="center" vertical="center"/>
      <protection locked="0"/>
    </xf>
    <xf numFmtId="176" fontId="0" fillId="4" borderId="34" xfId="0" applyNumberFormat="1" applyFill="1" applyBorder="1" applyAlignment="1" applyProtection="1">
      <alignment horizontal="center" vertical="center"/>
      <protection locked="0"/>
    </xf>
    <xf numFmtId="0" fontId="22" fillId="6" borderId="21" xfId="0" applyFont="1" applyFill="1" applyBorder="1" applyAlignment="1">
      <alignment horizontal="left" vertical="center"/>
    </xf>
    <xf numFmtId="0" fontId="22" fillId="6" borderId="34" xfId="0" applyFont="1" applyFill="1" applyBorder="1" applyAlignment="1">
      <alignment horizontal="left" vertical="center"/>
    </xf>
    <xf numFmtId="0" fontId="22" fillId="6" borderId="35" xfId="0" applyFont="1" applyFill="1" applyBorder="1" applyAlignment="1">
      <alignment horizontal="left" vertical="center"/>
    </xf>
    <xf numFmtId="0" fontId="0" fillId="0" borderId="20" xfId="0" applyBorder="1" applyAlignment="1">
      <alignment horizontal="left" vertical="center" wrapText="1"/>
    </xf>
    <xf numFmtId="0" fontId="0" fillId="0" borderId="20" xfId="0" applyBorder="1" applyAlignment="1">
      <alignment horizontal="lef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2"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2" fillId="0" borderId="23" xfId="0" applyFont="1" applyBorder="1" applyAlignment="1">
      <alignment horizontal="center" vertical="center"/>
    </xf>
    <xf numFmtId="0" fontId="11" fillId="2" borderId="20"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0"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1" xfId="0" applyFont="1" applyBorder="1" applyAlignment="1">
      <alignment horizontal="center" vertical="center"/>
    </xf>
    <xf numFmtId="177" fontId="2" fillId="0" borderId="28" xfId="0" applyNumberFormat="1" applyFont="1" applyBorder="1" applyAlignment="1">
      <alignment horizontal="center" vertical="center"/>
    </xf>
    <xf numFmtId="177" fontId="2" fillId="0" borderId="40" xfId="0" applyNumberFormat="1" applyFont="1" applyBorder="1" applyAlignment="1">
      <alignment horizontal="center" vertical="center"/>
    </xf>
    <xf numFmtId="177" fontId="2" fillId="0" borderId="30" xfId="0" applyNumberFormat="1" applyFont="1" applyBorder="1" applyAlignment="1">
      <alignment horizontal="center" vertical="center"/>
    </xf>
    <xf numFmtId="177" fontId="2" fillId="0" borderId="41" xfId="0" applyNumberFormat="1" applyFont="1" applyBorder="1" applyAlignment="1">
      <alignment horizontal="center" vertical="center"/>
    </xf>
    <xf numFmtId="0" fontId="7" fillId="2" borderId="20" xfId="0" applyFont="1" applyFill="1" applyBorder="1" applyAlignment="1">
      <alignment horizontal="center" vertical="center"/>
    </xf>
    <xf numFmtId="0" fontId="7" fillId="2" borderId="42" xfId="0" applyFont="1" applyFill="1" applyBorder="1" applyAlignment="1">
      <alignment horizontal="center" vertical="center"/>
    </xf>
    <xf numFmtId="0" fontId="2" fillId="0" borderId="2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177" fontId="2" fillId="0" borderId="35" xfId="0" applyNumberFormat="1" applyFont="1" applyBorder="1" applyAlignment="1">
      <alignment horizontal="center" vertical="center"/>
    </xf>
    <xf numFmtId="177" fontId="2" fillId="0" borderId="20" xfId="0" applyNumberFormat="1" applyFont="1" applyBorder="1" applyAlignment="1">
      <alignment horizontal="center" vertical="center"/>
    </xf>
    <xf numFmtId="177" fontId="2" fillId="0" borderId="33" xfId="0" applyNumberFormat="1" applyFont="1" applyBorder="1" applyAlignment="1">
      <alignment horizontal="center" vertical="center"/>
    </xf>
    <xf numFmtId="177" fontId="2" fillId="0" borderId="44" xfId="0" applyNumberFormat="1" applyFont="1" applyBorder="1" applyAlignment="1">
      <alignment horizontal="center" vertical="center"/>
    </xf>
    <xf numFmtId="177" fontId="2" fillId="0" borderId="42" xfId="0" applyNumberFormat="1" applyFont="1" applyBorder="1" applyAlignment="1">
      <alignment horizontal="center" vertical="center"/>
    </xf>
    <xf numFmtId="177" fontId="2" fillId="0" borderId="45" xfId="0" applyNumberFormat="1" applyFont="1" applyBorder="1" applyAlignment="1">
      <alignment horizontal="center" vertical="center"/>
    </xf>
    <xf numFmtId="0" fontId="12" fillId="2" borderId="20" xfId="0" applyFont="1" applyFill="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7" fillId="2" borderId="3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47" xfId="0" applyFont="1" applyBorder="1" applyAlignment="1">
      <alignment horizontal="center" vertical="center"/>
    </xf>
    <xf numFmtId="0" fontId="9" fillId="0" borderId="3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Border="1" applyAlignment="1">
      <alignment horizontal="center"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6" xfId="0" applyFont="1" applyFill="1" applyBorder="1" applyAlignment="1">
      <alignment horizontal="center" vertical="center"/>
    </xf>
    <xf numFmtId="176" fontId="2" fillId="0" borderId="35"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33" xfId="0" applyNumberFormat="1" applyFont="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9"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9"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0" fillId="7" borderId="28" xfId="0" applyFill="1" applyBorder="1" applyAlignment="1">
      <alignment horizontal="left" vertical="center"/>
    </xf>
    <xf numFmtId="0" fontId="0" fillId="7" borderId="38" xfId="0" applyFill="1" applyBorder="1" applyAlignment="1">
      <alignment horizontal="left" vertical="center"/>
    </xf>
  </cellXfs>
  <cellStyles count="2">
    <cellStyle name="桁区切り" xfId="1" builtinId="6"/>
    <cellStyle name="標準" xfId="0" builtinId="0"/>
  </cellStyles>
  <dxfs count="26">
    <dxf>
      <fill>
        <patternFill patternType="none">
          <bgColor auto="1"/>
        </patternFill>
      </fill>
    </dxf>
    <dxf>
      <fill>
        <patternFill>
          <bgColor theme="2"/>
        </patternFill>
      </fill>
    </dxf>
    <dxf>
      <fill>
        <patternFill>
          <bgColor them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solid">
          <bgColor theme="7" tint="0.79998168889431442"/>
        </patternFill>
      </fill>
    </dxf>
    <dxf>
      <fill>
        <patternFill patternType="solid">
          <bgColor theme="7" tint="0.79998168889431442"/>
        </patternFill>
      </fill>
    </dxf>
    <dxf>
      <fill>
        <patternFill>
          <bgColor theme="7" tint="0.79998168889431442"/>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26360;&#24335;\&#31532;&#65297;&#27573;&#38542;&#30003;&#35531;\&#12487;&#12540;&#12479;&#12471;&#12540;&#12488;\&#32368;&#12426;&#36234;&#12375;&#20104;&#31639;&#29992;\2datesheet_2024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データシート"/>
      <sheetName val="様式第1"/>
      <sheetName val="様式第1（別紙1）"/>
      <sheetName val="様式第1（別紙2）兼様式第11（別紙2）"/>
      <sheetName val="別添"/>
      <sheetName val="委任状フォーマッ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6CCF0-AE42-4AF1-AD84-8CE0F74BAF4A}">
  <dimension ref="A1:AQ141"/>
  <sheetViews>
    <sheetView tabSelected="1" view="pageBreakPreview" zoomScaleNormal="100" zoomScaleSheetLayoutView="100" workbookViewId="0">
      <selection activeCell="D8" sqref="D8:R8"/>
    </sheetView>
  </sheetViews>
  <sheetFormatPr defaultRowHeight="18.75"/>
  <cols>
    <col min="1" max="3" width="10.625" customWidth="1"/>
    <col min="4" max="18" width="5.625" customWidth="1"/>
    <col min="24" max="24" width="12.375" customWidth="1"/>
    <col min="35" max="35" width="10.5" bestFit="1" customWidth="1"/>
  </cols>
  <sheetData>
    <row r="1" spans="1:43" s="29" customFormat="1" ht="55.5" customHeight="1">
      <c r="A1" s="28" t="s">
        <v>69</v>
      </c>
      <c r="G1" s="30" t="s">
        <v>186</v>
      </c>
      <c r="X1" s="33" t="s">
        <v>218</v>
      </c>
    </row>
    <row r="2" spans="1:43">
      <c r="B2" t="s">
        <v>70</v>
      </c>
    </row>
    <row r="3" spans="1:43">
      <c r="B3" t="s">
        <v>71</v>
      </c>
    </row>
    <row r="4" spans="1:43">
      <c r="B4" s="20" t="s">
        <v>189</v>
      </c>
    </row>
    <row r="5" spans="1:43">
      <c r="B5" s="20"/>
      <c r="AB5" s="23" t="s">
        <v>88</v>
      </c>
      <c r="AC5" s="24"/>
      <c r="AD5" s="24"/>
      <c r="AE5" s="24"/>
      <c r="AF5" s="24"/>
      <c r="AG5" s="24"/>
      <c r="AH5" s="24"/>
      <c r="AI5" s="23" t="s">
        <v>89</v>
      </c>
      <c r="AJ5" s="24"/>
    </row>
    <row r="6" spans="1:43">
      <c r="B6" s="20"/>
      <c r="AB6" s="23" t="s">
        <v>10</v>
      </c>
      <c r="AC6" s="23" t="s">
        <v>11</v>
      </c>
      <c r="AD6" s="23" t="s">
        <v>12</v>
      </c>
      <c r="AE6" s="23" t="s">
        <v>13</v>
      </c>
      <c r="AF6" s="23" t="s">
        <v>90</v>
      </c>
      <c r="AG6" s="23" t="s">
        <v>91</v>
      </c>
      <c r="AH6" s="24"/>
      <c r="AI6" s="23" t="s">
        <v>24</v>
      </c>
      <c r="AJ6" s="23" t="s">
        <v>25</v>
      </c>
    </row>
    <row r="7" spans="1:43" ht="30" customHeight="1">
      <c r="A7" s="60" t="s">
        <v>182</v>
      </c>
      <c r="B7" s="61"/>
      <c r="C7" s="61"/>
      <c r="D7" s="61"/>
      <c r="E7" s="61"/>
      <c r="F7" s="61"/>
      <c r="G7" s="61"/>
      <c r="H7" s="61"/>
      <c r="I7" s="61"/>
      <c r="J7" s="61"/>
      <c r="K7" s="61"/>
      <c r="L7" s="61"/>
      <c r="M7" s="61"/>
      <c r="N7" s="61"/>
      <c r="O7" s="61"/>
      <c r="P7" s="61"/>
      <c r="Q7" s="61"/>
      <c r="R7" s="62"/>
      <c r="AB7" s="23" t="s">
        <v>92</v>
      </c>
      <c r="AC7" s="24"/>
      <c r="AD7" s="24"/>
      <c r="AE7" s="24"/>
      <c r="AF7" s="24"/>
      <c r="AG7" s="24"/>
      <c r="AH7" s="24"/>
      <c r="AI7" s="23"/>
      <c r="AJ7" s="23"/>
    </row>
    <row r="8" spans="1:43" ht="24.95" customHeight="1">
      <c r="A8" s="63" t="s">
        <v>184</v>
      </c>
      <c r="B8" s="64"/>
      <c r="C8" s="64"/>
      <c r="D8" s="35"/>
      <c r="E8" s="36"/>
      <c r="F8" s="36"/>
      <c r="G8" s="36"/>
      <c r="H8" s="36"/>
      <c r="I8" s="36"/>
      <c r="J8" s="36"/>
      <c r="K8" s="36"/>
      <c r="L8" s="36"/>
      <c r="M8" s="36"/>
      <c r="N8" s="36"/>
      <c r="O8" s="36"/>
      <c r="P8" s="36"/>
      <c r="Q8" s="36"/>
      <c r="R8" s="37"/>
      <c r="AB8" s="23" t="s">
        <v>17</v>
      </c>
      <c r="AC8" s="23" t="s">
        <v>18</v>
      </c>
      <c r="AD8" s="24" t="s">
        <v>19</v>
      </c>
      <c r="AE8" s="23" t="s">
        <v>20</v>
      </c>
      <c r="AF8" s="23" t="s">
        <v>21</v>
      </c>
      <c r="AG8" s="23" t="s">
        <v>22</v>
      </c>
      <c r="AH8" s="23"/>
      <c r="AI8" s="23"/>
      <c r="AJ8" s="23"/>
    </row>
    <row r="9" spans="1:43" ht="49.5" customHeight="1">
      <c r="A9" s="63" t="s">
        <v>183</v>
      </c>
      <c r="B9" s="64"/>
      <c r="C9" s="64"/>
      <c r="D9" s="35"/>
      <c r="E9" s="36"/>
      <c r="F9" s="36"/>
      <c r="G9" s="36"/>
      <c r="H9" s="36"/>
      <c r="I9" s="36"/>
      <c r="J9" s="36"/>
      <c r="K9" s="36"/>
      <c r="L9" s="36"/>
      <c r="M9" s="36"/>
      <c r="N9" s="36"/>
      <c r="O9" s="36"/>
      <c r="P9" s="36"/>
      <c r="Q9" s="36"/>
      <c r="R9" s="37"/>
      <c r="AB9" s="23"/>
      <c r="AC9" s="24"/>
      <c r="AD9" s="24"/>
      <c r="AE9" s="24"/>
      <c r="AF9" s="24"/>
      <c r="AG9" s="24"/>
      <c r="AH9" s="24"/>
      <c r="AI9" s="23"/>
      <c r="AJ9" s="23"/>
    </row>
    <row r="10" spans="1:43" ht="24.95" customHeight="1">
      <c r="AB10" s="23"/>
      <c r="AC10" s="24"/>
      <c r="AD10" s="24"/>
      <c r="AE10" s="24"/>
      <c r="AF10" s="24"/>
      <c r="AG10" s="24"/>
      <c r="AH10" s="24"/>
      <c r="AI10" s="23"/>
      <c r="AJ10" s="23"/>
    </row>
    <row r="11" spans="1:43" ht="30" customHeight="1">
      <c r="A11" s="38" t="s">
        <v>72</v>
      </c>
      <c r="B11" s="39"/>
      <c r="C11" s="39"/>
      <c r="D11" s="39"/>
      <c r="E11" s="39"/>
      <c r="F11" s="39"/>
      <c r="G11" s="39"/>
      <c r="H11" s="39"/>
      <c r="I11" s="39"/>
      <c r="J11" s="39"/>
      <c r="K11" s="39"/>
      <c r="L11" s="39"/>
      <c r="M11" s="39"/>
      <c r="N11" s="39"/>
      <c r="O11" s="39"/>
      <c r="P11" s="39"/>
      <c r="Q11" s="39"/>
      <c r="R11" s="40"/>
      <c r="AI11" s="24"/>
      <c r="AJ11" s="24"/>
    </row>
    <row r="12" spans="1:43" ht="24.95" customHeight="1">
      <c r="A12" s="41" t="s">
        <v>73</v>
      </c>
      <c r="B12" s="42"/>
      <c r="C12" s="43"/>
      <c r="D12" s="44"/>
      <c r="E12" s="45"/>
      <c r="F12" s="45"/>
      <c r="G12" s="45"/>
      <c r="H12" s="45"/>
      <c r="I12" s="45"/>
      <c r="J12" s="45"/>
      <c r="K12" s="45"/>
      <c r="L12" s="45"/>
      <c r="M12" s="45"/>
      <c r="N12" s="45"/>
      <c r="O12" s="45"/>
      <c r="P12" s="45"/>
      <c r="Q12" s="45"/>
      <c r="R12" s="46"/>
    </row>
    <row r="13" spans="1:43" ht="24.95" customHeight="1">
      <c r="A13" s="47" t="s">
        <v>74</v>
      </c>
      <c r="B13" s="47"/>
      <c r="C13" s="47"/>
      <c r="D13" s="35"/>
      <c r="E13" s="36"/>
      <c r="F13" s="36"/>
      <c r="G13" s="36"/>
      <c r="H13" s="36"/>
      <c r="I13" s="36"/>
      <c r="J13" s="36"/>
      <c r="K13" s="36"/>
      <c r="L13" s="36"/>
      <c r="M13" s="36"/>
      <c r="N13" s="36"/>
      <c r="O13" s="36"/>
      <c r="P13" s="36"/>
      <c r="Q13" s="36"/>
      <c r="R13" s="37"/>
    </row>
    <row r="14" spans="1:43" ht="24.95" customHeight="1">
      <c r="A14" s="34" t="s">
        <v>75</v>
      </c>
      <c r="B14" s="34"/>
      <c r="C14" s="34"/>
      <c r="D14" s="35"/>
      <c r="E14" s="36"/>
      <c r="F14" s="36"/>
      <c r="G14" s="36"/>
      <c r="H14" s="36"/>
      <c r="I14" s="36"/>
      <c r="J14" s="36"/>
      <c r="K14" s="36"/>
      <c r="L14" s="36"/>
      <c r="M14" s="36"/>
      <c r="N14" s="36"/>
      <c r="O14" s="36"/>
      <c r="P14" s="36"/>
      <c r="Q14" s="36"/>
      <c r="R14" s="37"/>
      <c r="AB14" s="24" t="s">
        <v>93</v>
      </c>
      <c r="AD14" s="24"/>
      <c r="AE14" s="24"/>
      <c r="AF14" s="24"/>
      <c r="AG14" s="24"/>
      <c r="AH14" s="24"/>
      <c r="AI14" s="24"/>
      <c r="AJ14" s="24"/>
      <c r="AK14" s="24"/>
      <c r="AL14" s="24"/>
      <c r="AM14" s="24"/>
      <c r="AN14" s="24"/>
    </row>
    <row r="15" spans="1:43" ht="24.95" customHeight="1">
      <c r="A15" s="47" t="s">
        <v>40</v>
      </c>
      <c r="B15" s="47"/>
      <c r="C15" s="47"/>
      <c r="D15" s="48"/>
      <c r="E15" s="48"/>
      <c r="F15" s="48"/>
      <c r="G15" s="48"/>
      <c r="H15" s="48"/>
      <c r="I15" s="48"/>
      <c r="J15" s="48"/>
      <c r="K15" s="48"/>
      <c r="L15" s="48"/>
      <c r="M15" s="48"/>
      <c r="N15" s="48"/>
      <c r="O15" s="48"/>
      <c r="P15" s="48"/>
      <c r="Q15" s="48"/>
      <c r="R15" s="48"/>
      <c r="AB15" t="s">
        <v>94</v>
      </c>
      <c r="AC15" t="s">
        <v>188</v>
      </c>
      <c r="AD15" t="s">
        <v>95</v>
      </c>
      <c r="AE15" t="s">
        <v>96</v>
      </c>
      <c r="AF15" t="s">
        <v>97</v>
      </c>
      <c r="AG15" t="s">
        <v>98</v>
      </c>
      <c r="AH15" t="s">
        <v>99</v>
      </c>
      <c r="AI15" t="s">
        <v>100</v>
      </c>
      <c r="AJ15" t="s">
        <v>101</v>
      </c>
      <c r="AK15" t="s">
        <v>102</v>
      </c>
      <c r="AL15" t="s">
        <v>103</v>
      </c>
      <c r="AM15" t="s">
        <v>104</v>
      </c>
      <c r="AN15" t="s">
        <v>105</v>
      </c>
      <c r="AO15" t="s">
        <v>106</v>
      </c>
      <c r="AP15" t="s">
        <v>194</v>
      </c>
      <c r="AQ15" t="s">
        <v>213</v>
      </c>
    </row>
    <row r="16" spans="1:43" ht="51" customHeight="1">
      <c r="A16" s="49" t="s">
        <v>76</v>
      </c>
      <c r="B16" s="49"/>
      <c r="C16" s="49"/>
      <c r="D16" s="48"/>
      <c r="E16" s="48"/>
      <c r="F16" s="48"/>
      <c r="G16" s="48"/>
      <c r="H16" s="48"/>
      <c r="I16" s="48"/>
      <c r="J16" s="48"/>
      <c r="K16" s="48"/>
      <c r="L16" s="48"/>
      <c r="M16" s="48"/>
      <c r="N16" s="48"/>
      <c r="O16" s="48"/>
      <c r="P16" s="48"/>
      <c r="Q16" s="48"/>
      <c r="R16" s="48"/>
      <c r="AB16" s="24" t="s">
        <v>107</v>
      </c>
      <c r="AD16" s="24"/>
      <c r="AE16" s="24"/>
      <c r="AF16" s="24"/>
      <c r="AG16" s="24"/>
      <c r="AH16" s="24"/>
      <c r="AI16" s="24"/>
      <c r="AJ16" s="24"/>
      <c r="AK16" s="24"/>
      <c r="AL16" s="24"/>
      <c r="AM16" s="24"/>
      <c r="AN16" s="24"/>
      <c r="AP16" s="24"/>
    </row>
    <row r="17" spans="1:43" ht="24.95" customHeight="1">
      <c r="A17" s="47" t="s">
        <v>77</v>
      </c>
      <c r="B17" s="47"/>
      <c r="C17" s="47"/>
      <c r="D17" s="48"/>
      <c r="E17" s="48"/>
      <c r="F17" s="48"/>
      <c r="G17" s="48"/>
      <c r="H17" s="48"/>
      <c r="I17" s="48"/>
      <c r="J17" s="48"/>
      <c r="K17" s="48"/>
      <c r="L17" s="48"/>
      <c r="M17" s="48"/>
      <c r="N17" s="48"/>
      <c r="O17" s="48"/>
      <c r="P17" s="48"/>
      <c r="Q17" s="48"/>
      <c r="R17" s="48"/>
      <c r="AB17" s="24" t="s">
        <v>108</v>
      </c>
      <c r="AC17" s="24" t="s">
        <v>187</v>
      </c>
      <c r="AD17" s="24" t="s">
        <v>109</v>
      </c>
      <c r="AE17" s="24" t="s">
        <v>110</v>
      </c>
      <c r="AF17" s="24" t="s">
        <v>111</v>
      </c>
      <c r="AG17" s="24" t="s">
        <v>112</v>
      </c>
      <c r="AH17" s="24" t="s">
        <v>113</v>
      </c>
      <c r="AI17" s="24" t="s">
        <v>114</v>
      </c>
      <c r="AJ17" s="24" t="s">
        <v>115</v>
      </c>
      <c r="AK17" s="24" t="s">
        <v>192</v>
      </c>
      <c r="AL17" s="24" t="s">
        <v>116</v>
      </c>
      <c r="AM17" s="24" t="s">
        <v>117</v>
      </c>
      <c r="AN17" s="24" t="s">
        <v>118</v>
      </c>
      <c r="AO17" s="24" t="s">
        <v>119</v>
      </c>
      <c r="AP17" s="24" t="s">
        <v>195</v>
      </c>
      <c r="AQ17" t="s">
        <v>214</v>
      </c>
    </row>
    <row r="18" spans="1:43" ht="24.95" customHeight="1">
      <c r="A18" s="50" t="s">
        <v>78</v>
      </c>
      <c r="B18" s="50"/>
      <c r="C18" s="51"/>
      <c r="D18" s="48"/>
      <c r="E18" s="48"/>
      <c r="F18" s="48"/>
      <c r="G18" s="48"/>
      <c r="H18" s="48"/>
      <c r="I18" s="48"/>
      <c r="J18" s="48"/>
      <c r="K18" s="48"/>
      <c r="L18" s="48"/>
      <c r="M18" s="48"/>
      <c r="N18" s="48"/>
      <c r="O18" s="48"/>
      <c r="P18" s="48"/>
      <c r="Q18" s="48"/>
      <c r="R18" s="48"/>
      <c r="AB18" s="24" t="s">
        <v>120</v>
      </c>
      <c r="AD18" s="24"/>
      <c r="AE18" s="24" t="s">
        <v>121</v>
      </c>
      <c r="AF18" s="24" t="s">
        <v>122</v>
      </c>
      <c r="AG18" s="24"/>
      <c r="AH18" s="24"/>
      <c r="AI18" s="24"/>
      <c r="AJ18" s="24" t="s">
        <v>123</v>
      </c>
      <c r="AK18" s="24" t="s">
        <v>124</v>
      </c>
      <c r="AL18" s="24" t="s">
        <v>125</v>
      </c>
      <c r="AM18" s="24"/>
      <c r="AN18" s="24" t="s">
        <v>126</v>
      </c>
      <c r="AO18" s="24"/>
    </row>
    <row r="19" spans="1:43" ht="24.95" customHeight="1">
      <c r="A19" s="50" t="s">
        <v>79</v>
      </c>
      <c r="B19" s="50"/>
      <c r="C19" s="51"/>
      <c r="D19" s="48"/>
      <c r="E19" s="48"/>
      <c r="F19" s="48"/>
      <c r="G19" s="48"/>
      <c r="H19" s="48"/>
      <c r="I19" s="48"/>
      <c r="J19" s="48"/>
      <c r="K19" s="48"/>
      <c r="L19" s="48"/>
      <c r="M19" s="48"/>
      <c r="N19" s="48"/>
      <c r="O19" s="48"/>
      <c r="P19" s="48"/>
      <c r="Q19" s="48"/>
      <c r="R19" s="48"/>
      <c r="AB19" s="24" t="s">
        <v>127</v>
      </c>
      <c r="AD19" s="24"/>
      <c r="AE19" s="24" t="s">
        <v>128</v>
      </c>
      <c r="AF19" s="24" t="s">
        <v>129</v>
      </c>
      <c r="AG19" s="24"/>
      <c r="AH19" s="24"/>
      <c r="AI19" s="24"/>
      <c r="AJ19" s="24" t="s">
        <v>130</v>
      </c>
      <c r="AK19" s="24" t="s">
        <v>131</v>
      </c>
      <c r="AL19" s="24" t="s">
        <v>132</v>
      </c>
      <c r="AM19" s="24"/>
      <c r="AN19" s="24" t="s">
        <v>119</v>
      </c>
      <c r="AO19" s="24"/>
    </row>
    <row r="20" spans="1:43" ht="24.95" customHeight="1">
      <c r="A20" s="50" t="s">
        <v>80</v>
      </c>
      <c r="B20" s="50"/>
      <c r="C20" s="51"/>
      <c r="D20" s="48"/>
      <c r="E20" s="48"/>
      <c r="F20" s="48"/>
      <c r="G20" s="48"/>
      <c r="H20" s="48"/>
      <c r="I20" s="48"/>
      <c r="J20" s="48"/>
      <c r="K20" s="48"/>
      <c r="L20" s="48"/>
      <c r="M20" s="48"/>
      <c r="N20" s="48"/>
      <c r="O20" s="48"/>
      <c r="P20" s="48"/>
      <c r="Q20" s="48"/>
      <c r="R20" s="48"/>
      <c r="AB20" s="24" t="s">
        <v>133</v>
      </c>
      <c r="AD20" s="24"/>
      <c r="AE20" s="24"/>
      <c r="AF20" s="24" t="s">
        <v>134</v>
      </c>
      <c r="AG20" s="24"/>
      <c r="AH20" s="24"/>
      <c r="AI20" s="24"/>
      <c r="AJ20" s="24" t="s">
        <v>135</v>
      </c>
      <c r="AK20" s="24" t="s">
        <v>136</v>
      </c>
      <c r="AL20" s="24" t="s">
        <v>137</v>
      </c>
      <c r="AM20" s="24"/>
      <c r="AN20" s="24"/>
      <c r="AO20" s="24"/>
    </row>
    <row r="21" spans="1:43" ht="24.95" customHeight="1">
      <c r="A21" s="50" t="s">
        <v>81</v>
      </c>
      <c r="B21" s="50"/>
      <c r="C21" s="51"/>
      <c r="D21" s="48"/>
      <c r="E21" s="48"/>
      <c r="F21" s="48"/>
      <c r="G21" s="48"/>
      <c r="H21" s="48"/>
      <c r="I21" s="48"/>
      <c r="J21" s="48"/>
      <c r="K21" s="48"/>
      <c r="L21" s="48"/>
      <c r="M21" s="48"/>
      <c r="N21" s="48"/>
      <c r="O21" s="48"/>
      <c r="P21" s="48"/>
      <c r="Q21" s="48"/>
      <c r="R21" s="48"/>
      <c r="AB21" s="24"/>
      <c r="AD21" s="24"/>
      <c r="AE21" s="24"/>
      <c r="AF21" s="24" t="s">
        <v>138</v>
      </c>
      <c r="AG21" s="24"/>
      <c r="AH21" s="24"/>
      <c r="AI21" s="24"/>
      <c r="AJ21" s="24" t="s">
        <v>139</v>
      </c>
      <c r="AK21" s="24" t="s">
        <v>140</v>
      </c>
      <c r="AL21" s="24"/>
      <c r="AM21" s="24"/>
      <c r="AN21" s="24"/>
      <c r="AO21" s="24"/>
    </row>
    <row r="22" spans="1:43" ht="24.95" customHeight="1">
      <c r="A22" s="52" t="s">
        <v>82</v>
      </c>
      <c r="B22" s="50"/>
      <c r="C22" s="51"/>
      <c r="D22" s="35"/>
      <c r="E22" s="36"/>
      <c r="F22" s="36"/>
      <c r="G22" s="36"/>
      <c r="H22" s="36"/>
      <c r="I22" s="36"/>
      <c r="J22" s="53" t="s">
        <v>29</v>
      </c>
      <c r="K22" s="53"/>
      <c r="L22" s="36"/>
      <c r="M22" s="36"/>
      <c r="N22" s="36"/>
      <c r="O22" s="36"/>
      <c r="P22" s="36"/>
      <c r="Q22" s="36"/>
      <c r="R22" s="37"/>
      <c r="AB22" s="24"/>
      <c r="AD22" s="24"/>
      <c r="AE22" s="24"/>
      <c r="AF22" s="24"/>
      <c r="AG22" s="24"/>
      <c r="AH22" s="24"/>
      <c r="AI22" s="24"/>
      <c r="AJ22" s="24" t="s">
        <v>141</v>
      </c>
      <c r="AK22" s="24" t="s">
        <v>142</v>
      </c>
      <c r="AL22" s="24"/>
      <c r="AM22" s="24"/>
      <c r="AN22" s="24"/>
      <c r="AO22" s="24"/>
    </row>
    <row r="23" spans="1:43" ht="24.95" customHeight="1">
      <c r="A23" s="179" t="s">
        <v>83</v>
      </c>
      <c r="B23" s="179"/>
      <c r="C23" s="180"/>
      <c r="D23" s="48"/>
      <c r="E23" s="48"/>
      <c r="F23" s="48"/>
      <c r="G23" s="48"/>
      <c r="H23" s="48"/>
      <c r="I23" s="48"/>
      <c r="J23" s="48"/>
      <c r="K23" s="48"/>
      <c r="L23" s="48"/>
      <c r="M23" s="48"/>
      <c r="N23" s="48"/>
      <c r="O23" s="48"/>
      <c r="P23" s="48"/>
      <c r="Q23" s="48"/>
      <c r="R23" s="48"/>
      <c r="AB23" s="24"/>
      <c r="AD23" s="24"/>
      <c r="AE23" s="24"/>
      <c r="AF23" s="24"/>
      <c r="AG23" s="24"/>
      <c r="AH23" s="24"/>
      <c r="AI23" s="24"/>
      <c r="AJ23" s="24" t="s">
        <v>143</v>
      </c>
      <c r="AK23" s="24"/>
      <c r="AL23" s="24"/>
      <c r="AM23" s="24"/>
      <c r="AN23" s="24"/>
      <c r="AO23" s="24"/>
    </row>
    <row r="24" spans="1:43" ht="24.95" customHeight="1">
      <c r="A24" s="50" t="s">
        <v>84</v>
      </c>
      <c r="B24" s="50"/>
      <c r="C24" s="51"/>
      <c r="D24" s="35"/>
      <c r="E24" s="36"/>
      <c r="F24" s="36"/>
      <c r="G24" s="36"/>
      <c r="H24" s="36"/>
      <c r="I24" s="36"/>
      <c r="J24" s="36"/>
      <c r="K24" s="36"/>
      <c r="L24" s="36"/>
      <c r="M24" s="36"/>
      <c r="N24" s="36"/>
      <c r="O24" s="36"/>
      <c r="P24" s="36"/>
      <c r="Q24" s="36"/>
      <c r="R24" s="21" t="s">
        <v>85</v>
      </c>
      <c r="AB24" s="24"/>
      <c r="AD24" s="24"/>
      <c r="AE24" s="24"/>
      <c r="AF24" s="24"/>
      <c r="AG24" s="24"/>
      <c r="AH24" s="24"/>
      <c r="AI24" s="24"/>
      <c r="AJ24" s="24" t="s">
        <v>144</v>
      </c>
      <c r="AK24" s="24"/>
      <c r="AL24" s="24"/>
      <c r="AM24" s="24"/>
      <c r="AN24" s="24"/>
      <c r="AO24" s="24"/>
    </row>
    <row r="25" spans="1:43" ht="24.95" customHeight="1">
      <c r="A25" s="50" t="s">
        <v>34</v>
      </c>
      <c r="B25" s="50"/>
      <c r="C25" s="51"/>
      <c r="D25" s="35"/>
      <c r="E25" s="36"/>
      <c r="F25" s="36"/>
      <c r="G25" s="36"/>
      <c r="H25" s="36"/>
      <c r="I25" s="36"/>
      <c r="J25" s="36"/>
      <c r="K25" s="36"/>
      <c r="L25" s="36"/>
      <c r="M25" s="36"/>
      <c r="N25" s="36"/>
      <c r="O25" s="36"/>
      <c r="P25" s="36"/>
      <c r="Q25" s="36"/>
      <c r="R25" s="21" t="s">
        <v>85</v>
      </c>
      <c r="AB25" s="24"/>
      <c r="AD25" s="24"/>
      <c r="AE25" s="24"/>
      <c r="AF25" s="24"/>
      <c r="AG25" s="24"/>
      <c r="AH25" s="24"/>
      <c r="AI25" s="24"/>
      <c r="AJ25" s="24" t="s">
        <v>145</v>
      </c>
      <c r="AK25" s="24"/>
      <c r="AL25" s="24"/>
      <c r="AM25" s="24"/>
      <c r="AN25" s="24"/>
      <c r="AO25" s="24"/>
    </row>
    <row r="26" spans="1:43" ht="24.95" customHeight="1">
      <c r="A26" s="54" t="s">
        <v>86</v>
      </c>
      <c r="B26" s="54"/>
      <c r="C26" s="55"/>
      <c r="D26" s="56" t="e">
        <f>VLOOKUP(D17&amp;D18&amp;D20&amp;D21&amp;D22&amp;L22&amp;D23&amp;D19,AJ46:AK141,2,0)</f>
        <v>#N/A</v>
      </c>
      <c r="E26" s="57"/>
      <c r="F26" s="57"/>
      <c r="G26" s="57"/>
      <c r="H26" s="57"/>
      <c r="I26" s="57"/>
      <c r="J26" s="57"/>
      <c r="K26" s="57"/>
      <c r="L26" s="57"/>
      <c r="M26" s="57"/>
      <c r="N26" s="57"/>
      <c r="O26" s="57"/>
      <c r="P26" s="57"/>
      <c r="Q26" s="57"/>
      <c r="R26" s="22" t="s">
        <v>87</v>
      </c>
      <c r="AB26" s="24"/>
      <c r="AD26" s="24"/>
      <c r="AE26" s="24"/>
      <c r="AF26" s="24"/>
      <c r="AG26" s="24"/>
      <c r="AH26" s="24"/>
      <c r="AI26" s="24"/>
      <c r="AJ26" s="24" t="s">
        <v>146</v>
      </c>
      <c r="AK26" s="24"/>
      <c r="AL26" s="24"/>
      <c r="AM26" s="24"/>
      <c r="AN26" s="24"/>
      <c r="AO26" s="24"/>
    </row>
    <row r="27" spans="1:43" ht="24.95" customHeight="1">
      <c r="A27" s="54" t="s">
        <v>185</v>
      </c>
      <c r="B27" s="54"/>
      <c r="C27" s="54"/>
      <c r="D27" s="58" t="e">
        <f>D26*D25</f>
        <v>#N/A</v>
      </c>
      <c r="E27" s="59"/>
      <c r="F27" s="59"/>
      <c r="G27" s="59"/>
      <c r="H27" s="59"/>
      <c r="I27" s="59"/>
      <c r="J27" s="59"/>
      <c r="K27" s="59"/>
      <c r="L27" s="59"/>
      <c r="M27" s="59"/>
      <c r="N27" s="59"/>
      <c r="O27" s="59"/>
      <c r="P27" s="59"/>
      <c r="Q27" s="59"/>
      <c r="R27" s="31" t="s">
        <v>87</v>
      </c>
    </row>
    <row r="28" spans="1:43" ht="25.5">
      <c r="A28" s="27" t="s">
        <v>190</v>
      </c>
    </row>
    <row r="44" spans="28:42">
      <c r="AB44" s="24" t="s">
        <v>147</v>
      </c>
      <c r="AC44" s="24"/>
      <c r="AD44" s="24"/>
      <c r="AE44" s="24"/>
      <c r="AF44" s="24"/>
      <c r="AG44" s="24"/>
      <c r="AH44" s="24"/>
      <c r="AI44" s="24"/>
      <c r="AJ44" s="24"/>
      <c r="AK44" s="24" t="s">
        <v>148</v>
      </c>
      <c r="AL44" s="24"/>
      <c r="AM44" s="24"/>
      <c r="AN44" s="24"/>
    </row>
    <row r="45" spans="28:42">
      <c r="AB45" s="24" t="s">
        <v>208</v>
      </c>
      <c r="AC45" s="24" t="s">
        <v>209</v>
      </c>
      <c r="AD45" s="24" t="s">
        <v>80</v>
      </c>
      <c r="AE45" s="24" t="s">
        <v>81</v>
      </c>
      <c r="AF45" s="24" t="s">
        <v>149</v>
      </c>
      <c r="AG45" s="24" t="s">
        <v>150</v>
      </c>
      <c r="AH45" s="24" t="s">
        <v>83</v>
      </c>
      <c r="AI45" s="24" t="s">
        <v>78</v>
      </c>
      <c r="AJ45" s="24" t="s">
        <v>151</v>
      </c>
      <c r="AK45" s="24" t="s">
        <v>152</v>
      </c>
      <c r="AL45" s="24"/>
      <c r="AM45" s="24" t="s">
        <v>153</v>
      </c>
      <c r="AN45" s="24" t="s">
        <v>154</v>
      </c>
      <c r="AO45" s="24" t="s">
        <v>155</v>
      </c>
      <c r="AP45" s="24"/>
    </row>
    <row r="46" spans="28:42">
      <c r="AB46" t="s">
        <v>10</v>
      </c>
      <c r="AC46" t="s">
        <v>210</v>
      </c>
      <c r="AD46" t="s">
        <v>94</v>
      </c>
      <c r="AE46" t="s">
        <v>108</v>
      </c>
      <c r="AG46" t="s">
        <v>156</v>
      </c>
      <c r="AI46" t="s">
        <v>24</v>
      </c>
      <c r="AJ46" s="24" t="str">
        <f>AB46&amp;AC46&amp;AD46&amp;AE46&amp;AF46&amp;AG46&amp;AH46&amp;AI46</f>
        <v>BEVトラック(小型)DFSKor不明F1Vfumei事業用</v>
      </c>
      <c r="AK46" s="25">
        <v>1309000</v>
      </c>
      <c r="AL46" s="24"/>
      <c r="AM46" s="24"/>
      <c r="AN46" s="24"/>
      <c r="AO46" s="24"/>
      <c r="AP46" s="24"/>
    </row>
    <row r="47" spans="28:42">
      <c r="AB47" t="s">
        <v>10</v>
      </c>
      <c r="AC47" t="s">
        <v>210</v>
      </c>
      <c r="AD47" t="s">
        <v>94</v>
      </c>
      <c r="AE47" t="s">
        <v>108</v>
      </c>
      <c r="AG47" t="s">
        <v>156</v>
      </c>
      <c r="AI47" t="s">
        <v>25</v>
      </c>
      <c r="AJ47" s="24" t="str">
        <f t="shared" ref="AJ47:AJ110" si="0">AB47&amp;AC47&amp;AD47&amp;AE47&amp;AF47&amp;AG47&amp;AH47&amp;AI47</f>
        <v>BEVトラック(小型)DFSKor不明F1Vfumei自家用</v>
      </c>
      <c r="AK47" s="25">
        <v>1197000</v>
      </c>
      <c r="AL47" s="24"/>
      <c r="AM47" s="24" t="s">
        <v>157</v>
      </c>
      <c r="AN47" s="24"/>
      <c r="AO47" s="24"/>
      <c r="AP47" s="24"/>
    </row>
    <row r="48" spans="28:42">
      <c r="AB48" t="s">
        <v>10</v>
      </c>
      <c r="AC48" t="s">
        <v>210</v>
      </c>
      <c r="AD48" t="s">
        <v>94</v>
      </c>
      <c r="AE48" t="s">
        <v>120</v>
      </c>
      <c r="AG48" t="s">
        <v>156</v>
      </c>
      <c r="AI48" t="s">
        <v>24</v>
      </c>
      <c r="AJ48" s="24" t="str">
        <f t="shared" si="0"/>
        <v>BEVトラック(小型)DFSKor不明F1Tfumei事業用</v>
      </c>
      <c r="AK48" s="25">
        <v>1023000</v>
      </c>
      <c r="AL48" s="24"/>
      <c r="AM48" s="24" t="s">
        <v>158</v>
      </c>
      <c r="AN48" s="24" t="s">
        <v>193</v>
      </c>
      <c r="AO48" s="24" t="s">
        <v>160</v>
      </c>
      <c r="AP48" s="24" t="s">
        <v>156</v>
      </c>
    </row>
    <row r="49" spans="28:42">
      <c r="AB49" t="s">
        <v>10</v>
      </c>
      <c r="AC49" t="s">
        <v>210</v>
      </c>
      <c r="AD49" t="s">
        <v>94</v>
      </c>
      <c r="AE49" t="s">
        <v>120</v>
      </c>
      <c r="AG49" t="s">
        <v>156</v>
      </c>
      <c r="AI49" t="s">
        <v>25</v>
      </c>
      <c r="AJ49" s="24" t="str">
        <f t="shared" si="0"/>
        <v>BEVトラック(小型)DFSKor不明F1Tfumei自家用</v>
      </c>
      <c r="AK49" s="25">
        <v>911000</v>
      </c>
      <c r="AL49" s="24"/>
      <c r="AM49" s="24" t="s">
        <v>196</v>
      </c>
      <c r="AN49" s="24"/>
      <c r="AO49" s="24" t="s">
        <v>161</v>
      </c>
      <c r="AP49" s="24"/>
    </row>
    <row r="50" spans="28:42">
      <c r="AB50" t="s">
        <v>10</v>
      </c>
      <c r="AC50" t="s">
        <v>210</v>
      </c>
      <c r="AD50" t="s">
        <v>94</v>
      </c>
      <c r="AE50" t="s">
        <v>127</v>
      </c>
      <c r="AG50" t="s">
        <v>156</v>
      </c>
      <c r="AI50" t="s">
        <v>24</v>
      </c>
      <c r="AJ50" s="24" t="str">
        <f t="shared" si="0"/>
        <v>BEVトラック(小型)DFSKor不明F1VSfumei事業用</v>
      </c>
      <c r="AK50" s="25">
        <v>2042000</v>
      </c>
      <c r="AL50" s="24"/>
      <c r="AM50" s="24" t="s">
        <v>197</v>
      </c>
      <c r="AN50" s="24"/>
      <c r="AO50" s="24" t="s">
        <v>162</v>
      </c>
      <c r="AP50" s="24"/>
    </row>
    <row r="51" spans="28:42">
      <c r="AB51" t="s">
        <v>10</v>
      </c>
      <c r="AC51" t="s">
        <v>210</v>
      </c>
      <c r="AD51" t="s">
        <v>94</v>
      </c>
      <c r="AE51" t="s">
        <v>127</v>
      </c>
      <c r="AG51" t="s">
        <v>156</v>
      </c>
      <c r="AI51" t="s">
        <v>25</v>
      </c>
      <c r="AJ51" s="24" t="str">
        <f t="shared" si="0"/>
        <v>BEVトラック(小型)DFSKor不明F1VSfumei自家用</v>
      </c>
      <c r="AK51" s="25">
        <v>1930000</v>
      </c>
      <c r="AL51" s="24"/>
      <c r="AM51" s="24" t="s">
        <v>198</v>
      </c>
      <c r="AN51" s="24"/>
      <c r="AO51" s="24"/>
      <c r="AP51" s="24"/>
    </row>
    <row r="52" spans="28:42">
      <c r="AB52" t="s">
        <v>10</v>
      </c>
      <c r="AC52" t="s">
        <v>210</v>
      </c>
      <c r="AD52" t="s">
        <v>94</v>
      </c>
      <c r="AE52" t="s">
        <v>133</v>
      </c>
      <c r="AG52" t="s">
        <v>156</v>
      </c>
      <c r="AI52" t="s">
        <v>24</v>
      </c>
      <c r="AJ52" s="24" t="str">
        <f t="shared" si="0"/>
        <v>BEVトラック(小型)DFSKor不明F1TSfumei事業用</v>
      </c>
      <c r="AK52" s="25">
        <v>1756000</v>
      </c>
      <c r="AL52" s="24"/>
      <c r="AM52" s="24" t="s">
        <v>199</v>
      </c>
      <c r="AN52" s="24"/>
      <c r="AO52" s="24"/>
      <c r="AP52" s="24"/>
    </row>
    <row r="53" spans="28:42">
      <c r="AB53" t="s">
        <v>10</v>
      </c>
      <c r="AC53" t="s">
        <v>210</v>
      </c>
      <c r="AD53" t="s">
        <v>94</v>
      </c>
      <c r="AE53" t="s">
        <v>133</v>
      </c>
      <c r="AG53" t="s">
        <v>156</v>
      </c>
      <c r="AI53" t="s">
        <v>25</v>
      </c>
      <c r="AJ53" s="24" t="str">
        <f t="shared" si="0"/>
        <v>BEVトラック(小型)DFSKor不明F1TSfumei自家用</v>
      </c>
      <c r="AK53" s="25">
        <v>1644000</v>
      </c>
      <c r="AL53" s="24"/>
      <c r="AM53" s="24" t="s">
        <v>200</v>
      </c>
      <c r="AN53" s="24"/>
      <c r="AO53" s="24"/>
      <c r="AP53" s="24"/>
    </row>
    <row r="54" spans="28:42">
      <c r="AB54" t="s">
        <v>10</v>
      </c>
      <c r="AC54" t="s">
        <v>210</v>
      </c>
      <c r="AD54" t="s">
        <v>94</v>
      </c>
      <c r="AE54" t="s">
        <v>215</v>
      </c>
      <c r="AG54" t="s">
        <v>156</v>
      </c>
      <c r="AI54" t="s">
        <v>24</v>
      </c>
      <c r="AJ54" s="24" t="str">
        <f t="shared" si="0"/>
        <v>BEVトラック(小型)DFSKor不明F11VSfumei事業用</v>
      </c>
      <c r="AK54" s="25">
        <v>5808000</v>
      </c>
      <c r="AL54" s="24"/>
      <c r="AM54" s="24" t="s">
        <v>201</v>
      </c>
      <c r="AN54" s="24"/>
      <c r="AO54" s="24"/>
      <c r="AP54" s="24"/>
    </row>
    <row r="55" spans="28:42">
      <c r="AB55" t="s">
        <v>10</v>
      </c>
      <c r="AC55" t="s">
        <v>210</v>
      </c>
      <c r="AD55" t="s">
        <v>94</v>
      </c>
      <c r="AE55" t="s">
        <v>215</v>
      </c>
      <c r="AG55" t="s">
        <v>156</v>
      </c>
      <c r="AI55" t="s">
        <v>25</v>
      </c>
      <c r="AJ55" s="24" t="str">
        <f t="shared" si="0"/>
        <v>BEVトラック(小型)DFSKor不明F11VSfumei自家用</v>
      </c>
      <c r="AK55" s="25">
        <v>5696000</v>
      </c>
      <c r="AL55" s="24"/>
      <c r="AM55" s="32" t="s">
        <v>202</v>
      </c>
      <c r="AN55" s="24"/>
      <c r="AO55" s="24"/>
      <c r="AP55" s="24"/>
    </row>
    <row r="56" spans="28:42">
      <c r="AB56" t="s">
        <v>10</v>
      </c>
      <c r="AC56" t="s">
        <v>211</v>
      </c>
      <c r="AD56" t="s">
        <v>95</v>
      </c>
      <c r="AE56" t="s">
        <v>109</v>
      </c>
      <c r="AG56" t="s">
        <v>156</v>
      </c>
      <c r="AI56" t="s">
        <v>24</v>
      </c>
      <c r="AJ56" s="24" t="str">
        <f t="shared" si="0"/>
        <v>BEV軽自動車(バン)柳州五菱ASF2.0fumei事業用</v>
      </c>
      <c r="AK56" s="25">
        <v>1187000</v>
      </c>
      <c r="AL56" s="24"/>
      <c r="AM56" s="32" t="s">
        <v>203</v>
      </c>
      <c r="AN56" s="24"/>
      <c r="AO56" s="24"/>
      <c r="AP56" s="24"/>
    </row>
    <row r="57" spans="28:42">
      <c r="AB57" t="s">
        <v>10</v>
      </c>
      <c r="AC57" t="s">
        <v>211</v>
      </c>
      <c r="AD57" t="s">
        <v>95</v>
      </c>
      <c r="AE57" t="s">
        <v>109</v>
      </c>
      <c r="AF57" t="s">
        <v>153</v>
      </c>
      <c r="AG57" t="s">
        <v>158</v>
      </c>
      <c r="AI57" t="s">
        <v>24</v>
      </c>
      <c r="AJ57" s="24" t="str">
        <f t="shared" si="0"/>
        <v>BEV軽自動車(バン)柳州五菱ASF2.0ZABWA20VP事業用</v>
      </c>
      <c r="AK57" s="25">
        <v>1187000</v>
      </c>
      <c r="AL57" s="24"/>
      <c r="AM57" s="32" t="s">
        <v>204</v>
      </c>
      <c r="AN57" s="24"/>
      <c r="AO57" s="24"/>
      <c r="AP57" s="24"/>
    </row>
    <row r="58" spans="28:42">
      <c r="AB58" t="s">
        <v>10</v>
      </c>
      <c r="AC58" t="s">
        <v>212</v>
      </c>
      <c r="AD58" t="s">
        <v>96</v>
      </c>
      <c r="AE58" t="s">
        <v>110</v>
      </c>
      <c r="AG58" t="s">
        <v>156</v>
      </c>
      <c r="AI58" t="s">
        <v>24</v>
      </c>
      <c r="AJ58" s="24" t="str">
        <f t="shared" si="0"/>
        <v>BEV軽自動車(トラック)CENNTROor不明ELEMO-Kfumei事業用</v>
      </c>
      <c r="AK58" s="25">
        <v>1063000</v>
      </c>
      <c r="AL58" s="24"/>
      <c r="AM58" s="32" t="s">
        <v>205</v>
      </c>
      <c r="AN58" s="24"/>
      <c r="AO58" s="24"/>
      <c r="AP58" s="24"/>
    </row>
    <row r="59" spans="28:42">
      <c r="AB59" t="s">
        <v>10</v>
      </c>
      <c r="AC59" t="s">
        <v>210</v>
      </c>
      <c r="AD59" t="s">
        <v>96</v>
      </c>
      <c r="AE59" t="s">
        <v>121</v>
      </c>
      <c r="AG59" t="s">
        <v>156</v>
      </c>
      <c r="AI59" t="s">
        <v>24</v>
      </c>
      <c r="AJ59" s="24" t="str">
        <f t="shared" si="0"/>
        <v>BEVトラック(小型)CENNTROor不明ELEMOfumei事業用</v>
      </c>
      <c r="AK59" s="25">
        <v>1301000</v>
      </c>
      <c r="AL59" s="24"/>
      <c r="AM59" s="24" t="s">
        <v>163</v>
      </c>
      <c r="AN59" s="24"/>
      <c r="AO59" s="24"/>
      <c r="AP59" s="24"/>
    </row>
    <row r="60" spans="28:42">
      <c r="AB60" t="s">
        <v>10</v>
      </c>
      <c r="AC60" t="s">
        <v>210</v>
      </c>
      <c r="AD60" t="s">
        <v>96</v>
      </c>
      <c r="AE60" t="s">
        <v>128</v>
      </c>
      <c r="AG60" t="s">
        <v>156</v>
      </c>
      <c r="AI60" t="s">
        <v>24</v>
      </c>
      <c r="AJ60" s="24" t="str">
        <f t="shared" si="0"/>
        <v>BEVトラック(小型)CENNTROor不明ELEMO-Lfumei事業用</v>
      </c>
      <c r="AK60" s="25">
        <v>1321000</v>
      </c>
      <c r="AL60" s="24"/>
      <c r="AM60" s="24" t="s">
        <v>164</v>
      </c>
      <c r="AN60" s="24"/>
      <c r="AO60" s="24"/>
      <c r="AP60" s="24"/>
    </row>
    <row r="61" spans="28:42">
      <c r="AB61" t="s">
        <v>10</v>
      </c>
      <c r="AC61" t="s">
        <v>210</v>
      </c>
      <c r="AD61" t="s">
        <v>96</v>
      </c>
      <c r="AE61" t="s">
        <v>128</v>
      </c>
      <c r="AG61" t="s">
        <v>156</v>
      </c>
      <c r="AI61" t="s">
        <v>25</v>
      </c>
      <c r="AJ61" s="24" t="str">
        <f t="shared" si="0"/>
        <v>BEVトラック(小型)CENNTROor不明ELEMO-Lfumei自家用</v>
      </c>
      <c r="AK61" s="25">
        <v>1209000</v>
      </c>
      <c r="AL61" s="24"/>
      <c r="AM61" s="24" t="s">
        <v>165</v>
      </c>
      <c r="AN61" s="24"/>
      <c r="AO61" s="24"/>
      <c r="AP61" s="24"/>
    </row>
    <row r="62" spans="28:42">
      <c r="AB62" t="s">
        <v>10</v>
      </c>
      <c r="AC62" t="s">
        <v>210</v>
      </c>
      <c r="AD62" t="s">
        <v>97</v>
      </c>
      <c r="AE62" t="s">
        <v>111</v>
      </c>
      <c r="AG62" t="s">
        <v>156</v>
      </c>
      <c r="AI62" t="s">
        <v>24</v>
      </c>
      <c r="AJ62" s="24" t="str">
        <f t="shared" si="0"/>
        <v>BEVトラック(小型)不明OHKUMA-LV270Lfumei事業用</v>
      </c>
      <c r="AK62" s="25">
        <v>1465000</v>
      </c>
      <c r="AL62" s="24"/>
      <c r="AM62" s="24" t="s">
        <v>166</v>
      </c>
      <c r="AN62" s="24"/>
      <c r="AO62" s="24"/>
      <c r="AP62" s="24"/>
    </row>
    <row r="63" spans="28:42">
      <c r="AB63" t="s">
        <v>10</v>
      </c>
      <c r="AC63" t="s">
        <v>210</v>
      </c>
      <c r="AD63" t="s">
        <v>97</v>
      </c>
      <c r="AE63" t="s">
        <v>122</v>
      </c>
      <c r="AG63" t="s">
        <v>156</v>
      </c>
      <c r="AI63" t="s">
        <v>24</v>
      </c>
      <c r="AJ63" s="24" t="str">
        <f t="shared" si="0"/>
        <v>BEVトラック(小型)不明OHKUMA-TX200Lfumei事業用</v>
      </c>
      <c r="AK63" s="25">
        <v>540000</v>
      </c>
      <c r="AL63" s="24"/>
      <c r="AM63" s="24" t="s">
        <v>206</v>
      </c>
      <c r="AN63" s="24"/>
      <c r="AO63" s="24"/>
      <c r="AP63" s="24"/>
    </row>
    <row r="64" spans="28:42">
      <c r="AB64" t="s">
        <v>10</v>
      </c>
      <c r="AC64" t="s">
        <v>210</v>
      </c>
      <c r="AD64" t="s">
        <v>97</v>
      </c>
      <c r="AE64" t="s">
        <v>129</v>
      </c>
      <c r="AG64" t="s">
        <v>156</v>
      </c>
      <c r="AI64" t="s">
        <v>24</v>
      </c>
      <c r="AJ64" s="24" t="str">
        <f t="shared" si="0"/>
        <v>BEVトラック(小型)不明E1fumei事業用</v>
      </c>
      <c r="AK64" s="25">
        <v>4002000</v>
      </c>
      <c r="AL64" s="24"/>
      <c r="AM64" s="24" t="s">
        <v>207</v>
      </c>
      <c r="AN64" s="24"/>
      <c r="AO64" s="24"/>
      <c r="AP64" s="24"/>
    </row>
    <row r="65" spans="28:42">
      <c r="AB65" t="s">
        <v>10</v>
      </c>
      <c r="AC65" t="s">
        <v>210</v>
      </c>
      <c r="AD65" t="s">
        <v>97</v>
      </c>
      <c r="AE65" t="s">
        <v>129</v>
      </c>
      <c r="AG65" t="s">
        <v>156</v>
      </c>
      <c r="AI65" t="s">
        <v>25</v>
      </c>
      <c r="AJ65" s="24" t="str">
        <f t="shared" si="0"/>
        <v>BEVトラック(小型)不明E1fumei自家用</v>
      </c>
      <c r="AK65" s="25">
        <v>3890000</v>
      </c>
      <c r="AL65" s="24"/>
      <c r="AM65" s="24" t="s">
        <v>167</v>
      </c>
      <c r="AN65" s="24"/>
      <c r="AO65" s="24"/>
      <c r="AP65" s="24"/>
    </row>
    <row r="66" spans="28:42">
      <c r="AB66" t="s">
        <v>10</v>
      </c>
      <c r="AC66" t="s">
        <v>210</v>
      </c>
      <c r="AD66" t="s">
        <v>97</v>
      </c>
      <c r="AE66" t="s">
        <v>134</v>
      </c>
      <c r="AG66" t="s">
        <v>156</v>
      </c>
      <c r="AI66" t="s">
        <v>24</v>
      </c>
      <c r="AJ66" s="24" t="str">
        <f t="shared" si="0"/>
        <v>BEVトラック(小型)不明E2fumei事業用</v>
      </c>
      <c r="AK66" s="25">
        <v>3952000</v>
      </c>
      <c r="AL66" s="24"/>
      <c r="AM66" s="24" t="s">
        <v>168</v>
      </c>
      <c r="AN66" s="24"/>
      <c r="AO66" s="24"/>
      <c r="AP66" s="24"/>
    </row>
    <row r="67" spans="28:42">
      <c r="AB67" t="s">
        <v>10</v>
      </c>
      <c r="AC67" t="s">
        <v>210</v>
      </c>
      <c r="AD67" t="s">
        <v>97</v>
      </c>
      <c r="AE67" t="s">
        <v>134</v>
      </c>
      <c r="AG67" t="s">
        <v>156</v>
      </c>
      <c r="AI67" t="s">
        <v>25</v>
      </c>
      <c r="AJ67" s="24" t="str">
        <f t="shared" si="0"/>
        <v>BEVトラック(小型)不明E2fumei自家用</v>
      </c>
      <c r="AK67" s="25">
        <v>3840000</v>
      </c>
      <c r="AL67" s="24"/>
      <c r="AM67" s="26" t="s">
        <v>169</v>
      </c>
      <c r="AN67" s="24"/>
      <c r="AO67" s="24"/>
      <c r="AP67" s="24"/>
    </row>
    <row r="68" spans="28:42">
      <c r="AB68" t="s">
        <v>12</v>
      </c>
      <c r="AC68" t="s">
        <v>19</v>
      </c>
      <c r="AD68" t="s">
        <v>97</v>
      </c>
      <c r="AE68" t="s">
        <v>138</v>
      </c>
      <c r="AG68" t="s">
        <v>156</v>
      </c>
      <c r="AI68" t="s">
        <v>24</v>
      </c>
      <c r="AJ68" s="24" t="str">
        <f t="shared" si="0"/>
        <v>FCVトラクタ不明SX4257MJ4XFCEV17fumei事業用</v>
      </c>
      <c r="AK68" s="25">
        <v>41286000</v>
      </c>
      <c r="AL68" s="24"/>
      <c r="AM68" s="24" t="s">
        <v>170</v>
      </c>
      <c r="AN68" s="24"/>
      <c r="AO68" s="24"/>
      <c r="AP68" s="24"/>
    </row>
    <row r="69" spans="28:42">
      <c r="AB69" t="s">
        <v>12</v>
      </c>
      <c r="AC69" t="s">
        <v>19</v>
      </c>
      <c r="AD69" t="s">
        <v>97</v>
      </c>
      <c r="AE69" t="s">
        <v>138</v>
      </c>
      <c r="AG69" t="s">
        <v>156</v>
      </c>
      <c r="AI69" t="s">
        <v>25</v>
      </c>
      <c r="AJ69" s="24" t="str">
        <f t="shared" si="0"/>
        <v>FCVトラクタ不明SX4257MJ4XFCEV17fumei自家用</v>
      </c>
      <c r="AK69" s="25">
        <v>41174000</v>
      </c>
      <c r="AL69" s="24"/>
      <c r="AM69" s="24" t="s">
        <v>171</v>
      </c>
      <c r="AN69" s="24"/>
      <c r="AO69" s="24"/>
      <c r="AP69" s="24"/>
    </row>
    <row r="70" spans="28:42">
      <c r="AB70" t="s">
        <v>10</v>
      </c>
      <c r="AC70" t="s">
        <v>210</v>
      </c>
      <c r="AD70" t="s">
        <v>98</v>
      </c>
      <c r="AE70" t="s">
        <v>112</v>
      </c>
      <c r="AG70" t="s">
        <v>156</v>
      </c>
      <c r="AI70" t="s">
        <v>24</v>
      </c>
      <c r="AJ70" s="24" t="str">
        <f t="shared" si="0"/>
        <v>BEVトラック(小型)SHINERAYor不明TVC-700fumei事業用</v>
      </c>
      <c r="AK70" s="25">
        <v>1627000</v>
      </c>
      <c r="AL70" s="24"/>
      <c r="AM70" s="24" t="s">
        <v>172</v>
      </c>
      <c r="AN70" s="24"/>
      <c r="AO70" s="24"/>
      <c r="AP70" s="24"/>
    </row>
    <row r="71" spans="28:42">
      <c r="AB71" t="s">
        <v>10</v>
      </c>
      <c r="AC71" t="s">
        <v>210</v>
      </c>
      <c r="AD71" t="s">
        <v>99</v>
      </c>
      <c r="AE71" t="s">
        <v>113</v>
      </c>
      <c r="AG71" t="s">
        <v>156</v>
      </c>
      <c r="AI71" t="s">
        <v>24</v>
      </c>
      <c r="AJ71" s="24" t="str">
        <f t="shared" si="0"/>
        <v>BEVトラック(小型)フォトンorFOTONor不明ZM6fumei事業用</v>
      </c>
      <c r="AK71" s="25">
        <v>5535000</v>
      </c>
      <c r="AL71" s="24"/>
      <c r="AM71" s="24" t="s">
        <v>173</v>
      </c>
      <c r="AN71" s="24"/>
      <c r="AO71" s="24"/>
      <c r="AP71" s="24"/>
    </row>
    <row r="72" spans="28:42">
      <c r="AB72" t="s">
        <v>10</v>
      </c>
      <c r="AC72" t="s">
        <v>210</v>
      </c>
      <c r="AD72" t="s">
        <v>99</v>
      </c>
      <c r="AE72" t="s">
        <v>113</v>
      </c>
      <c r="AG72" t="s">
        <v>156</v>
      </c>
      <c r="AI72" t="s">
        <v>25</v>
      </c>
      <c r="AJ72" s="24" t="str">
        <f t="shared" si="0"/>
        <v>BEVトラック(小型)フォトンorFOTONor不明ZM6fumei自家用</v>
      </c>
      <c r="AK72" s="25">
        <v>5423000</v>
      </c>
      <c r="AL72" s="24"/>
      <c r="AM72" s="24" t="s">
        <v>174</v>
      </c>
      <c r="AN72" s="24"/>
      <c r="AO72" s="24"/>
      <c r="AP72" s="24"/>
    </row>
    <row r="73" spans="28:42">
      <c r="AB73" t="s">
        <v>10</v>
      </c>
      <c r="AC73" t="s">
        <v>210</v>
      </c>
      <c r="AD73" t="s">
        <v>100</v>
      </c>
      <c r="AE73" t="s">
        <v>114</v>
      </c>
      <c r="AG73" t="s">
        <v>156</v>
      </c>
      <c r="AI73" t="s">
        <v>24</v>
      </c>
      <c r="AJ73" s="24" t="str">
        <f t="shared" si="0"/>
        <v>BEVトラック(小型)フォトンor不明eAUMARKfumei事業用</v>
      </c>
      <c r="AK73" s="25">
        <v>6235000</v>
      </c>
      <c r="AL73" s="24"/>
      <c r="AM73" s="24" t="s">
        <v>175</v>
      </c>
      <c r="AN73" s="24"/>
      <c r="AO73" s="24"/>
      <c r="AP73" s="24"/>
    </row>
    <row r="74" spans="28:42">
      <c r="AB74" t="s">
        <v>10</v>
      </c>
      <c r="AC74" t="s">
        <v>210</v>
      </c>
      <c r="AD74" t="s">
        <v>100</v>
      </c>
      <c r="AE74" t="s">
        <v>114</v>
      </c>
      <c r="AG74" t="s">
        <v>156</v>
      </c>
      <c r="AI74" t="s">
        <v>25</v>
      </c>
      <c r="AJ74" s="24" t="str">
        <f t="shared" si="0"/>
        <v>BEVトラック(小型)フォトンor不明eAUMARKfumei自家用</v>
      </c>
      <c r="AK74" s="25">
        <v>6123000</v>
      </c>
      <c r="AL74" s="24"/>
      <c r="AM74" s="24" t="s">
        <v>176</v>
      </c>
      <c r="AN74" s="24"/>
      <c r="AO74" s="24"/>
      <c r="AP74" s="24"/>
    </row>
    <row r="75" spans="28:42">
      <c r="AB75" t="s">
        <v>10</v>
      </c>
      <c r="AC75" t="s">
        <v>211</v>
      </c>
      <c r="AD75" t="s">
        <v>101</v>
      </c>
      <c r="AE75" t="s">
        <v>115</v>
      </c>
      <c r="AF75" t="s">
        <v>153</v>
      </c>
      <c r="AG75" t="s">
        <v>196</v>
      </c>
      <c r="AI75" t="s">
        <v>24</v>
      </c>
      <c r="AJ75" s="24" t="str">
        <f t="shared" si="0"/>
        <v>BEV軽自動車(バン)三菱MINICAB-MiEV 2シーターZABU68V HLDDD事業用</v>
      </c>
      <c r="AK75" s="25">
        <v>1133000</v>
      </c>
      <c r="AL75" s="24"/>
      <c r="AM75" s="24" t="s">
        <v>181</v>
      </c>
      <c r="AN75" s="24"/>
      <c r="AO75" s="24"/>
      <c r="AP75" s="24"/>
    </row>
    <row r="76" spans="28:42">
      <c r="AB76" t="s">
        <v>10</v>
      </c>
      <c r="AC76" t="s">
        <v>211</v>
      </c>
      <c r="AD76" t="s">
        <v>101</v>
      </c>
      <c r="AE76" t="s">
        <v>123</v>
      </c>
      <c r="AF76" t="s">
        <v>153</v>
      </c>
      <c r="AG76" t="s">
        <v>197</v>
      </c>
      <c r="AI76" t="s">
        <v>24</v>
      </c>
      <c r="AJ76" s="24" t="str">
        <f t="shared" si="0"/>
        <v>BEV軽自動車(バン)三菱MINICAB-MiEV 4シーターZABU68V HLDDA事業用</v>
      </c>
      <c r="AK76" s="25">
        <v>1146000</v>
      </c>
      <c r="AL76" s="24"/>
      <c r="AM76" s="24" t="s">
        <v>177</v>
      </c>
      <c r="AN76" s="24"/>
      <c r="AO76" s="24"/>
      <c r="AP76" s="24"/>
    </row>
    <row r="77" spans="28:42">
      <c r="AB77" t="s">
        <v>10</v>
      </c>
      <c r="AC77" t="s">
        <v>211</v>
      </c>
      <c r="AD77" t="s">
        <v>101</v>
      </c>
      <c r="AE77" t="s">
        <v>130</v>
      </c>
      <c r="AF77" t="s">
        <v>153</v>
      </c>
      <c r="AG77" t="s">
        <v>198</v>
      </c>
      <c r="AI77" t="s">
        <v>24</v>
      </c>
      <c r="AJ77" s="24" t="str">
        <f t="shared" si="0"/>
        <v>BEV軽自動車(バン)三菱MINICAB EV 2シーターZABU69V HLDDG事業用</v>
      </c>
      <c r="AK77" s="25">
        <v>1033000</v>
      </c>
      <c r="AL77" s="24"/>
      <c r="AM77" s="24" t="s">
        <v>178</v>
      </c>
      <c r="AN77" s="24"/>
      <c r="AO77" s="24"/>
      <c r="AP77" s="24"/>
    </row>
    <row r="78" spans="28:42">
      <c r="AB78" t="s">
        <v>10</v>
      </c>
      <c r="AC78" t="s">
        <v>211</v>
      </c>
      <c r="AD78" t="s">
        <v>101</v>
      </c>
      <c r="AE78" t="s">
        <v>135</v>
      </c>
      <c r="AF78" t="s">
        <v>153</v>
      </c>
      <c r="AG78" t="s">
        <v>199</v>
      </c>
      <c r="AI78" t="s">
        <v>24</v>
      </c>
      <c r="AJ78" s="24" t="str">
        <f t="shared" si="0"/>
        <v>BEV軽自動車(バン)三菱MINICAB EV 4シーターZABU69V HLDDF事業用</v>
      </c>
      <c r="AK78" s="25">
        <v>1067000</v>
      </c>
      <c r="AL78" s="24"/>
      <c r="AM78" s="24"/>
      <c r="AN78" s="24"/>
      <c r="AO78" s="24"/>
      <c r="AP78" s="24"/>
    </row>
    <row r="79" spans="28:42">
      <c r="AB79" t="s">
        <v>10</v>
      </c>
      <c r="AC79" t="s">
        <v>211</v>
      </c>
      <c r="AD79" t="s">
        <v>101</v>
      </c>
      <c r="AE79" t="s">
        <v>130</v>
      </c>
      <c r="AF79" t="s">
        <v>153</v>
      </c>
      <c r="AG79" t="s">
        <v>200</v>
      </c>
      <c r="AI79" t="s">
        <v>24</v>
      </c>
      <c r="AJ79" s="24" t="str">
        <f t="shared" si="0"/>
        <v>BEV軽自動車(バン)三菱MINICAB EV 2シーターZABU69V HLDDI事業用</v>
      </c>
      <c r="AK79" s="25">
        <v>1202000</v>
      </c>
      <c r="AL79" s="24"/>
      <c r="AM79" s="24"/>
      <c r="AN79" s="24"/>
      <c r="AO79" s="24"/>
      <c r="AP79" s="24"/>
    </row>
    <row r="80" spans="28:42">
      <c r="AB80" t="s">
        <v>10</v>
      </c>
      <c r="AC80" t="s">
        <v>211</v>
      </c>
      <c r="AD80" t="s">
        <v>101</v>
      </c>
      <c r="AE80" t="s">
        <v>135</v>
      </c>
      <c r="AF80" t="s">
        <v>153</v>
      </c>
      <c r="AG80" t="s">
        <v>201</v>
      </c>
      <c r="AI80" t="s">
        <v>24</v>
      </c>
      <c r="AJ80" s="24" t="str">
        <f t="shared" si="0"/>
        <v>BEV軽自動車(バン)三菱MINICAB EV 4シーターZABU69V HLDDH事業用</v>
      </c>
      <c r="AK80" s="25">
        <v>1235000</v>
      </c>
      <c r="AL80" s="24"/>
      <c r="AM80" s="24"/>
      <c r="AN80" s="24"/>
      <c r="AO80" s="24"/>
      <c r="AP80" s="24"/>
    </row>
    <row r="81" spans="28:42">
      <c r="AB81" t="s">
        <v>10</v>
      </c>
      <c r="AC81" t="s">
        <v>211</v>
      </c>
      <c r="AD81" t="s">
        <v>101</v>
      </c>
      <c r="AE81" t="s">
        <v>139</v>
      </c>
      <c r="AF81" t="s">
        <v>155</v>
      </c>
      <c r="AG81" t="s">
        <v>160</v>
      </c>
      <c r="AI81" t="s">
        <v>24</v>
      </c>
      <c r="AJ81" s="24" t="str">
        <f t="shared" si="0"/>
        <v>BEV軽自動車(バン)三菱23MY eKクロス EV（Gビジネスパッケージグレード）ZAAB5AWLDCB事業用</v>
      </c>
      <c r="AK81" s="25">
        <v>1166000</v>
      </c>
      <c r="AL81" s="24"/>
      <c r="AM81" s="24"/>
      <c r="AN81" s="24"/>
      <c r="AO81" s="24"/>
      <c r="AP81" s="24"/>
    </row>
    <row r="82" spans="28:42">
      <c r="AB82" t="s">
        <v>10</v>
      </c>
      <c r="AC82" t="s">
        <v>211</v>
      </c>
      <c r="AD82" t="s">
        <v>101</v>
      </c>
      <c r="AE82" t="s">
        <v>141</v>
      </c>
      <c r="AF82" t="s">
        <v>155</v>
      </c>
      <c r="AG82" t="s">
        <v>160</v>
      </c>
      <c r="AI82" t="s">
        <v>24</v>
      </c>
      <c r="AJ82" s="24" t="str">
        <f t="shared" si="0"/>
        <v>BEV軽自動車(バン)三菱23MY eKクロス EV（Gグレード）ZAAB5AWLDCB事業用</v>
      </c>
      <c r="AK82" s="25">
        <v>1166000</v>
      </c>
      <c r="AL82" s="24"/>
      <c r="AM82" s="24"/>
      <c r="AN82" s="24"/>
      <c r="AO82" s="24"/>
      <c r="AP82" s="24"/>
    </row>
    <row r="83" spans="28:42">
      <c r="AB83" t="s">
        <v>10</v>
      </c>
      <c r="AC83" t="s">
        <v>211</v>
      </c>
      <c r="AD83" t="s">
        <v>101</v>
      </c>
      <c r="AE83" t="s">
        <v>143</v>
      </c>
      <c r="AF83" t="s">
        <v>155</v>
      </c>
      <c r="AG83" t="s">
        <v>161</v>
      </c>
      <c r="AI83" t="s">
        <v>24</v>
      </c>
      <c r="AJ83" s="24" t="str">
        <f t="shared" si="0"/>
        <v>BEV軽自動車(バン)三菱23MY eKクロス EV（Pグレード）ZAAB5AWLDEB事業用</v>
      </c>
      <c r="AK83" s="25">
        <v>1166000</v>
      </c>
      <c r="AL83" s="24"/>
      <c r="AM83" s="24"/>
      <c r="AN83" s="24"/>
      <c r="AO83" s="24"/>
      <c r="AP83" s="24"/>
    </row>
    <row r="84" spans="28:42">
      <c r="AB84" t="s">
        <v>10</v>
      </c>
      <c r="AC84" t="s">
        <v>211</v>
      </c>
      <c r="AD84" t="s">
        <v>101</v>
      </c>
      <c r="AE84" t="s">
        <v>144</v>
      </c>
      <c r="AF84" t="s">
        <v>155</v>
      </c>
      <c r="AG84" t="s">
        <v>160</v>
      </c>
      <c r="AI84" t="s">
        <v>24</v>
      </c>
      <c r="AJ84" s="24" t="str">
        <f t="shared" si="0"/>
        <v>BEV軽自動車(バン)三菱25MY eKクロス EV（Gビジネスパッケージグレード）ZAAB5AWLDCB事業用</v>
      </c>
      <c r="AK84" s="25">
        <v>1179000</v>
      </c>
      <c r="AL84" s="24"/>
      <c r="AM84" s="24"/>
      <c r="AN84" s="24"/>
      <c r="AO84" s="24"/>
      <c r="AP84" s="24"/>
    </row>
    <row r="85" spans="28:42">
      <c r="AB85" t="s">
        <v>10</v>
      </c>
      <c r="AC85" t="s">
        <v>211</v>
      </c>
      <c r="AD85" t="s">
        <v>101</v>
      </c>
      <c r="AE85" t="s">
        <v>145</v>
      </c>
      <c r="AF85" t="s">
        <v>155</v>
      </c>
      <c r="AG85" t="s">
        <v>160</v>
      </c>
      <c r="AI85" t="s">
        <v>24</v>
      </c>
      <c r="AJ85" s="24" t="str">
        <f t="shared" si="0"/>
        <v>BEV軽自動車(バン)三菱25MY eKクロス EV（Gグレード）ZAAB5AWLDCB事業用</v>
      </c>
      <c r="AK85" s="25">
        <v>1179000</v>
      </c>
      <c r="AL85" s="24"/>
      <c r="AM85" s="24"/>
      <c r="AN85" s="24"/>
      <c r="AO85" s="24"/>
      <c r="AP85" s="24"/>
    </row>
    <row r="86" spans="28:42">
      <c r="AB86" t="s">
        <v>10</v>
      </c>
      <c r="AC86" t="s">
        <v>211</v>
      </c>
      <c r="AD86" t="s">
        <v>101</v>
      </c>
      <c r="AE86" t="s">
        <v>146</v>
      </c>
      <c r="AF86" t="s">
        <v>155</v>
      </c>
      <c r="AG86" t="s">
        <v>161</v>
      </c>
      <c r="AI86" t="s">
        <v>24</v>
      </c>
      <c r="AJ86" s="24" t="str">
        <f t="shared" si="0"/>
        <v>BEV軽自動車(バン)三菱25MY eKクロス EV（Pグレード）ZAAB5AWLDEB事業用</v>
      </c>
      <c r="AK86" s="25">
        <v>1179000</v>
      </c>
      <c r="AL86" s="24"/>
      <c r="AM86" s="24"/>
      <c r="AN86" s="24"/>
      <c r="AO86" s="24"/>
      <c r="AP86" s="24"/>
    </row>
    <row r="87" spans="28:42">
      <c r="AB87" t="s">
        <v>10</v>
      </c>
      <c r="AC87" t="s">
        <v>211</v>
      </c>
      <c r="AD87" t="s">
        <v>102</v>
      </c>
      <c r="AE87" t="s">
        <v>192</v>
      </c>
      <c r="AF87" t="s">
        <v>153</v>
      </c>
      <c r="AG87" t="s">
        <v>202</v>
      </c>
      <c r="AI87" t="s">
        <v>24</v>
      </c>
      <c r="AJ87" s="24" t="str">
        <f t="shared" si="0"/>
        <v>BEV軽自動車(バン)ニッサンクリッパーEV ※2シーターZABU79V HLDDG事業用</v>
      </c>
      <c r="AK87" s="25">
        <v>1227000</v>
      </c>
      <c r="AL87" s="24"/>
      <c r="AM87" s="24"/>
      <c r="AN87" s="24"/>
      <c r="AO87" s="24"/>
      <c r="AP87" s="24"/>
    </row>
    <row r="88" spans="28:42">
      <c r="AB88" t="s">
        <v>10</v>
      </c>
      <c r="AC88" t="s">
        <v>211</v>
      </c>
      <c r="AD88" t="s">
        <v>102</v>
      </c>
      <c r="AE88" t="s">
        <v>124</v>
      </c>
      <c r="AF88" t="s">
        <v>153</v>
      </c>
      <c r="AG88" t="s">
        <v>203</v>
      </c>
      <c r="AI88" t="s">
        <v>24</v>
      </c>
      <c r="AJ88" s="24" t="str">
        <f t="shared" si="0"/>
        <v>BEV軽自動車(バン)ニッサンクリッパーEV 4シーターZABU79V HLDDF事業用</v>
      </c>
      <c r="AK88" s="25">
        <v>1231000</v>
      </c>
      <c r="AL88" s="24"/>
      <c r="AM88" s="24"/>
      <c r="AN88" s="24"/>
      <c r="AO88" s="24"/>
      <c r="AP88" s="24"/>
    </row>
    <row r="89" spans="28:42">
      <c r="AB89" t="s">
        <v>10</v>
      </c>
      <c r="AC89" t="s">
        <v>211</v>
      </c>
      <c r="AD89" t="s">
        <v>102</v>
      </c>
      <c r="AE89" t="s">
        <v>192</v>
      </c>
      <c r="AF89" t="s">
        <v>153</v>
      </c>
      <c r="AG89" t="s">
        <v>204</v>
      </c>
      <c r="AI89" t="s">
        <v>24</v>
      </c>
      <c r="AJ89" s="24" t="str">
        <f t="shared" si="0"/>
        <v>BEV軽自動車(バン)ニッサンクリッパーEV ※2シーターZABU79V HLDDI事業用</v>
      </c>
      <c r="AK89" s="25">
        <v>1397000</v>
      </c>
      <c r="AL89" s="24"/>
      <c r="AM89" s="24"/>
      <c r="AN89" s="24"/>
      <c r="AO89" s="24"/>
      <c r="AP89" s="24"/>
    </row>
    <row r="90" spans="28:42">
      <c r="AB90" t="s">
        <v>10</v>
      </c>
      <c r="AC90" t="s">
        <v>211</v>
      </c>
      <c r="AD90" t="s">
        <v>102</v>
      </c>
      <c r="AE90" t="s">
        <v>124</v>
      </c>
      <c r="AF90" t="s">
        <v>153</v>
      </c>
      <c r="AG90" t="s">
        <v>205</v>
      </c>
      <c r="AI90" t="s">
        <v>24</v>
      </c>
      <c r="AJ90" s="24" t="str">
        <f t="shared" si="0"/>
        <v>BEV軽自動車(バン)ニッサンクリッパーEV 4シーターZABU79V HLDDH事業用</v>
      </c>
      <c r="AK90" s="25">
        <v>1402000</v>
      </c>
      <c r="AL90" s="24"/>
      <c r="AM90" s="24"/>
      <c r="AN90" s="24"/>
      <c r="AO90" s="24"/>
      <c r="AP90" s="24"/>
    </row>
    <row r="91" spans="28:42">
      <c r="AB91" t="s">
        <v>10</v>
      </c>
      <c r="AC91" t="s">
        <v>211</v>
      </c>
      <c r="AD91" t="s">
        <v>102</v>
      </c>
      <c r="AE91" t="s">
        <v>131</v>
      </c>
      <c r="AF91" t="s">
        <v>155</v>
      </c>
      <c r="AG91" t="s">
        <v>162</v>
      </c>
      <c r="AI91" t="s">
        <v>24</v>
      </c>
      <c r="AJ91" s="24" t="str">
        <f t="shared" si="0"/>
        <v>BEV軽自動車(バン)ニッサン日産サクラ SグレードZAAB6AW事業用</v>
      </c>
      <c r="AK91" s="25">
        <v>1176000</v>
      </c>
      <c r="AL91" s="24"/>
      <c r="AM91" s="24"/>
      <c r="AN91" s="24"/>
      <c r="AO91" s="24"/>
      <c r="AP91" s="24"/>
    </row>
    <row r="92" spans="28:42">
      <c r="AB92" t="s">
        <v>10</v>
      </c>
      <c r="AC92" t="s">
        <v>211</v>
      </c>
      <c r="AD92" t="s">
        <v>102</v>
      </c>
      <c r="AE92" t="s">
        <v>136</v>
      </c>
      <c r="AF92" t="s">
        <v>155</v>
      </c>
      <c r="AG92" t="s">
        <v>162</v>
      </c>
      <c r="AI92" t="s">
        <v>24</v>
      </c>
      <c r="AJ92" s="24" t="str">
        <f t="shared" si="0"/>
        <v>BEV軽自動車(バン)ニッサン日産サクラ XグレードZAAB6AW事業用</v>
      </c>
      <c r="AK92" s="25">
        <v>1176000</v>
      </c>
      <c r="AL92" s="24"/>
      <c r="AM92" s="24"/>
      <c r="AN92" s="24"/>
      <c r="AO92" s="24"/>
      <c r="AP92" s="24"/>
    </row>
    <row r="93" spans="28:42">
      <c r="AB93" t="s">
        <v>10</v>
      </c>
      <c r="AC93" t="s">
        <v>211</v>
      </c>
      <c r="AD93" t="s">
        <v>102</v>
      </c>
      <c r="AE93" t="s">
        <v>140</v>
      </c>
      <c r="AF93" t="s">
        <v>155</v>
      </c>
      <c r="AG93" t="s">
        <v>162</v>
      </c>
      <c r="AI93" t="s">
        <v>24</v>
      </c>
      <c r="AJ93" s="24" t="str">
        <f t="shared" si="0"/>
        <v>BEV軽自動車(バン)ニッサン日産サクラ 90周年記念車ZAAB6AW事業用</v>
      </c>
      <c r="AK93" s="25">
        <v>1176000</v>
      </c>
      <c r="AL93" s="24"/>
      <c r="AM93" s="24"/>
      <c r="AN93" s="24"/>
      <c r="AO93" s="24"/>
      <c r="AP93" s="24"/>
    </row>
    <row r="94" spans="28:42">
      <c r="AB94" t="s">
        <v>10</v>
      </c>
      <c r="AC94" t="s">
        <v>211</v>
      </c>
      <c r="AD94" t="s">
        <v>102</v>
      </c>
      <c r="AE94" t="s">
        <v>142</v>
      </c>
      <c r="AF94" t="s">
        <v>155</v>
      </c>
      <c r="AG94" t="s">
        <v>162</v>
      </c>
      <c r="AI94" t="s">
        <v>24</v>
      </c>
      <c r="AJ94" s="24" t="str">
        <f t="shared" si="0"/>
        <v>BEV軽自動車(バン)ニッサン日産サクラ GグレードZAAB6AW事業用</v>
      </c>
      <c r="AK94" s="25">
        <v>1176000</v>
      </c>
      <c r="AL94" s="24"/>
      <c r="AM94" s="24"/>
      <c r="AN94" s="24"/>
      <c r="AO94" s="24"/>
      <c r="AP94" s="24"/>
    </row>
    <row r="95" spans="28:42">
      <c r="AB95" t="s">
        <v>10</v>
      </c>
      <c r="AC95" t="s">
        <v>211</v>
      </c>
      <c r="AD95" t="s">
        <v>103</v>
      </c>
      <c r="AE95" t="s">
        <v>116</v>
      </c>
      <c r="AF95" t="s">
        <v>153</v>
      </c>
      <c r="AG95" t="s">
        <v>163</v>
      </c>
      <c r="AI95" t="s">
        <v>24</v>
      </c>
      <c r="AJ95" s="24" t="str">
        <f t="shared" si="0"/>
        <v>BEV軽自動車(バン)ホンダN-VAN e:GZABJJ3AGDY事業用</v>
      </c>
      <c r="AK95" s="25">
        <v>1304000</v>
      </c>
      <c r="AL95" s="24"/>
      <c r="AM95" s="24"/>
      <c r="AN95" s="24"/>
      <c r="AO95" s="24"/>
      <c r="AP95" s="24"/>
    </row>
    <row r="96" spans="28:42">
      <c r="AB96" t="s">
        <v>10</v>
      </c>
      <c r="AC96" t="s">
        <v>211</v>
      </c>
      <c r="AD96" t="s">
        <v>103</v>
      </c>
      <c r="AE96" t="s">
        <v>125</v>
      </c>
      <c r="AF96" t="s">
        <v>153</v>
      </c>
      <c r="AG96" t="s">
        <v>164</v>
      </c>
      <c r="AI96" t="s">
        <v>24</v>
      </c>
      <c r="AJ96" s="24" t="str">
        <f t="shared" si="0"/>
        <v>BEV軽自動車(バン)ホンダN-VAN e:L2ZABJJ3AGEY事業用</v>
      </c>
      <c r="AK96" s="25">
        <v>1329000</v>
      </c>
      <c r="AL96" s="24"/>
      <c r="AM96" s="24"/>
      <c r="AN96" s="24"/>
      <c r="AO96" s="24"/>
      <c r="AP96" s="24"/>
    </row>
    <row r="97" spans="28:42">
      <c r="AB97" t="s">
        <v>10</v>
      </c>
      <c r="AC97" t="s">
        <v>211</v>
      </c>
      <c r="AD97" t="s">
        <v>103</v>
      </c>
      <c r="AE97" t="s">
        <v>132</v>
      </c>
      <c r="AF97" t="s">
        <v>153</v>
      </c>
      <c r="AG97" t="s">
        <v>165</v>
      </c>
      <c r="AI97" t="s">
        <v>24</v>
      </c>
      <c r="AJ97" s="24" t="str">
        <f t="shared" si="0"/>
        <v>BEV軽自動車(バン)ホンダN-VAN e:L4ZABJJ3AGFY事業用</v>
      </c>
      <c r="AK97" s="25">
        <v>1329000</v>
      </c>
      <c r="AL97" s="24"/>
      <c r="AM97" s="24"/>
      <c r="AN97" s="24"/>
      <c r="AO97" s="24"/>
      <c r="AP97" s="24"/>
    </row>
    <row r="98" spans="28:42">
      <c r="AB98" t="s">
        <v>10</v>
      </c>
      <c r="AC98" t="s">
        <v>211</v>
      </c>
      <c r="AD98" t="s">
        <v>103</v>
      </c>
      <c r="AE98" t="s">
        <v>137</v>
      </c>
      <c r="AF98" t="s">
        <v>153</v>
      </c>
      <c r="AG98" t="s">
        <v>166</v>
      </c>
      <c r="AI98" t="s">
        <v>24</v>
      </c>
      <c r="AJ98" s="24" t="str">
        <f t="shared" si="0"/>
        <v>BEV軽自動車(バン)ホンダN-VAN e:FUNZABJJ3AGGY事業用</v>
      </c>
      <c r="AK98" s="25">
        <v>1329000</v>
      </c>
      <c r="AL98" s="24"/>
      <c r="AM98" s="24"/>
      <c r="AN98" s="24"/>
      <c r="AO98" s="24"/>
      <c r="AP98" s="24"/>
    </row>
    <row r="99" spans="28:42">
      <c r="AB99" t="s">
        <v>10</v>
      </c>
      <c r="AC99" t="s">
        <v>210</v>
      </c>
      <c r="AD99" t="s">
        <v>194</v>
      </c>
      <c r="AE99" t="s">
        <v>195</v>
      </c>
      <c r="AF99" t="s">
        <v>153</v>
      </c>
      <c r="AG99" t="s">
        <v>206</v>
      </c>
      <c r="AI99" t="s">
        <v>24</v>
      </c>
      <c r="AJ99" s="24" t="str">
        <f t="shared" si="0"/>
        <v>BEVトラック(小型)日野デュトロZ EVZABXED100V事業用</v>
      </c>
      <c r="AK99" s="25">
        <v>5114000</v>
      </c>
      <c r="AL99" s="24"/>
      <c r="AM99" s="24"/>
      <c r="AN99" s="24"/>
      <c r="AO99" s="24"/>
      <c r="AP99" s="24"/>
    </row>
    <row r="100" spans="28:42">
      <c r="AB100" t="s">
        <v>10</v>
      </c>
      <c r="AC100" t="s">
        <v>210</v>
      </c>
      <c r="AD100" t="s">
        <v>194</v>
      </c>
      <c r="AE100" t="s">
        <v>195</v>
      </c>
      <c r="AF100" t="s">
        <v>153</v>
      </c>
      <c r="AG100" t="s">
        <v>206</v>
      </c>
      <c r="AI100" t="s">
        <v>25</v>
      </c>
      <c r="AJ100" s="24" t="str">
        <f t="shared" si="0"/>
        <v>BEVトラック(小型)日野デュトロZ EVZABXED100V自家用</v>
      </c>
      <c r="AK100" s="25">
        <v>5002000</v>
      </c>
      <c r="AL100" s="24"/>
      <c r="AM100" s="24"/>
      <c r="AN100" s="24"/>
      <c r="AO100" s="24"/>
      <c r="AP100" s="24"/>
    </row>
    <row r="101" spans="28:42">
      <c r="AB101" t="s">
        <v>10</v>
      </c>
      <c r="AC101" t="s">
        <v>210</v>
      </c>
      <c r="AD101" t="s">
        <v>194</v>
      </c>
      <c r="AE101" t="s">
        <v>195</v>
      </c>
      <c r="AF101" t="s">
        <v>153</v>
      </c>
      <c r="AG101" t="s">
        <v>207</v>
      </c>
      <c r="AI101" t="s">
        <v>24</v>
      </c>
      <c r="AJ101" s="24" t="str">
        <f t="shared" si="0"/>
        <v>BEVトラック(小型)日野デュトロZ EVZABXED100事業用</v>
      </c>
      <c r="AK101" s="25">
        <v>5114000</v>
      </c>
      <c r="AL101" s="24"/>
      <c r="AM101" s="24"/>
      <c r="AN101" s="24"/>
      <c r="AO101" s="24"/>
      <c r="AP101" s="24"/>
    </row>
    <row r="102" spans="28:42">
      <c r="AB102" t="s">
        <v>10</v>
      </c>
      <c r="AC102" t="s">
        <v>210</v>
      </c>
      <c r="AD102" t="s">
        <v>194</v>
      </c>
      <c r="AE102" t="s">
        <v>195</v>
      </c>
      <c r="AF102" t="s">
        <v>153</v>
      </c>
      <c r="AG102" t="s">
        <v>207</v>
      </c>
      <c r="AI102" t="s">
        <v>25</v>
      </c>
      <c r="AJ102" s="24" t="str">
        <f t="shared" si="0"/>
        <v>BEVトラック(小型)日野デュトロZ EVZABXED100自家用</v>
      </c>
      <c r="AK102" s="25">
        <v>5002000</v>
      </c>
      <c r="AL102" s="24"/>
      <c r="AM102" s="24"/>
      <c r="AN102" s="24"/>
      <c r="AO102" s="24"/>
      <c r="AP102" s="24"/>
    </row>
    <row r="103" spans="28:42">
      <c r="AB103" t="s">
        <v>10</v>
      </c>
      <c r="AC103" t="s">
        <v>210</v>
      </c>
      <c r="AD103" t="s">
        <v>104</v>
      </c>
      <c r="AE103" t="s">
        <v>117</v>
      </c>
      <c r="AF103" t="s">
        <v>153</v>
      </c>
      <c r="AG103" t="s">
        <v>167</v>
      </c>
      <c r="AH103" t="s">
        <v>179</v>
      </c>
      <c r="AI103" t="s">
        <v>24</v>
      </c>
      <c r="AJ103" s="24" t="str">
        <f t="shared" si="0"/>
        <v>BEVトラック(小型)三菱ふそうeCanterZABFEAVKS事業用</v>
      </c>
      <c r="AK103" s="25">
        <v>5126000</v>
      </c>
      <c r="AL103" s="24"/>
      <c r="AM103" s="24"/>
      <c r="AN103" s="24"/>
      <c r="AO103" s="24"/>
      <c r="AP103" s="24"/>
    </row>
    <row r="104" spans="28:42">
      <c r="AB104" t="s">
        <v>10</v>
      </c>
      <c r="AC104" t="s">
        <v>210</v>
      </c>
      <c r="AD104" t="s">
        <v>104</v>
      </c>
      <c r="AE104" t="s">
        <v>117</v>
      </c>
      <c r="AF104" t="s">
        <v>153</v>
      </c>
      <c r="AG104" t="s">
        <v>167</v>
      </c>
      <c r="AH104" t="s">
        <v>179</v>
      </c>
      <c r="AI104" t="s">
        <v>25</v>
      </c>
      <c r="AJ104" s="24" t="str">
        <f t="shared" si="0"/>
        <v>BEVトラック(小型)三菱ふそうeCanterZABFEAVKS自家用</v>
      </c>
      <c r="AK104" s="25">
        <v>5014000</v>
      </c>
      <c r="AL104" s="24"/>
      <c r="AM104" s="24"/>
      <c r="AN104" s="24"/>
      <c r="AO104" s="24"/>
      <c r="AP104" s="24"/>
    </row>
    <row r="105" spans="28:42">
      <c r="AB105" t="s">
        <v>10</v>
      </c>
      <c r="AC105" t="s">
        <v>210</v>
      </c>
      <c r="AD105" t="s">
        <v>104</v>
      </c>
      <c r="AE105" t="s">
        <v>117</v>
      </c>
      <c r="AF105" t="s">
        <v>153</v>
      </c>
      <c r="AG105" t="s">
        <v>167</v>
      </c>
      <c r="AH105" t="s">
        <v>180</v>
      </c>
      <c r="AI105" t="s">
        <v>24</v>
      </c>
      <c r="AJ105" s="24" t="str">
        <f t="shared" si="0"/>
        <v>BEVトラック(小型)三菱ふそうeCanterZABFEAVKM事業用</v>
      </c>
      <c r="AK105" s="25">
        <v>6537000</v>
      </c>
      <c r="AL105" s="24"/>
      <c r="AM105" s="24"/>
      <c r="AN105" s="24"/>
      <c r="AO105" s="24"/>
      <c r="AP105" s="24"/>
    </row>
    <row r="106" spans="28:42">
      <c r="AB106" t="s">
        <v>10</v>
      </c>
      <c r="AC106" t="s">
        <v>210</v>
      </c>
      <c r="AD106" t="s">
        <v>104</v>
      </c>
      <c r="AE106" t="s">
        <v>117</v>
      </c>
      <c r="AF106" t="s">
        <v>153</v>
      </c>
      <c r="AG106" t="s">
        <v>167</v>
      </c>
      <c r="AH106" t="s">
        <v>180</v>
      </c>
      <c r="AI106" t="s">
        <v>25</v>
      </c>
      <c r="AJ106" s="24" t="str">
        <f t="shared" si="0"/>
        <v>BEVトラック(小型)三菱ふそうeCanterZABFEAVKM自家用</v>
      </c>
      <c r="AK106" s="25">
        <v>6425000</v>
      </c>
      <c r="AL106" s="24"/>
      <c r="AM106" s="24"/>
      <c r="AN106" s="24"/>
      <c r="AO106" s="24"/>
      <c r="AP106" s="24"/>
    </row>
    <row r="107" spans="28:42">
      <c r="AB107" t="s">
        <v>10</v>
      </c>
      <c r="AC107" t="s">
        <v>210</v>
      </c>
      <c r="AD107" t="s">
        <v>104</v>
      </c>
      <c r="AE107" t="s">
        <v>117</v>
      </c>
      <c r="AF107" t="s">
        <v>153</v>
      </c>
      <c r="AG107" t="s">
        <v>168</v>
      </c>
      <c r="AH107" t="s">
        <v>179</v>
      </c>
      <c r="AI107" t="s">
        <v>24</v>
      </c>
      <c r="AJ107" s="24" t="str">
        <f t="shared" si="0"/>
        <v>BEVトラック(小型)三菱ふそうeCanterZABFEBVKS事業用</v>
      </c>
      <c r="AK107" s="25">
        <v>5136000</v>
      </c>
      <c r="AL107" s="24"/>
      <c r="AM107" s="24"/>
      <c r="AN107" s="24"/>
      <c r="AO107" s="24"/>
      <c r="AP107" s="24"/>
    </row>
    <row r="108" spans="28:42">
      <c r="AB108" t="s">
        <v>10</v>
      </c>
      <c r="AC108" t="s">
        <v>210</v>
      </c>
      <c r="AD108" t="s">
        <v>104</v>
      </c>
      <c r="AE108" t="s">
        <v>117</v>
      </c>
      <c r="AF108" t="s">
        <v>153</v>
      </c>
      <c r="AG108" t="s">
        <v>168</v>
      </c>
      <c r="AH108" t="s">
        <v>179</v>
      </c>
      <c r="AI108" t="s">
        <v>25</v>
      </c>
      <c r="AJ108" s="24" t="str">
        <f t="shared" si="0"/>
        <v>BEVトラック(小型)三菱ふそうeCanterZABFEBVKS自家用</v>
      </c>
      <c r="AK108" s="25">
        <v>5024000</v>
      </c>
      <c r="AL108" s="24"/>
      <c r="AM108" s="24"/>
      <c r="AN108" s="24"/>
      <c r="AO108" s="24"/>
      <c r="AP108" s="24"/>
    </row>
    <row r="109" spans="28:42">
      <c r="AB109" t="s">
        <v>10</v>
      </c>
      <c r="AC109" t="s">
        <v>210</v>
      </c>
      <c r="AD109" t="s">
        <v>104</v>
      </c>
      <c r="AE109" t="s">
        <v>117</v>
      </c>
      <c r="AF109" t="s">
        <v>153</v>
      </c>
      <c r="AG109" t="s">
        <v>168</v>
      </c>
      <c r="AH109" t="s">
        <v>180</v>
      </c>
      <c r="AI109" t="s">
        <v>24</v>
      </c>
      <c r="AJ109" s="24" t="str">
        <f t="shared" si="0"/>
        <v>BEVトラック(小型)三菱ふそうeCanterZABFEBVKM事業用</v>
      </c>
      <c r="AK109" s="25">
        <v>6403000</v>
      </c>
      <c r="AL109" s="24"/>
      <c r="AM109" s="24"/>
      <c r="AN109" s="24"/>
      <c r="AO109" s="24"/>
      <c r="AP109" s="24"/>
    </row>
    <row r="110" spans="28:42">
      <c r="AB110" t="s">
        <v>10</v>
      </c>
      <c r="AC110" t="s">
        <v>210</v>
      </c>
      <c r="AD110" t="s">
        <v>104</v>
      </c>
      <c r="AE110" t="s">
        <v>117</v>
      </c>
      <c r="AF110" t="s">
        <v>153</v>
      </c>
      <c r="AG110" t="s">
        <v>168</v>
      </c>
      <c r="AH110" t="s">
        <v>180</v>
      </c>
      <c r="AI110" t="s">
        <v>25</v>
      </c>
      <c r="AJ110" s="24" t="str">
        <f t="shared" si="0"/>
        <v>BEVトラック(小型)三菱ふそうeCanterZABFEBVKM自家用</v>
      </c>
      <c r="AK110" s="25">
        <v>6291000</v>
      </c>
      <c r="AL110" s="24"/>
      <c r="AM110" s="24"/>
      <c r="AN110" s="24"/>
      <c r="AO110" s="24"/>
      <c r="AP110" s="24"/>
    </row>
    <row r="111" spans="28:42">
      <c r="AB111" t="s">
        <v>10</v>
      </c>
      <c r="AC111" t="s">
        <v>210</v>
      </c>
      <c r="AD111" t="s">
        <v>104</v>
      </c>
      <c r="AE111" t="s">
        <v>117</v>
      </c>
      <c r="AF111" t="s">
        <v>153</v>
      </c>
      <c r="AG111" t="s">
        <v>169</v>
      </c>
      <c r="AI111" t="s">
        <v>24</v>
      </c>
      <c r="AJ111" s="24" t="str">
        <f t="shared" ref="AJ111:AJ141" si="1">AB111&amp;AC111&amp;AD111&amp;AE111&amp;AF111&amp;AG111&amp;AH111&amp;AI111</f>
        <v>BEVトラック(小型)三菱ふそうeCanterZABFEB8K事業用</v>
      </c>
      <c r="AK111" s="25">
        <v>6757000</v>
      </c>
      <c r="AL111" s="24"/>
      <c r="AM111" s="24"/>
      <c r="AN111" s="24"/>
      <c r="AO111" s="24"/>
      <c r="AP111" s="24"/>
    </row>
    <row r="112" spans="28:42">
      <c r="AB112" t="s">
        <v>10</v>
      </c>
      <c r="AC112" t="s">
        <v>210</v>
      </c>
      <c r="AD112" t="s">
        <v>104</v>
      </c>
      <c r="AE112" t="s">
        <v>117</v>
      </c>
      <c r="AF112" t="s">
        <v>153</v>
      </c>
      <c r="AG112" t="s">
        <v>169</v>
      </c>
      <c r="AI112" t="s">
        <v>25</v>
      </c>
      <c r="AJ112" s="24" t="str">
        <f t="shared" si="1"/>
        <v>BEVトラック(小型)三菱ふそうeCanterZABFEB8K自家用</v>
      </c>
      <c r="AK112" s="25">
        <v>6645000</v>
      </c>
      <c r="AL112" s="24"/>
      <c r="AM112" s="24"/>
      <c r="AN112" s="24"/>
      <c r="AO112" s="24"/>
      <c r="AP112" s="24"/>
    </row>
    <row r="113" spans="28:42">
      <c r="AB113" t="s">
        <v>10</v>
      </c>
      <c r="AC113" t="s">
        <v>210</v>
      </c>
      <c r="AD113" t="s">
        <v>104</v>
      </c>
      <c r="AE113" t="s">
        <v>117</v>
      </c>
      <c r="AF113" t="s">
        <v>153</v>
      </c>
      <c r="AG113" t="s">
        <v>170</v>
      </c>
      <c r="AI113" t="s">
        <v>24</v>
      </c>
      <c r="AJ113" s="24" t="str">
        <f t="shared" si="1"/>
        <v>BEVトラック(小型)三菱ふそうeCanterZABFEC9K事業用</v>
      </c>
      <c r="AK113" s="25">
        <v>8115000</v>
      </c>
      <c r="AL113" s="24"/>
      <c r="AM113" s="24"/>
      <c r="AN113" s="24"/>
      <c r="AO113" s="24"/>
      <c r="AP113" s="24"/>
    </row>
    <row r="114" spans="28:42">
      <c r="AB114" t="s">
        <v>10</v>
      </c>
      <c r="AC114" t="s">
        <v>210</v>
      </c>
      <c r="AD114" t="s">
        <v>104</v>
      </c>
      <c r="AE114" t="s">
        <v>117</v>
      </c>
      <c r="AF114" t="s">
        <v>153</v>
      </c>
      <c r="AG114" t="s">
        <v>170</v>
      </c>
      <c r="AI114" t="s">
        <v>25</v>
      </c>
      <c r="AJ114" s="24" t="str">
        <f t="shared" si="1"/>
        <v>BEVトラック(小型)三菱ふそうeCanterZABFEC9K自家用</v>
      </c>
      <c r="AK114" s="25">
        <v>8003000</v>
      </c>
      <c r="AL114" s="24"/>
      <c r="AM114" s="24"/>
      <c r="AN114" s="24"/>
      <c r="AO114" s="24"/>
      <c r="AP114" s="24"/>
    </row>
    <row r="115" spans="28:42">
      <c r="AB115" t="s">
        <v>10</v>
      </c>
      <c r="AC115" t="s">
        <v>210</v>
      </c>
      <c r="AD115" t="s">
        <v>104</v>
      </c>
      <c r="AE115" t="s">
        <v>117</v>
      </c>
      <c r="AF115" t="s">
        <v>153</v>
      </c>
      <c r="AG115" t="s">
        <v>171</v>
      </c>
      <c r="AI115" t="s">
        <v>24</v>
      </c>
      <c r="AJ115" s="24" t="str">
        <f t="shared" si="1"/>
        <v>BEVトラック(小型)三菱ふそうeCanterZABFED9K事業用</v>
      </c>
      <c r="AK115" s="25">
        <v>8449000</v>
      </c>
      <c r="AL115" s="24"/>
      <c r="AM115" s="24"/>
      <c r="AN115" s="24"/>
      <c r="AO115" s="24"/>
      <c r="AP115" s="24"/>
    </row>
    <row r="116" spans="28:42">
      <c r="AB116" t="s">
        <v>10</v>
      </c>
      <c r="AC116" t="s">
        <v>210</v>
      </c>
      <c r="AD116" t="s">
        <v>104</v>
      </c>
      <c r="AE116" t="s">
        <v>117</v>
      </c>
      <c r="AF116" t="s">
        <v>153</v>
      </c>
      <c r="AG116" t="s">
        <v>171</v>
      </c>
      <c r="AI116" t="s">
        <v>25</v>
      </c>
      <c r="AJ116" s="24" t="str">
        <f t="shared" si="1"/>
        <v>BEVトラック(小型)三菱ふそうeCanterZABFED9K自家用</v>
      </c>
      <c r="AK116" s="25">
        <v>8337000</v>
      </c>
      <c r="AL116" s="24"/>
      <c r="AM116" s="24"/>
      <c r="AN116" s="24"/>
      <c r="AO116" s="24"/>
      <c r="AP116" s="24"/>
    </row>
    <row r="117" spans="28:42">
      <c r="AB117" t="s">
        <v>10</v>
      </c>
      <c r="AC117" t="s">
        <v>210</v>
      </c>
      <c r="AD117" t="s">
        <v>104</v>
      </c>
      <c r="AE117" t="s">
        <v>117</v>
      </c>
      <c r="AF117" t="s">
        <v>153</v>
      </c>
      <c r="AG117" t="s">
        <v>172</v>
      </c>
      <c r="AI117" t="s">
        <v>24</v>
      </c>
      <c r="AJ117" s="24" t="str">
        <f t="shared" si="1"/>
        <v>BEVトラック(小型)三菱ふそうeCanterZABFEB8U事業用</v>
      </c>
      <c r="AK117" s="25">
        <v>7120000</v>
      </c>
      <c r="AL117" s="24"/>
      <c r="AM117" s="24"/>
      <c r="AN117" s="24"/>
      <c r="AO117" s="24"/>
      <c r="AP117" s="24"/>
    </row>
    <row r="118" spans="28:42">
      <c r="AB118" t="s">
        <v>10</v>
      </c>
      <c r="AC118" t="s">
        <v>210</v>
      </c>
      <c r="AD118" t="s">
        <v>104</v>
      </c>
      <c r="AE118" t="s">
        <v>117</v>
      </c>
      <c r="AF118" t="s">
        <v>153</v>
      </c>
      <c r="AG118" t="s">
        <v>172</v>
      </c>
      <c r="AI118" t="s">
        <v>25</v>
      </c>
      <c r="AJ118" s="24" t="str">
        <f t="shared" si="1"/>
        <v>BEVトラック(小型)三菱ふそうeCanterZABFEB8U自家用</v>
      </c>
      <c r="AK118" s="25">
        <v>7008000</v>
      </c>
      <c r="AL118" s="24"/>
      <c r="AM118" s="24"/>
      <c r="AN118" s="24"/>
      <c r="AO118" s="24"/>
      <c r="AP118" s="24"/>
    </row>
    <row r="119" spans="28:42">
      <c r="AB119" t="s">
        <v>10</v>
      </c>
      <c r="AC119" t="s">
        <v>210</v>
      </c>
      <c r="AD119" t="s">
        <v>105</v>
      </c>
      <c r="AE119" t="s">
        <v>118</v>
      </c>
      <c r="AF119" t="s">
        <v>153</v>
      </c>
      <c r="AG119" t="s">
        <v>173</v>
      </c>
      <c r="AI119" t="s">
        <v>24</v>
      </c>
      <c r="AJ119" s="24" t="str">
        <f t="shared" si="1"/>
        <v>BEVトラック(小型)いすゞエルフ mio EVZABNHR48AF事業用</v>
      </c>
      <c r="AK119" s="25">
        <v>4180000</v>
      </c>
      <c r="AL119" s="24"/>
      <c r="AM119" s="24"/>
      <c r="AN119" s="24"/>
      <c r="AO119" s="24"/>
      <c r="AP119" s="24"/>
    </row>
    <row r="120" spans="28:42">
      <c r="AB120" t="s">
        <v>10</v>
      </c>
      <c r="AC120" t="s">
        <v>210</v>
      </c>
      <c r="AD120" t="s">
        <v>105</v>
      </c>
      <c r="AE120" t="s">
        <v>118</v>
      </c>
      <c r="AF120" t="s">
        <v>153</v>
      </c>
      <c r="AG120" t="s">
        <v>173</v>
      </c>
      <c r="AI120" t="s">
        <v>25</v>
      </c>
      <c r="AJ120" s="24" t="str">
        <f t="shared" si="1"/>
        <v>BEVトラック(小型)いすゞエルフ mio EVZABNHR48AF自家用</v>
      </c>
      <c r="AK120" s="25">
        <v>4068000</v>
      </c>
      <c r="AL120" s="24"/>
      <c r="AM120" s="24"/>
      <c r="AN120" s="24"/>
      <c r="AO120" s="24"/>
      <c r="AP120" s="24"/>
    </row>
    <row r="121" spans="28:42">
      <c r="AB121" t="s">
        <v>10</v>
      </c>
      <c r="AC121" t="s">
        <v>210</v>
      </c>
      <c r="AD121" t="s">
        <v>105</v>
      </c>
      <c r="AE121" t="s">
        <v>126</v>
      </c>
      <c r="AF121" t="s">
        <v>153</v>
      </c>
      <c r="AG121" t="s">
        <v>174</v>
      </c>
      <c r="AI121" t="s">
        <v>24</v>
      </c>
      <c r="AJ121" s="24" t="str">
        <f t="shared" si="1"/>
        <v>BEVトラック(小型)いすゞエルフ EVZABNJR48AF事業用</v>
      </c>
      <c r="AK121" s="25">
        <v>4863000</v>
      </c>
      <c r="AL121" s="24"/>
      <c r="AM121" s="24"/>
      <c r="AN121" s="24"/>
      <c r="AO121" s="24"/>
      <c r="AP121" s="24"/>
    </row>
    <row r="122" spans="28:42">
      <c r="AB122" t="s">
        <v>10</v>
      </c>
      <c r="AC122" t="s">
        <v>210</v>
      </c>
      <c r="AD122" t="s">
        <v>105</v>
      </c>
      <c r="AE122" t="s">
        <v>126</v>
      </c>
      <c r="AF122" t="s">
        <v>153</v>
      </c>
      <c r="AG122" t="s">
        <v>174</v>
      </c>
      <c r="AI122" t="s">
        <v>25</v>
      </c>
      <c r="AJ122" s="24" t="str">
        <f t="shared" si="1"/>
        <v>BEVトラック(小型)いすゞエルフ EVZABNJR48AF自家用</v>
      </c>
      <c r="AK122" s="25">
        <v>4751000</v>
      </c>
      <c r="AL122" s="24"/>
      <c r="AM122" s="24"/>
      <c r="AN122" s="24"/>
      <c r="AO122" s="24"/>
      <c r="AP122" s="24"/>
    </row>
    <row r="123" spans="28:42">
      <c r="AB123" t="s">
        <v>10</v>
      </c>
      <c r="AC123" t="s">
        <v>210</v>
      </c>
      <c r="AD123" t="s">
        <v>105</v>
      </c>
      <c r="AE123" t="s">
        <v>126</v>
      </c>
      <c r="AF123" t="s">
        <v>153</v>
      </c>
      <c r="AG123" t="s">
        <v>175</v>
      </c>
      <c r="AI123" t="s">
        <v>24</v>
      </c>
      <c r="AJ123" s="24" t="str">
        <f t="shared" si="1"/>
        <v>BEVトラック(小型)いすゞエルフ EVZABNJR48AM事業用</v>
      </c>
      <c r="AK123" s="25">
        <v>4863000</v>
      </c>
      <c r="AL123" s="24"/>
      <c r="AM123" s="24"/>
      <c r="AN123" s="24"/>
      <c r="AO123" s="24"/>
      <c r="AP123" s="24"/>
    </row>
    <row r="124" spans="28:42">
      <c r="AB124" t="s">
        <v>10</v>
      </c>
      <c r="AC124" t="s">
        <v>210</v>
      </c>
      <c r="AD124" t="s">
        <v>105</v>
      </c>
      <c r="AE124" t="s">
        <v>126</v>
      </c>
      <c r="AF124" t="s">
        <v>153</v>
      </c>
      <c r="AG124" t="s">
        <v>175</v>
      </c>
      <c r="AI124" t="s">
        <v>25</v>
      </c>
      <c r="AJ124" s="24" t="str">
        <f t="shared" si="1"/>
        <v>BEVトラック(小型)いすゞエルフ EVZABNJR48AM自家用</v>
      </c>
      <c r="AK124" s="25">
        <v>4751000</v>
      </c>
      <c r="AL124" s="24"/>
      <c r="AM124" s="24"/>
      <c r="AN124" s="24"/>
      <c r="AO124" s="24"/>
      <c r="AP124" s="24"/>
    </row>
    <row r="125" spans="28:42">
      <c r="AB125" t="s">
        <v>10</v>
      </c>
      <c r="AC125" t="s">
        <v>210</v>
      </c>
      <c r="AD125" t="s">
        <v>105</v>
      </c>
      <c r="AE125" t="s">
        <v>126</v>
      </c>
      <c r="AF125" t="s">
        <v>153</v>
      </c>
      <c r="AG125" t="s">
        <v>176</v>
      </c>
      <c r="AI125" t="s">
        <v>24</v>
      </c>
      <c r="AJ125" s="24" t="str">
        <f t="shared" si="1"/>
        <v>BEVトラック(小型)いすゞエルフ EVZABNLR48AM事業用</v>
      </c>
      <c r="AK125" s="25">
        <v>5375000</v>
      </c>
      <c r="AL125" s="24"/>
      <c r="AM125" s="24"/>
      <c r="AN125" s="24"/>
      <c r="AO125" s="24"/>
      <c r="AP125" s="24"/>
    </row>
    <row r="126" spans="28:42">
      <c r="AB126" t="s">
        <v>10</v>
      </c>
      <c r="AC126" t="s">
        <v>210</v>
      </c>
      <c r="AD126" t="s">
        <v>105</v>
      </c>
      <c r="AE126" t="s">
        <v>126</v>
      </c>
      <c r="AF126" t="s">
        <v>153</v>
      </c>
      <c r="AG126" t="s">
        <v>176</v>
      </c>
      <c r="AI126" t="s">
        <v>25</v>
      </c>
      <c r="AJ126" s="24" t="str">
        <f t="shared" si="1"/>
        <v>BEVトラック(小型)いすゞエルフ EVZABNLR48AM自家用</v>
      </c>
      <c r="AK126" s="25">
        <v>5263000</v>
      </c>
      <c r="AL126" s="24"/>
      <c r="AM126" s="24"/>
      <c r="AN126" s="24"/>
      <c r="AO126" s="24"/>
      <c r="AP126" s="24"/>
    </row>
    <row r="127" spans="28:42">
      <c r="AB127" t="s">
        <v>10</v>
      </c>
      <c r="AC127" t="s">
        <v>210</v>
      </c>
      <c r="AD127" t="s">
        <v>105</v>
      </c>
      <c r="AE127" t="s">
        <v>126</v>
      </c>
      <c r="AF127" t="s">
        <v>153</v>
      </c>
      <c r="AG127" t="s">
        <v>181</v>
      </c>
      <c r="AI127" t="s">
        <v>24</v>
      </c>
      <c r="AJ127" s="24" t="str">
        <f t="shared" si="1"/>
        <v>BEVトラック(小型)いすゞエルフ EVZABNPR48AM事業用</v>
      </c>
      <c r="AK127" s="25">
        <v>7800000</v>
      </c>
      <c r="AL127" s="24"/>
      <c r="AM127" s="24"/>
      <c r="AN127" s="24"/>
      <c r="AO127" s="24"/>
      <c r="AP127" s="24"/>
    </row>
    <row r="128" spans="28:42">
      <c r="AB128" t="s">
        <v>10</v>
      </c>
      <c r="AC128" t="s">
        <v>210</v>
      </c>
      <c r="AD128" t="s">
        <v>105</v>
      </c>
      <c r="AE128" t="s">
        <v>126</v>
      </c>
      <c r="AF128" t="s">
        <v>153</v>
      </c>
      <c r="AG128" t="s">
        <v>181</v>
      </c>
      <c r="AI128" t="s">
        <v>25</v>
      </c>
      <c r="AJ128" s="24" t="str">
        <f t="shared" si="1"/>
        <v>BEVトラック(小型)いすゞエルフ EVZABNPR48AM自家用</v>
      </c>
      <c r="AK128" s="25">
        <v>7688000</v>
      </c>
      <c r="AL128" s="24"/>
      <c r="AM128" s="24"/>
      <c r="AN128" s="24"/>
      <c r="AO128" s="24"/>
      <c r="AP128" s="24"/>
    </row>
    <row r="129" spans="28:42">
      <c r="AB129" t="s">
        <v>10</v>
      </c>
      <c r="AC129" t="s">
        <v>210</v>
      </c>
      <c r="AD129" t="s">
        <v>105</v>
      </c>
      <c r="AE129" t="s">
        <v>126</v>
      </c>
      <c r="AF129" t="s">
        <v>153</v>
      </c>
      <c r="AG129" t="s">
        <v>177</v>
      </c>
      <c r="AI129" t="s">
        <v>24</v>
      </c>
      <c r="AJ129" s="24" t="str">
        <f t="shared" si="1"/>
        <v>BEVトラック(小型)いすゞエルフ EVZABNMR48AM事業用</v>
      </c>
      <c r="AK129" s="25">
        <v>5863000</v>
      </c>
      <c r="AL129" s="24"/>
      <c r="AM129" s="24"/>
      <c r="AN129" s="24"/>
      <c r="AO129" s="24"/>
      <c r="AP129" s="24"/>
    </row>
    <row r="130" spans="28:42">
      <c r="AB130" t="s">
        <v>10</v>
      </c>
      <c r="AC130" t="s">
        <v>210</v>
      </c>
      <c r="AD130" t="s">
        <v>105</v>
      </c>
      <c r="AE130" t="s">
        <v>126</v>
      </c>
      <c r="AF130" t="s">
        <v>153</v>
      </c>
      <c r="AG130" t="s">
        <v>177</v>
      </c>
      <c r="AI130" t="s">
        <v>25</v>
      </c>
      <c r="AJ130" s="24" t="str">
        <f t="shared" si="1"/>
        <v>BEVトラック(小型)いすゞエルフ EVZABNMR48AM自家用</v>
      </c>
      <c r="AK130" s="25">
        <v>5751000</v>
      </c>
      <c r="AL130" s="24"/>
      <c r="AM130" s="24"/>
      <c r="AN130" s="24"/>
      <c r="AO130" s="24"/>
      <c r="AP130" s="24"/>
    </row>
    <row r="131" spans="28:42">
      <c r="AB131" t="s">
        <v>10</v>
      </c>
      <c r="AC131" t="s">
        <v>210</v>
      </c>
      <c r="AD131" t="s">
        <v>105</v>
      </c>
      <c r="AE131" t="s">
        <v>126</v>
      </c>
      <c r="AF131" t="s">
        <v>153</v>
      </c>
      <c r="AG131" t="s">
        <v>178</v>
      </c>
      <c r="AI131" t="s">
        <v>24</v>
      </c>
      <c r="AJ131" s="24" t="str">
        <f t="shared" si="1"/>
        <v>BEVトラック(小型)いすゞエルフ EVZABNKR48AM事業用</v>
      </c>
      <c r="AK131" s="25">
        <v>5866000</v>
      </c>
    </row>
    <row r="132" spans="28:42">
      <c r="AB132" t="s">
        <v>10</v>
      </c>
      <c r="AC132" t="s">
        <v>210</v>
      </c>
      <c r="AD132" t="s">
        <v>105</v>
      </c>
      <c r="AE132" t="s">
        <v>126</v>
      </c>
      <c r="AF132" t="s">
        <v>153</v>
      </c>
      <c r="AG132" t="s">
        <v>178</v>
      </c>
      <c r="AI132" t="s">
        <v>25</v>
      </c>
      <c r="AJ132" s="24" t="str">
        <f t="shared" si="1"/>
        <v>BEVトラック(小型)いすゞエルフ EVZABNKR48AM自家用</v>
      </c>
      <c r="AK132" s="25">
        <v>5754000</v>
      </c>
    </row>
    <row r="133" spans="28:42">
      <c r="AB133" t="s">
        <v>12</v>
      </c>
      <c r="AC133" t="s">
        <v>210</v>
      </c>
      <c r="AD133" t="s">
        <v>105</v>
      </c>
      <c r="AE133" t="s">
        <v>119</v>
      </c>
      <c r="AF133" t="s">
        <v>154</v>
      </c>
      <c r="AG133" t="s">
        <v>159</v>
      </c>
      <c r="AI133" t="s">
        <v>24</v>
      </c>
      <c r="AJ133" s="24" t="str">
        <f t="shared" si="1"/>
        <v>FCVトラック(小型)いすゞFC小型トラック2RGNPR88AN改事業用</v>
      </c>
      <c r="AK133" s="25">
        <v>24939000</v>
      </c>
    </row>
    <row r="134" spans="28:42">
      <c r="AB134" t="s">
        <v>12</v>
      </c>
      <c r="AC134" t="s">
        <v>210</v>
      </c>
      <c r="AD134" t="s">
        <v>105</v>
      </c>
      <c r="AE134" t="s">
        <v>119</v>
      </c>
      <c r="AF134" t="s">
        <v>154</v>
      </c>
      <c r="AG134" t="s">
        <v>159</v>
      </c>
      <c r="AI134" t="s">
        <v>25</v>
      </c>
      <c r="AJ134" s="24" t="str">
        <f t="shared" si="1"/>
        <v>FCVトラック(小型)いすゞFC小型トラック2RGNPR88AN改自家用</v>
      </c>
      <c r="AK134" s="25">
        <v>24827000</v>
      </c>
    </row>
    <row r="135" spans="28:42">
      <c r="AB135" t="s">
        <v>12</v>
      </c>
      <c r="AC135" t="s">
        <v>210</v>
      </c>
      <c r="AD135" t="s">
        <v>106</v>
      </c>
      <c r="AE135" t="s">
        <v>119</v>
      </c>
      <c r="AF135" t="s">
        <v>154</v>
      </c>
      <c r="AG135" t="s">
        <v>159</v>
      </c>
      <c r="AI135" t="s">
        <v>24</v>
      </c>
      <c r="AJ135" s="24" t="str">
        <f t="shared" si="1"/>
        <v>FCVトラック(小型)トヨタFC小型トラック2RGNPR88AN改事業用</v>
      </c>
      <c r="AK135" s="25">
        <v>24992000</v>
      </c>
    </row>
    <row r="136" spans="28:42">
      <c r="AB136" t="s">
        <v>12</v>
      </c>
      <c r="AC136" t="s">
        <v>210</v>
      </c>
      <c r="AD136" t="s">
        <v>106</v>
      </c>
      <c r="AE136" t="s">
        <v>119</v>
      </c>
      <c r="AF136" t="s">
        <v>154</v>
      </c>
      <c r="AG136" t="s">
        <v>159</v>
      </c>
      <c r="AI136" t="s">
        <v>25</v>
      </c>
      <c r="AJ136" s="24" t="str">
        <f t="shared" si="1"/>
        <v>FCVトラック(小型)トヨタFC小型トラック2RGNPR88AN改自家用</v>
      </c>
      <c r="AK136" s="25">
        <v>24880000</v>
      </c>
    </row>
    <row r="137" spans="28:42">
      <c r="AB137" t="s">
        <v>10</v>
      </c>
      <c r="AC137" t="s">
        <v>211</v>
      </c>
      <c r="AD137" t="s">
        <v>188</v>
      </c>
      <c r="AE137" t="s">
        <v>187</v>
      </c>
      <c r="AG137" t="s">
        <v>156</v>
      </c>
      <c r="AI137" t="s">
        <v>24</v>
      </c>
      <c r="AJ137" s="24" t="str">
        <f t="shared" si="1"/>
        <v>BEV軽自動車(バン)柳州五菱or不明FKVfumei事業用</v>
      </c>
      <c r="AK137" s="25">
        <v>1370000</v>
      </c>
    </row>
    <row r="138" spans="28:42">
      <c r="AB138" t="s">
        <v>10</v>
      </c>
      <c r="AC138" t="s">
        <v>19</v>
      </c>
      <c r="AD138" t="s">
        <v>213</v>
      </c>
      <c r="AE138" t="s">
        <v>214</v>
      </c>
      <c r="AG138" t="s">
        <v>156</v>
      </c>
      <c r="AH138" t="s">
        <v>216</v>
      </c>
      <c r="AI138" t="s">
        <v>24</v>
      </c>
      <c r="AJ138" s="24" t="str">
        <f t="shared" si="1"/>
        <v>BEVトラクタUDトラックスボルボ FH Electricfumei5バッテリー使用事業用</v>
      </c>
      <c r="AK138" s="25">
        <v>32551000</v>
      </c>
    </row>
    <row r="139" spans="28:42">
      <c r="AB139" t="s">
        <v>10</v>
      </c>
      <c r="AC139" t="s">
        <v>19</v>
      </c>
      <c r="AD139" t="s">
        <v>213</v>
      </c>
      <c r="AE139" t="s">
        <v>214</v>
      </c>
      <c r="AG139" t="s">
        <v>156</v>
      </c>
      <c r="AH139" t="s">
        <v>216</v>
      </c>
      <c r="AI139" t="s">
        <v>25</v>
      </c>
      <c r="AJ139" s="24" t="str">
        <f t="shared" si="1"/>
        <v>BEVトラクタUDトラックスボルボ FH Electricfumei5バッテリー使用自家用</v>
      </c>
      <c r="AK139" s="25">
        <v>32439000</v>
      </c>
    </row>
    <row r="140" spans="28:42">
      <c r="AB140" t="s">
        <v>10</v>
      </c>
      <c r="AC140" t="s">
        <v>19</v>
      </c>
      <c r="AD140" t="s">
        <v>213</v>
      </c>
      <c r="AE140" t="s">
        <v>214</v>
      </c>
      <c r="AG140" t="s">
        <v>156</v>
      </c>
      <c r="AH140" t="s">
        <v>217</v>
      </c>
      <c r="AI140" t="s">
        <v>24</v>
      </c>
      <c r="AJ140" s="24" t="str">
        <f t="shared" si="1"/>
        <v>BEVトラクタUDトラックスボルボ FH Electricfumei6バッテリー使用事業用</v>
      </c>
      <c r="AK140" s="25">
        <v>35885000</v>
      </c>
    </row>
    <row r="141" spans="28:42">
      <c r="AB141" t="s">
        <v>10</v>
      </c>
      <c r="AC141" t="s">
        <v>19</v>
      </c>
      <c r="AD141" t="s">
        <v>213</v>
      </c>
      <c r="AE141" t="s">
        <v>214</v>
      </c>
      <c r="AG141" t="s">
        <v>156</v>
      </c>
      <c r="AH141" t="s">
        <v>217</v>
      </c>
      <c r="AI141" t="s">
        <v>25</v>
      </c>
      <c r="AJ141" s="24" t="str">
        <f t="shared" si="1"/>
        <v>BEVトラクタUDトラックスボルボ FH Electricfumei6バッテリー使用自家用</v>
      </c>
      <c r="AK141" s="25">
        <v>35773000</v>
      </c>
    </row>
  </sheetData>
  <sheetProtection algorithmName="SHA-512" hashValue="bWgJy8LzmgqNDFQfydg+/qBcxsFqVgsbBeuTzUJ7nG18dZARJ7oHohWIg7MZs4ncPuHz/8FYEpjR5QgLKHKtWg==" saltValue="2RZrQNO7S8oIxFfOqd+Q0A==" spinCount="100000" sheet="1" objects="1" scenarios="1"/>
  <mergeCells count="40">
    <mergeCell ref="A26:C26"/>
    <mergeCell ref="D26:Q26"/>
    <mergeCell ref="A27:C27"/>
    <mergeCell ref="D27:Q27"/>
    <mergeCell ref="A7:R7"/>
    <mergeCell ref="A9:C9"/>
    <mergeCell ref="D9:R9"/>
    <mergeCell ref="A8:C8"/>
    <mergeCell ref="D8:R8"/>
    <mergeCell ref="A25:C25"/>
    <mergeCell ref="A23:C23"/>
    <mergeCell ref="D23:R23"/>
    <mergeCell ref="A24:C24"/>
    <mergeCell ref="D24:Q24"/>
    <mergeCell ref="D25:Q25"/>
    <mergeCell ref="A21:C21"/>
    <mergeCell ref="D21:R21"/>
    <mergeCell ref="A22:C22"/>
    <mergeCell ref="D22:I22"/>
    <mergeCell ref="J22:K22"/>
    <mergeCell ref="L22:R22"/>
    <mergeCell ref="A18:C18"/>
    <mergeCell ref="D18:R18"/>
    <mergeCell ref="A19:C19"/>
    <mergeCell ref="D19:R19"/>
    <mergeCell ref="A20:C20"/>
    <mergeCell ref="D20:R20"/>
    <mergeCell ref="A15:C15"/>
    <mergeCell ref="D15:R15"/>
    <mergeCell ref="A16:C16"/>
    <mergeCell ref="D16:R16"/>
    <mergeCell ref="A17:C17"/>
    <mergeCell ref="D17:R17"/>
    <mergeCell ref="A14:C14"/>
    <mergeCell ref="D14:R14"/>
    <mergeCell ref="A11:R11"/>
    <mergeCell ref="A12:C12"/>
    <mergeCell ref="D12:R12"/>
    <mergeCell ref="A13:C13"/>
    <mergeCell ref="D13:R13"/>
  </mergeCells>
  <phoneticPr fontId="3"/>
  <conditionalFormatting sqref="D22:I22">
    <cfRule type="expression" dxfId="23" priority="16">
      <formula>$D$22=""</formula>
    </cfRule>
  </conditionalFormatting>
  <conditionalFormatting sqref="D8:R8">
    <cfRule type="expression" dxfId="22" priority="8">
      <formula>$D$8=""</formula>
    </cfRule>
  </conditionalFormatting>
  <conditionalFormatting sqref="D9:R9">
    <cfRule type="expression" dxfId="21" priority="9">
      <formula>$D$9=""</formula>
    </cfRule>
  </conditionalFormatting>
  <conditionalFormatting sqref="D12:R12">
    <cfRule type="expression" dxfId="20" priority="10">
      <formula>$D$12=""</formula>
    </cfRule>
  </conditionalFormatting>
  <conditionalFormatting sqref="D13:R13">
    <cfRule type="expression" dxfId="19" priority="25">
      <formula>$D$13=""</formula>
    </cfRule>
  </conditionalFormatting>
  <conditionalFormatting sqref="D14:R14">
    <cfRule type="expression" dxfId="18" priority="24">
      <formula>$D$14=""</formula>
    </cfRule>
  </conditionalFormatting>
  <conditionalFormatting sqref="D15:R15">
    <cfRule type="expression" dxfId="17" priority="23">
      <formula>$D$15=""</formula>
    </cfRule>
  </conditionalFormatting>
  <conditionalFormatting sqref="D16:R16">
    <cfRule type="expression" dxfId="16" priority="14">
      <formula>$D$16="有り"</formula>
    </cfRule>
    <cfRule type="expression" dxfId="15" priority="22">
      <formula>$D$16=""</formula>
    </cfRule>
  </conditionalFormatting>
  <conditionalFormatting sqref="D17:R17">
    <cfRule type="expression" dxfId="14" priority="21">
      <formula>$D$17=""</formula>
    </cfRule>
  </conditionalFormatting>
  <conditionalFormatting sqref="D18:R18">
    <cfRule type="expression" dxfId="13" priority="20">
      <formula>$D$18=""</formula>
    </cfRule>
  </conditionalFormatting>
  <conditionalFormatting sqref="D19:R19">
    <cfRule type="expression" dxfId="12" priority="19">
      <formula>$D$19=""</formula>
    </cfRule>
  </conditionalFormatting>
  <conditionalFormatting sqref="D20:R20">
    <cfRule type="expression" dxfId="11" priority="18">
      <formula>$D$20=""</formula>
    </cfRule>
  </conditionalFormatting>
  <conditionalFormatting sqref="D21:R21">
    <cfRule type="expression" dxfId="10" priority="17">
      <formula>$D$21=""</formula>
    </cfRule>
  </conditionalFormatting>
  <conditionalFormatting sqref="D23:R23">
    <cfRule type="expression" dxfId="9" priority="1">
      <formula>$D$23&lt;&gt;""</formula>
    </cfRule>
    <cfRule type="expression" dxfId="8" priority="29">
      <formula>$D$23=""</formula>
    </cfRule>
    <cfRule type="expression" dxfId="7" priority="26">
      <formula>OR($D$20=$AQ$15,$L$22=$AM$65,$L$22=$AM$66)</formula>
    </cfRule>
  </conditionalFormatting>
  <conditionalFormatting sqref="D24:R24">
    <cfRule type="expression" dxfId="6" priority="6">
      <formula>$D$24=""</formula>
    </cfRule>
  </conditionalFormatting>
  <conditionalFormatting sqref="D25:R25">
    <cfRule type="expression" dxfId="5" priority="7">
      <formula>$D$25=""</formula>
    </cfRule>
  </conditionalFormatting>
  <conditionalFormatting sqref="D27:R27">
    <cfRule type="expression" dxfId="4" priority="11">
      <formula>$D$27=""</formula>
    </cfRule>
  </conditionalFormatting>
  <conditionalFormatting sqref="L22:R22">
    <cfRule type="expression" dxfId="3" priority="15">
      <formula>$L$22=""</formula>
    </cfRule>
  </conditionalFormatting>
  <conditionalFormatting sqref="AM55:AM58">
    <cfRule type="expression" dxfId="2" priority="5">
      <formula>ISEVEN(ROW())</formula>
    </cfRule>
  </conditionalFormatting>
  <conditionalFormatting sqref="AG87:AG90">
    <cfRule type="expression" dxfId="1" priority="3">
      <formula>ISEVEN(ROW())</formula>
    </cfRule>
  </conditionalFormatting>
  <conditionalFormatting sqref="A23:C23">
    <cfRule type="expression" dxfId="0" priority="2">
      <formula>OR($D$20=$AQ$15,$L$22=$AM$65,$L$22=$AM$66)</formula>
    </cfRule>
  </conditionalFormatting>
  <dataValidations count="12">
    <dataValidation type="list" allowBlank="1" showInputMessage="1" showErrorMessage="1" promptTitle="変更の有無" prompt="交付申請時との変更有無をプルダウンより選択してください。" sqref="D12:R12" xr:uid="{DB95FBC7-A3E0-43D3-B8E6-D835EDE658F3}">
      <formula1>"有り,無し"</formula1>
    </dataValidation>
    <dataValidation type="list" allowBlank="1" showInputMessage="1" showErrorMessage="1" sqref="D18:R18" xr:uid="{39BDD91E-69CB-4EC3-8392-0940BEA77B0A}">
      <formula1>$AB$8:$AG$8</formula1>
    </dataValidation>
    <dataValidation type="list" allowBlank="1" showInputMessage="1" showErrorMessage="1" promptTitle="バッテリーサイズ" prompt="補助対象車両、基準額一覧表にバッテリーサイズの記載がある車両のみプルダウンより選択してください。" sqref="D23:R23" xr:uid="{1387CC11-3BAD-4DEF-A143-5878D29331F0}">
      <formula1>"S,M,5バッテリー使用,6バッテリー使用"</formula1>
    </dataValidation>
    <dataValidation type="list" allowBlank="1" showInputMessage="1" showErrorMessage="1" sqref="D21:R21" xr:uid="{DCD0EAAD-B167-4608-858F-9B36D6F387A2}">
      <formula1>INDIRECT($D$20)</formula1>
    </dataValidation>
    <dataValidation type="list" allowBlank="1" showInputMessage="1" showErrorMessage="1" sqref="D19:R19" xr:uid="{E1A6D719-09C7-4F65-A09C-FE5202F0E37D}">
      <formula1>"事業用,自家用"</formula1>
    </dataValidation>
    <dataValidation type="list" allowBlank="1" showInputMessage="1" showErrorMessage="1" sqref="D17:R17" xr:uid="{1FA498E7-4A56-401F-BBA6-CB679B36A3D9}">
      <formula1>$AB$6:$AG$6</formula1>
    </dataValidation>
    <dataValidation type="list" allowBlank="1" showInputMessage="1" showErrorMessage="1" sqref="D15:R16" xr:uid="{05EB23EF-7088-4CC7-9857-C1A1205B68B9}">
      <formula1>"有り,無し"</formula1>
    </dataValidation>
    <dataValidation allowBlank="1" showInputMessage="1" showErrorMessage="1" promptTitle="補助対象経費" prompt="改造車の申請の際に、見積書の合計金額を入力してください。" sqref="R27 D27" xr:uid="{185D1C75-9ADC-4219-8A96-B0BC0BE2EF92}"/>
    <dataValidation type="textLength" operator="equal" allowBlank="1" showInputMessage="1" showErrorMessage="1" sqref="D8:R8" xr:uid="{8D8CBD75-7093-4A3D-8855-E8CFBDB4765A}">
      <formula1>6</formula1>
    </dataValidation>
    <dataValidation type="list" allowBlank="1" showInputMessage="1" showErrorMessage="1" sqref="D20:R20" xr:uid="{1DF7106F-D0F4-4403-A70E-E3AC4A2A1424}">
      <formula1>$AB$15:$AQ$15</formula1>
    </dataValidation>
    <dataValidation type="list" allowBlank="1" showInputMessage="1" showErrorMessage="1" promptTitle="型式" prompt="型式が「fumei」の場合は空欄のままにしてください。" sqref="D22:I22" xr:uid="{7DC846C3-98F8-47F7-B9C8-09A69F73FB4A}">
      <formula1>$AM$45:$AO$45</formula1>
    </dataValidation>
    <dataValidation type="list" allowBlank="1" showInputMessage="1" showErrorMessage="1" promptTitle="型式" prompt="プルダウンより該当する型式（ハイフンより右側）を選択してください。" sqref="L22:R22" xr:uid="{F3885CEF-093D-4809-9183-4C3A8391F565}">
      <formula1>_xlfn.IFS($D$22=$AM$45,$AM$48:$AM$77,$D$22=$AN$45,$AN$48,$D$22=$AO$45,$AO$48:$AO$50,$D$22="",$AP$48)</formula1>
    </dataValidation>
  </dataValidations>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AA6C-5DB7-43E8-883B-4F9E45C0BBA4}">
  <sheetPr>
    <tabColor rgb="FFFFFF00"/>
  </sheetPr>
  <dimension ref="A1:AD64"/>
  <sheetViews>
    <sheetView showGridLines="0" view="pageBreakPreview" zoomScaleNormal="100" zoomScaleSheetLayoutView="100" workbookViewId="0">
      <selection sqref="A1:I2"/>
    </sheetView>
  </sheetViews>
  <sheetFormatPr defaultRowHeight="13.5"/>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c r="A1" s="80" t="s">
        <v>0</v>
      </c>
      <c r="B1" s="80"/>
      <c r="C1" s="80"/>
      <c r="D1" s="80"/>
      <c r="E1" s="80"/>
      <c r="F1" s="80"/>
      <c r="G1" s="80"/>
      <c r="H1" s="80"/>
      <c r="I1" s="80"/>
      <c r="W1" s="2"/>
      <c r="X1" s="2"/>
      <c r="Y1" s="2"/>
      <c r="Z1" s="2"/>
      <c r="AA1" s="2"/>
      <c r="AB1" s="2"/>
      <c r="AC1" s="2"/>
      <c r="AD1" s="2"/>
    </row>
    <row r="2" spans="1:30" ht="12.95" customHeight="1">
      <c r="A2" s="80"/>
      <c r="B2" s="80"/>
      <c r="C2" s="80"/>
      <c r="D2" s="80"/>
      <c r="E2" s="80"/>
      <c r="F2" s="80"/>
      <c r="G2" s="80"/>
      <c r="H2" s="80"/>
      <c r="I2" s="80"/>
      <c r="T2" s="2"/>
      <c r="U2" s="2"/>
      <c r="V2" s="2"/>
      <c r="W2" s="2"/>
      <c r="X2" s="2"/>
      <c r="Y2" s="2"/>
      <c r="Z2" s="2"/>
      <c r="AA2" s="2"/>
      <c r="AB2" s="2"/>
      <c r="AC2" s="2"/>
      <c r="AD2" s="2"/>
    </row>
    <row r="3" spans="1:30" ht="24" customHeight="1">
      <c r="A3" s="3" t="s">
        <v>1</v>
      </c>
    </row>
    <row r="4" spans="1:30" ht="14.25" customHeight="1" thickBot="1">
      <c r="A4" s="3"/>
      <c r="B4" s="1" t="s">
        <v>2</v>
      </c>
    </row>
    <row r="5" spans="1:30" ht="9" customHeight="1">
      <c r="A5" s="3"/>
      <c r="J5" s="81" t="str">
        <f>IF(データシート!D12="無し","〇","")</f>
        <v/>
      </c>
      <c r="K5" s="82"/>
      <c r="L5" s="85" t="s">
        <v>3</v>
      </c>
      <c r="M5" s="85"/>
      <c r="N5" s="85"/>
      <c r="O5" s="85"/>
      <c r="P5" s="85"/>
      <c r="Q5" s="85" t="str">
        <f>IF(データシート!D12="有り","〇","")</f>
        <v/>
      </c>
      <c r="R5" s="85"/>
      <c r="S5" s="85" t="s">
        <v>4</v>
      </c>
      <c r="T5" s="85"/>
      <c r="U5" s="85"/>
      <c r="V5" s="85"/>
      <c r="W5" s="87"/>
      <c r="X5" s="4"/>
      <c r="Y5" s="4"/>
      <c r="Z5" s="4"/>
      <c r="AA5" s="4"/>
      <c r="AB5" s="4"/>
      <c r="AC5" s="4"/>
      <c r="AD5" s="5"/>
    </row>
    <row r="6" spans="1:30" ht="19.5" customHeight="1" thickBot="1">
      <c r="A6" s="3"/>
      <c r="H6" s="6" t="s">
        <v>5</v>
      </c>
      <c r="J6" s="83"/>
      <c r="K6" s="84"/>
      <c r="L6" s="86"/>
      <c r="M6" s="86"/>
      <c r="N6" s="86"/>
      <c r="O6" s="86"/>
      <c r="P6" s="86"/>
      <c r="Q6" s="86"/>
      <c r="R6" s="86"/>
      <c r="S6" s="86"/>
      <c r="T6" s="86"/>
      <c r="U6" s="86"/>
      <c r="V6" s="86"/>
      <c r="W6" s="88"/>
      <c r="X6" s="7"/>
      <c r="Y6" s="7"/>
      <c r="Z6" s="7"/>
      <c r="AA6" s="7"/>
      <c r="AB6" s="7"/>
      <c r="AC6" s="7"/>
      <c r="AD6" s="8"/>
    </row>
    <row r="7" spans="1:30" ht="17.25" customHeight="1">
      <c r="A7" s="65" t="s">
        <v>6</v>
      </c>
      <c r="B7" s="66"/>
      <c r="C7" s="66"/>
      <c r="D7" s="66"/>
      <c r="E7" s="66"/>
      <c r="F7" s="66"/>
      <c r="G7" s="71" t="s">
        <v>7</v>
      </c>
      <c r="H7" s="71"/>
      <c r="I7" s="71"/>
      <c r="J7" s="74">
        <f>IFERROR(データシート!D9,"")</f>
        <v>0</v>
      </c>
      <c r="K7" s="74"/>
      <c r="L7" s="74"/>
      <c r="M7" s="74"/>
      <c r="N7" s="74"/>
      <c r="O7" s="74"/>
      <c r="P7" s="74"/>
      <c r="Q7" s="74"/>
      <c r="R7" s="74"/>
      <c r="S7" s="74"/>
      <c r="T7" s="74"/>
      <c r="U7" s="74"/>
      <c r="V7" s="74"/>
      <c r="W7" s="74"/>
      <c r="X7" s="74"/>
      <c r="Y7" s="74"/>
      <c r="Z7" s="74"/>
      <c r="AA7" s="74"/>
      <c r="AB7" s="74"/>
      <c r="AC7" s="74"/>
      <c r="AD7" s="75"/>
    </row>
    <row r="8" spans="1:30" ht="17.25" customHeight="1">
      <c r="A8" s="67"/>
      <c r="B8" s="68"/>
      <c r="C8" s="68"/>
      <c r="D8" s="68"/>
      <c r="E8" s="68"/>
      <c r="F8" s="68"/>
      <c r="G8" s="72"/>
      <c r="H8" s="72"/>
      <c r="I8" s="72"/>
      <c r="J8" s="76"/>
      <c r="K8" s="76"/>
      <c r="L8" s="76"/>
      <c r="M8" s="76"/>
      <c r="N8" s="76"/>
      <c r="O8" s="76"/>
      <c r="P8" s="76"/>
      <c r="Q8" s="76"/>
      <c r="R8" s="76"/>
      <c r="S8" s="76"/>
      <c r="T8" s="76"/>
      <c r="U8" s="76"/>
      <c r="V8" s="76"/>
      <c r="W8" s="76"/>
      <c r="X8" s="76"/>
      <c r="Y8" s="76"/>
      <c r="Z8" s="76"/>
      <c r="AA8" s="76"/>
      <c r="AB8" s="76"/>
      <c r="AC8" s="76"/>
      <c r="AD8" s="77"/>
    </row>
    <row r="9" spans="1:30" ht="17.25" customHeight="1" thickBot="1">
      <c r="A9" s="69"/>
      <c r="B9" s="70"/>
      <c r="C9" s="70"/>
      <c r="D9" s="70"/>
      <c r="E9" s="70"/>
      <c r="F9" s="70"/>
      <c r="G9" s="73"/>
      <c r="H9" s="73"/>
      <c r="I9" s="73"/>
      <c r="J9" s="78"/>
      <c r="K9" s="78"/>
      <c r="L9" s="78"/>
      <c r="M9" s="78"/>
      <c r="N9" s="78"/>
      <c r="O9" s="78"/>
      <c r="P9" s="78"/>
      <c r="Q9" s="78"/>
      <c r="R9" s="78"/>
      <c r="S9" s="78"/>
      <c r="T9" s="78"/>
      <c r="U9" s="78"/>
      <c r="V9" s="78"/>
      <c r="W9" s="78"/>
      <c r="X9" s="78"/>
      <c r="Y9" s="78"/>
      <c r="Z9" s="78"/>
      <c r="AA9" s="78"/>
      <c r="AB9" s="78"/>
      <c r="AC9" s="78"/>
      <c r="AD9" s="79"/>
    </row>
    <row r="10" spans="1:30" ht="12.95" customHeight="1" thickBot="1">
      <c r="A10" s="89" t="s">
        <v>8</v>
      </c>
      <c r="B10" s="90"/>
      <c r="C10" s="90"/>
      <c r="D10" s="90"/>
      <c r="E10" s="90"/>
      <c r="F10" s="90"/>
      <c r="G10" s="93" t="s">
        <v>9</v>
      </c>
      <c r="H10" s="93"/>
      <c r="I10" s="94"/>
      <c r="J10" s="97" t="str">
        <f>IFERROR(IF(データシート!D17="BEV","〇",""),"")</f>
        <v/>
      </c>
      <c r="K10" s="78"/>
      <c r="L10" s="86" t="s">
        <v>10</v>
      </c>
      <c r="M10" s="86"/>
      <c r="N10" s="86"/>
      <c r="O10" s="86"/>
      <c r="P10" s="86"/>
      <c r="Q10" s="78" t="str">
        <f>IFERROR(IF(データシート!D17="PHEV","〇",""),"")</f>
        <v/>
      </c>
      <c r="R10" s="78"/>
      <c r="S10" s="86" t="s">
        <v>11</v>
      </c>
      <c r="T10" s="86"/>
      <c r="U10" s="86"/>
      <c r="V10" s="86"/>
      <c r="W10" s="86"/>
      <c r="X10" s="78" t="str">
        <f>IFERROR(IF(データシート!D17="FCV","〇",""),"")</f>
        <v/>
      </c>
      <c r="Y10" s="78"/>
      <c r="Z10" s="86" t="s">
        <v>12</v>
      </c>
      <c r="AA10" s="86"/>
      <c r="AB10" s="86"/>
      <c r="AC10" s="86"/>
      <c r="AD10" s="109"/>
    </row>
    <row r="11" spans="1:30" ht="12.95" customHeight="1" thickBot="1">
      <c r="A11" s="91"/>
      <c r="B11" s="92"/>
      <c r="C11" s="92"/>
      <c r="D11" s="92"/>
      <c r="E11" s="92"/>
      <c r="F11" s="92"/>
      <c r="G11" s="95"/>
      <c r="H11" s="95"/>
      <c r="I11" s="96"/>
      <c r="J11" s="98"/>
      <c r="K11" s="99"/>
      <c r="L11" s="100"/>
      <c r="M11" s="100"/>
      <c r="N11" s="100"/>
      <c r="O11" s="100"/>
      <c r="P11" s="100"/>
      <c r="Q11" s="99"/>
      <c r="R11" s="99"/>
      <c r="S11" s="100"/>
      <c r="T11" s="100"/>
      <c r="U11" s="100"/>
      <c r="V11" s="100"/>
      <c r="W11" s="100"/>
      <c r="X11" s="99"/>
      <c r="Y11" s="99"/>
      <c r="Z11" s="100"/>
      <c r="AA11" s="100"/>
      <c r="AB11" s="100"/>
      <c r="AC11" s="100"/>
      <c r="AD11" s="107"/>
    </row>
    <row r="12" spans="1:30" ht="12.95" customHeight="1" thickBot="1">
      <c r="A12" s="91"/>
      <c r="B12" s="92"/>
      <c r="C12" s="92"/>
      <c r="D12" s="92"/>
      <c r="E12" s="92"/>
      <c r="F12" s="92"/>
      <c r="G12" s="95"/>
      <c r="H12" s="95"/>
      <c r="I12" s="96"/>
      <c r="J12" s="98" t="str">
        <f>IFERROR(IF(データシート!D17="バッテリー交換式","〇",""),"")</f>
        <v/>
      </c>
      <c r="K12" s="99"/>
      <c r="L12" s="108" t="s">
        <v>13</v>
      </c>
      <c r="M12" s="100"/>
      <c r="N12" s="100"/>
      <c r="O12" s="100"/>
      <c r="P12" s="100"/>
      <c r="Q12" s="99" t="str">
        <f>IFERROR(IF(データシート!D17="水素内燃","〇",""),"")</f>
        <v/>
      </c>
      <c r="R12" s="99"/>
      <c r="S12" s="108" t="s">
        <v>14</v>
      </c>
      <c r="T12" s="100"/>
      <c r="U12" s="100"/>
      <c r="V12" s="100"/>
      <c r="W12" s="100"/>
      <c r="X12" s="87" t="str">
        <f>IFERROR(IF(データシート!D17="改造車","〇",""),"")</f>
        <v/>
      </c>
      <c r="Y12" s="110"/>
      <c r="Z12" s="87" t="s">
        <v>15</v>
      </c>
      <c r="AA12" s="112"/>
      <c r="AB12" s="112"/>
      <c r="AC12" s="112"/>
      <c r="AD12" s="113"/>
    </row>
    <row r="13" spans="1:30" ht="12.95" customHeight="1" thickBot="1">
      <c r="A13" s="91"/>
      <c r="B13" s="92"/>
      <c r="C13" s="92"/>
      <c r="D13" s="92"/>
      <c r="E13" s="92"/>
      <c r="F13" s="92"/>
      <c r="G13" s="95"/>
      <c r="H13" s="95"/>
      <c r="I13" s="96"/>
      <c r="J13" s="98"/>
      <c r="K13" s="99"/>
      <c r="L13" s="100"/>
      <c r="M13" s="100"/>
      <c r="N13" s="100"/>
      <c r="O13" s="100"/>
      <c r="P13" s="100"/>
      <c r="Q13" s="99"/>
      <c r="R13" s="99"/>
      <c r="S13" s="100"/>
      <c r="T13" s="100"/>
      <c r="U13" s="100"/>
      <c r="V13" s="100"/>
      <c r="W13" s="100"/>
      <c r="X13" s="88"/>
      <c r="Y13" s="111"/>
      <c r="Z13" s="88"/>
      <c r="AA13" s="114"/>
      <c r="AB13" s="114"/>
      <c r="AC13" s="114"/>
      <c r="AD13" s="115"/>
    </row>
    <row r="14" spans="1:30" ht="12.95" customHeight="1" thickBot="1">
      <c r="A14" s="91"/>
      <c r="B14" s="92"/>
      <c r="C14" s="92"/>
      <c r="D14" s="92"/>
      <c r="E14" s="92"/>
      <c r="F14" s="92"/>
      <c r="G14" s="101" t="s">
        <v>16</v>
      </c>
      <c r="H14" s="95"/>
      <c r="I14" s="96"/>
      <c r="J14" s="98" t="str">
        <f>IFERROR(IF(データシート!D18="軽自動車(バン)","〇",""),"")</f>
        <v/>
      </c>
      <c r="K14" s="99"/>
      <c r="L14" s="100" t="s">
        <v>17</v>
      </c>
      <c r="M14" s="100"/>
      <c r="N14" s="100"/>
      <c r="O14" s="100"/>
      <c r="P14" s="100"/>
      <c r="Q14" s="99" t="str">
        <f>IFERROR(IF(データシート!D18="軽自動車(トラック)","〇",""),"")</f>
        <v/>
      </c>
      <c r="R14" s="99"/>
      <c r="S14" s="100" t="s">
        <v>18</v>
      </c>
      <c r="T14" s="100"/>
      <c r="U14" s="100"/>
      <c r="V14" s="100"/>
      <c r="W14" s="100"/>
      <c r="X14" s="99" t="str">
        <f>IFERROR(IF(データシート!D18="トラクタ","〇",""),"")</f>
        <v/>
      </c>
      <c r="Y14" s="99"/>
      <c r="Z14" s="100" t="s">
        <v>19</v>
      </c>
      <c r="AA14" s="100"/>
      <c r="AB14" s="100"/>
      <c r="AC14" s="100"/>
      <c r="AD14" s="107"/>
    </row>
    <row r="15" spans="1:30" ht="12.95" customHeight="1" thickBot="1">
      <c r="A15" s="91"/>
      <c r="B15" s="92"/>
      <c r="C15" s="92"/>
      <c r="D15" s="92"/>
      <c r="E15" s="92"/>
      <c r="F15" s="92"/>
      <c r="G15" s="95"/>
      <c r="H15" s="95"/>
      <c r="I15" s="96"/>
      <c r="J15" s="98"/>
      <c r="K15" s="99"/>
      <c r="L15" s="100"/>
      <c r="M15" s="100"/>
      <c r="N15" s="100"/>
      <c r="O15" s="100"/>
      <c r="P15" s="100"/>
      <c r="Q15" s="99"/>
      <c r="R15" s="99"/>
      <c r="S15" s="100"/>
      <c r="T15" s="100"/>
      <c r="U15" s="100"/>
      <c r="V15" s="100"/>
      <c r="W15" s="100"/>
      <c r="X15" s="99"/>
      <c r="Y15" s="99"/>
      <c r="Z15" s="100"/>
      <c r="AA15" s="100"/>
      <c r="AB15" s="100"/>
      <c r="AC15" s="100"/>
      <c r="AD15" s="107"/>
    </row>
    <row r="16" spans="1:30" ht="12.95" customHeight="1" thickBot="1">
      <c r="A16" s="91"/>
      <c r="B16" s="92"/>
      <c r="C16" s="92"/>
      <c r="D16" s="92"/>
      <c r="E16" s="92"/>
      <c r="F16" s="92"/>
      <c r="G16" s="95"/>
      <c r="H16" s="95"/>
      <c r="I16" s="96"/>
      <c r="J16" s="98" t="str">
        <f>IFERROR(IF(データシート!D18="トラック(小型)","〇",""),"")</f>
        <v/>
      </c>
      <c r="K16" s="99"/>
      <c r="L16" s="108" t="s">
        <v>20</v>
      </c>
      <c r="M16" s="100"/>
      <c r="N16" s="100"/>
      <c r="O16" s="100"/>
      <c r="P16" s="100"/>
      <c r="Q16" s="99" t="str">
        <f>IFERROR(IF(データシート!D18="トラック(中型)","〇",""),"")</f>
        <v/>
      </c>
      <c r="R16" s="99"/>
      <c r="S16" s="108" t="s">
        <v>21</v>
      </c>
      <c r="T16" s="100"/>
      <c r="U16" s="100"/>
      <c r="V16" s="100"/>
      <c r="W16" s="100"/>
      <c r="X16" s="99" t="str">
        <f>IFERROR(IF(データシート!D18="トラック(大型)","〇",""),"")</f>
        <v/>
      </c>
      <c r="Y16" s="99"/>
      <c r="Z16" s="108" t="s">
        <v>22</v>
      </c>
      <c r="AA16" s="100"/>
      <c r="AB16" s="100"/>
      <c r="AC16" s="100"/>
      <c r="AD16" s="107"/>
    </row>
    <row r="17" spans="1:30" ht="12.95" customHeight="1" thickBot="1">
      <c r="A17" s="91"/>
      <c r="B17" s="92"/>
      <c r="C17" s="92"/>
      <c r="D17" s="92"/>
      <c r="E17" s="92"/>
      <c r="F17" s="92"/>
      <c r="G17" s="95"/>
      <c r="H17" s="95"/>
      <c r="I17" s="96"/>
      <c r="J17" s="98"/>
      <c r="K17" s="99"/>
      <c r="L17" s="100"/>
      <c r="M17" s="100"/>
      <c r="N17" s="100"/>
      <c r="O17" s="100"/>
      <c r="P17" s="100"/>
      <c r="Q17" s="99"/>
      <c r="R17" s="99"/>
      <c r="S17" s="100"/>
      <c r="T17" s="100"/>
      <c r="U17" s="100"/>
      <c r="V17" s="100"/>
      <c r="W17" s="100"/>
      <c r="X17" s="99"/>
      <c r="Y17" s="99"/>
      <c r="Z17" s="100"/>
      <c r="AA17" s="100"/>
      <c r="AB17" s="100"/>
      <c r="AC17" s="100"/>
      <c r="AD17" s="107"/>
    </row>
    <row r="18" spans="1:30" ht="12.95" customHeight="1">
      <c r="A18" s="91"/>
      <c r="B18" s="92"/>
      <c r="C18" s="92"/>
      <c r="D18" s="92"/>
      <c r="E18" s="92"/>
      <c r="F18" s="92"/>
      <c r="G18" s="116" t="s">
        <v>23</v>
      </c>
      <c r="H18" s="117"/>
      <c r="I18" s="117"/>
      <c r="J18" s="120" t="str">
        <f>IF(データシート!D19="事業用","〇","")</f>
        <v/>
      </c>
      <c r="K18" s="74"/>
      <c r="L18" s="85" t="s">
        <v>24</v>
      </c>
      <c r="M18" s="85"/>
      <c r="N18" s="85"/>
      <c r="O18" s="85"/>
      <c r="P18" s="85"/>
      <c r="Q18" s="85"/>
      <c r="R18" s="85"/>
      <c r="S18" s="85"/>
      <c r="T18" s="85"/>
      <c r="U18" s="82" t="str">
        <f>IF(データシート!D19="自家用","〇","")</f>
        <v/>
      </c>
      <c r="V18" s="85" t="s">
        <v>25</v>
      </c>
      <c r="W18" s="85"/>
      <c r="X18" s="85"/>
      <c r="Y18" s="85"/>
      <c r="Z18" s="85"/>
      <c r="AA18" s="85"/>
      <c r="AB18" s="85"/>
      <c r="AC18" s="85"/>
      <c r="AD18" s="121"/>
    </row>
    <row r="19" spans="1:30" ht="12.95" customHeight="1" thickBot="1">
      <c r="A19" s="91"/>
      <c r="B19" s="92"/>
      <c r="C19" s="92"/>
      <c r="D19" s="92"/>
      <c r="E19" s="92"/>
      <c r="F19" s="92"/>
      <c r="G19" s="118"/>
      <c r="H19" s="119"/>
      <c r="I19" s="119"/>
      <c r="J19" s="97"/>
      <c r="K19" s="78"/>
      <c r="L19" s="86"/>
      <c r="M19" s="86"/>
      <c r="N19" s="86"/>
      <c r="O19" s="86"/>
      <c r="P19" s="86"/>
      <c r="Q19" s="86"/>
      <c r="R19" s="86"/>
      <c r="S19" s="86"/>
      <c r="T19" s="86"/>
      <c r="U19" s="84"/>
      <c r="V19" s="86"/>
      <c r="W19" s="86"/>
      <c r="X19" s="86"/>
      <c r="Y19" s="86"/>
      <c r="Z19" s="86"/>
      <c r="AA19" s="86"/>
      <c r="AB19" s="86"/>
      <c r="AC19" s="86"/>
      <c r="AD19" s="109"/>
    </row>
    <row r="20" spans="1:30" ht="12.95" customHeight="1">
      <c r="A20" s="91"/>
      <c r="B20" s="92"/>
      <c r="C20" s="92"/>
      <c r="D20" s="92"/>
      <c r="E20" s="92"/>
      <c r="F20" s="92"/>
      <c r="G20" s="102" t="s">
        <v>26</v>
      </c>
      <c r="H20" s="102"/>
      <c r="I20" s="102"/>
      <c r="J20" s="103">
        <f>IFERROR(データシート!D20,"")</f>
        <v>0</v>
      </c>
      <c r="K20" s="103"/>
      <c r="L20" s="103"/>
      <c r="M20" s="103"/>
      <c r="N20" s="103"/>
      <c r="O20" s="103"/>
      <c r="P20" s="103"/>
      <c r="Q20" s="103"/>
      <c r="R20" s="103"/>
      <c r="S20" s="103"/>
      <c r="T20" s="103"/>
      <c r="U20" s="103"/>
      <c r="V20" s="103"/>
      <c r="W20" s="103"/>
      <c r="X20" s="103"/>
      <c r="Y20" s="103"/>
      <c r="Z20" s="103"/>
      <c r="AA20" s="103"/>
      <c r="AB20" s="103"/>
      <c r="AC20" s="103"/>
      <c r="AD20" s="104"/>
    </row>
    <row r="21" spans="1:30" ht="12.95" customHeight="1">
      <c r="A21" s="91"/>
      <c r="B21" s="92"/>
      <c r="C21" s="92"/>
      <c r="D21" s="92"/>
      <c r="E21" s="92"/>
      <c r="F21" s="92"/>
      <c r="G21" s="102"/>
      <c r="H21" s="102"/>
      <c r="I21" s="102"/>
      <c r="J21" s="105"/>
      <c r="K21" s="105"/>
      <c r="L21" s="105"/>
      <c r="M21" s="105"/>
      <c r="N21" s="105"/>
      <c r="O21" s="105"/>
      <c r="P21" s="105"/>
      <c r="Q21" s="105"/>
      <c r="R21" s="105"/>
      <c r="S21" s="105"/>
      <c r="T21" s="105"/>
      <c r="U21" s="105"/>
      <c r="V21" s="105"/>
      <c r="W21" s="105"/>
      <c r="X21" s="105"/>
      <c r="Y21" s="105"/>
      <c r="Z21" s="105"/>
      <c r="AA21" s="105"/>
      <c r="AB21" s="105"/>
      <c r="AC21" s="105"/>
      <c r="AD21" s="106"/>
    </row>
    <row r="22" spans="1:30" ht="12.95" customHeight="1">
      <c r="A22" s="91"/>
      <c r="B22" s="92"/>
      <c r="C22" s="92"/>
      <c r="D22" s="92"/>
      <c r="E22" s="92"/>
      <c r="F22" s="92"/>
      <c r="G22" s="102" t="s">
        <v>27</v>
      </c>
      <c r="H22" s="102"/>
      <c r="I22" s="102"/>
      <c r="J22" s="105">
        <f>IFERROR(データシート!D21,"")</f>
        <v>0</v>
      </c>
      <c r="K22" s="105"/>
      <c r="L22" s="105"/>
      <c r="M22" s="105"/>
      <c r="N22" s="105"/>
      <c r="O22" s="105"/>
      <c r="P22" s="105"/>
      <c r="Q22" s="105"/>
      <c r="R22" s="105"/>
      <c r="S22" s="105"/>
      <c r="T22" s="105"/>
      <c r="U22" s="105"/>
      <c r="V22" s="105"/>
      <c r="W22" s="105"/>
      <c r="X22" s="105"/>
      <c r="Y22" s="105"/>
      <c r="Z22" s="105"/>
      <c r="AA22" s="105"/>
      <c r="AB22" s="105"/>
      <c r="AC22" s="105"/>
      <c r="AD22" s="106"/>
    </row>
    <row r="23" spans="1:30" ht="12.95" customHeight="1">
      <c r="A23" s="91"/>
      <c r="B23" s="92"/>
      <c r="C23" s="92"/>
      <c r="D23" s="92"/>
      <c r="E23" s="92"/>
      <c r="F23" s="92"/>
      <c r="G23" s="102"/>
      <c r="H23" s="102"/>
      <c r="I23" s="102"/>
      <c r="J23" s="105"/>
      <c r="K23" s="105"/>
      <c r="L23" s="105"/>
      <c r="M23" s="105"/>
      <c r="N23" s="105"/>
      <c r="O23" s="105"/>
      <c r="P23" s="105"/>
      <c r="Q23" s="105"/>
      <c r="R23" s="105"/>
      <c r="S23" s="105"/>
      <c r="T23" s="105"/>
      <c r="U23" s="105"/>
      <c r="V23" s="105"/>
      <c r="W23" s="105"/>
      <c r="X23" s="105"/>
      <c r="Y23" s="105"/>
      <c r="Z23" s="105"/>
      <c r="AA23" s="105"/>
      <c r="AB23" s="105"/>
      <c r="AC23" s="105"/>
      <c r="AD23" s="106"/>
    </row>
    <row r="24" spans="1:30" ht="12.95" customHeight="1">
      <c r="A24" s="91"/>
      <c r="B24" s="92"/>
      <c r="C24" s="92"/>
      <c r="D24" s="92"/>
      <c r="E24" s="92"/>
      <c r="F24" s="92"/>
      <c r="G24" s="137" t="s">
        <v>28</v>
      </c>
      <c r="H24" s="102"/>
      <c r="I24" s="102"/>
      <c r="J24" s="105">
        <f>IFERROR(データシート!D22,"")</f>
        <v>0</v>
      </c>
      <c r="K24" s="105"/>
      <c r="L24" s="105"/>
      <c r="M24" s="128"/>
      <c r="N24" s="138" t="s">
        <v>29</v>
      </c>
      <c r="O24" s="139">
        <f>IFERROR(データシート!L22,"")</f>
        <v>0</v>
      </c>
      <c r="P24" s="105"/>
      <c r="Q24" s="105"/>
      <c r="R24" s="105"/>
      <c r="S24" s="105"/>
      <c r="T24" s="105"/>
      <c r="U24" s="126" t="s">
        <v>30</v>
      </c>
      <c r="V24" s="126"/>
      <c r="W24" s="126"/>
      <c r="X24" s="126"/>
      <c r="Y24" s="126"/>
      <c r="Z24" s="126"/>
      <c r="AA24" s="105">
        <f>IFERROR(データシート!D23,"")</f>
        <v>0</v>
      </c>
      <c r="AB24" s="105"/>
      <c r="AC24" s="105"/>
      <c r="AD24" s="106"/>
    </row>
    <row r="25" spans="1:30" ht="12.95" customHeight="1">
      <c r="A25" s="91"/>
      <c r="B25" s="92"/>
      <c r="C25" s="92"/>
      <c r="D25" s="92"/>
      <c r="E25" s="92"/>
      <c r="F25" s="92"/>
      <c r="G25" s="102"/>
      <c r="H25" s="102"/>
      <c r="I25" s="102"/>
      <c r="J25" s="105"/>
      <c r="K25" s="105"/>
      <c r="L25" s="105"/>
      <c r="M25" s="128"/>
      <c r="N25" s="138"/>
      <c r="O25" s="139"/>
      <c r="P25" s="105"/>
      <c r="Q25" s="105"/>
      <c r="R25" s="105"/>
      <c r="S25" s="105"/>
      <c r="T25" s="105"/>
      <c r="U25" s="126"/>
      <c r="V25" s="126"/>
      <c r="W25" s="126"/>
      <c r="X25" s="126"/>
      <c r="Y25" s="126"/>
      <c r="Z25" s="126"/>
      <c r="AA25" s="105"/>
      <c r="AB25" s="105"/>
      <c r="AC25" s="105"/>
      <c r="AD25" s="106"/>
    </row>
    <row r="26" spans="1:30" ht="12.95" customHeight="1">
      <c r="A26" s="152"/>
      <c r="B26" s="153"/>
      <c r="C26" s="153"/>
      <c r="D26" s="153"/>
      <c r="E26" s="153"/>
      <c r="F26" s="154"/>
      <c r="G26" s="126" t="s">
        <v>31</v>
      </c>
      <c r="H26" s="126"/>
      <c r="I26" s="126"/>
      <c r="J26" s="105" t="s">
        <v>32</v>
      </c>
      <c r="K26" s="105"/>
      <c r="L26" s="105"/>
      <c r="M26" s="105"/>
      <c r="N26" s="105"/>
      <c r="O26" s="105"/>
      <c r="P26" s="105"/>
      <c r="Q26" s="105"/>
      <c r="R26" s="105"/>
      <c r="S26" s="105"/>
      <c r="T26" s="105"/>
      <c r="U26" s="105"/>
      <c r="V26" s="105"/>
      <c r="W26" s="105"/>
      <c r="X26" s="105"/>
      <c r="Y26" s="105"/>
      <c r="Z26" s="105"/>
      <c r="AA26" s="105"/>
      <c r="AB26" s="105"/>
      <c r="AC26" s="105"/>
      <c r="AD26" s="106"/>
    </row>
    <row r="27" spans="1:30" ht="12.95" customHeight="1">
      <c r="A27" s="152"/>
      <c r="B27" s="153"/>
      <c r="C27" s="153"/>
      <c r="D27" s="153"/>
      <c r="E27" s="153"/>
      <c r="F27" s="154"/>
      <c r="G27" s="126"/>
      <c r="H27" s="126"/>
      <c r="I27" s="126"/>
      <c r="J27" s="105"/>
      <c r="K27" s="105"/>
      <c r="L27" s="105"/>
      <c r="M27" s="105"/>
      <c r="N27" s="105"/>
      <c r="O27" s="105"/>
      <c r="P27" s="105"/>
      <c r="Q27" s="105"/>
      <c r="R27" s="105"/>
      <c r="S27" s="105"/>
      <c r="T27" s="105"/>
      <c r="U27" s="105"/>
      <c r="V27" s="105"/>
      <c r="W27" s="105"/>
      <c r="X27" s="105"/>
      <c r="Y27" s="105"/>
      <c r="Z27" s="105"/>
      <c r="AA27" s="105"/>
      <c r="AB27" s="105"/>
      <c r="AC27" s="105"/>
      <c r="AD27" s="106"/>
    </row>
    <row r="28" spans="1:30" ht="12.95" customHeight="1">
      <c r="A28" s="152"/>
      <c r="B28" s="153"/>
      <c r="C28" s="153"/>
      <c r="D28" s="153"/>
      <c r="E28" s="153"/>
      <c r="F28" s="154"/>
      <c r="G28" s="126" t="s">
        <v>33</v>
      </c>
      <c r="H28" s="126"/>
      <c r="I28" s="126"/>
      <c r="J28" s="105"/>
      <c r="K28" s="105"/>
      <c r="L28" s="128"/>
      <c r="M28" s="158">
        <f>IFERROR(データシート!D24,"")</f>
        <v>0</v>
      </c>
      <c r="N28" s="159"/>
      <c r="O28" s="159"/>
      <c r="P28" s="159"/>
      <c r="Q28" s="159"/>
      <c r="R28" s="159"/>
      <c r="S28" s="159"/>
      <c r="T28" s="159"/>
      <c r="U28" s="159"/>
      <c r="V28" s="159"/>
      <c r="W28" s="159"/>
      <c r="X28" s="159"/>
      <c r="Y28" s="159"/>
      <c r="Z28" s="159"/>
      <c r="AA28" s="159"/>
      <c r="AB28" s="159"/>
      <c r="AC28" s="159"/>
      <c r="AD28" s="160"/>
    </row>
    <row r="29" spans="1:30" ht="12.95" customHeight="1">
      <c r="A29" s="152"/>
      <c r="B29" s="153"/>
      <c r="C29" s="153"/>
      <c r="D29" s="153"/>
      <c r="E29" s="153"/>
      <c r="F29" s="154"/>
      <c r="G29" s="126"/>
      <c r="H29" s="126"/>
      <c r="I29" s="126"/>
      <c r="J29" s="105"/>
      <c r="K29" s="105"/>
      <c r="L29" s="128"/>
      <c r="M29" s="158"/>
      <c r="N29" s="159"/>
      <c r="O29" s="159"/>
      <c r="P29" s="159"/>
      <c r="Q29" s="159"/>
      <c r="R29" s="159"/>
      <c r="S29" s="159"/>
      <c r="T29" s="159"/>
      <c r="U29" s="159"/>
      <c r="V29" s="159"/>
      <c r="W29" s="159"/>
      <c r="X29" s="159"/>
      <c r="Y29" s="159"/>
      <c r="Z29" s="159"/>
      <c r="AA29" s="159"/>
      <c r="AB29" s="159"/>
      <c r="AC29" s="159"/>
      <c r="AD29" s="160"/>
    </row>
    <row r="30" spans="1:30" ht="12.95" customHeight="1">
      <c r="A30" s="152"/>
      <c r="B30" s="153"/>
      <c r="C30" s="153"/>
      <c r="D30" s="153"/>
      <c r="E30" s="153"/>
      <c r="F30" s="154"/>
      <c r="G30" s="161" t="s">
        <v>34</v>
      </c>
      <c r="H30" s="162"/>
      <c r="I30" s="163"/>
      <c r="J30" s="105" t="s">
        <v>35</v>
      </c>
      <c r="K30" s="105"/>
      <c r="L30" s="128"/>
      <c r="M30" s="158">
        <f>IFERROR(データシート!D25,"")</f>
        <v>0</v>
      </c>
      <c r="N30" s="159"/>
      <c r="O30" s="159"/>
      <c r="P30" s="159"/>
      <c r="Q30" s="159"/>
      <c r="R30" s="159"/>
      <c r="S30" s="159"/>
      <c r="T30" s="159"/>
      <c r="U30" s="159"/>
      <c r="V30" s="159"/>
      <c r="W30" s="159"/>
      <c r="X30" s="159"/>
      <c r="Y30" s="159"/>
      <c r="Z30" s="159"/>
      <c r="AA30" s="159"/>
      <c r="AB30" s="159"/>
      <c r="AC30" s="159"/>
      <c r="AD30" s="160"/>
    </row>
    <row r="31" spans="1:30" ht="12.95" customHeight="1">
      <c r="A31" s="152"/>
      <c r="B31" s="153"/>
      <c r="C31" s="153"/>
      <c r="D31" s="153"/>
      <c r="E31" s="153"/>
      <c r="F31" s="154"/>
      <c r="G31" s="164"/>
      <c r="H31" s="165"/>
      <c r="I31" s="166"/>
      <c r="J31" s="105"/>
      <c r="K31" s="105"/>
      <c r="L31" s="128"/>
      <c r="M31" s="158"/>
      <c r="N31" s="159"/>
      <c r="O31" s="159"/>
      <c r="P31" s="159"/>
      <c r="Q31" s="159"/>
      <c r="R31" s="159"/>
      <c r="S31" s="159"/>
      <c r="T31" s="159"/>
      <c r="U31" s="159"/>
      <c r="V31" s="159"/>
      <c r="W31" s="159"/>
      <c r="X31" s="159"/>
      <c r="Y31" s="159"/>
      <c r="Z31" s="159"/>
      <c r="AA31" s="159"/>
      <c r="AB31" s="159"/>
      <c r="AC31" s="159"/>
      <c r="AD31" s="160"/>
    </row>
    <row r="32" spans="1:30" ht="12.95" customHeight="1">
      <c r="A32" s="152"/>
      <c r="B32" s="153"/>
      <c r="C32" s="153"/>
      <c r="D32" s="153"/>
      <c r="E32" s="153"/>
      <c r="F32" s="154"/>
      <c r="G32" s="167" t="s">
        <v>36</v>
      </c>
      <c r="H32" s="168"/>
      <c r="I32" s="169"/>
      <c r="J32" s="175" t="s">
        <v>37</v>
      </c>
      <c r="K32" s="176"/>
      <c r="L32" s="176"/>
      <c r="M32" s="122" t="str">
        <f>IFERROR(データシート!D26,"")</f>
        <v/>
      </c>
      <c r="N32" s="122"/>
      <c r="O32" s="122"/>
      <c r="P32" s="122"/>
      <c r="Q32" s="122"/>
      <c r="R32" s="122"/>
      <c r="S32" s="122"/>
      <c r="T32" s="122"/>
      <c r="U32" s="122"/>
      <c r="V32" s="122"/>
      <c r="W32" s="122"/>
      <c r="X32" s="122"/>
      <c r="Y32" s="122"/>
      <c r="Z32" s="122"/>
      <c r="AA32" s="122"/>
      <c r="AB32" s="122"/>
      <c r="AC32" s="122"/>
      <c r="AD32" s="123"/>
    </row>
    <row r="33" spans="1:30" ht="12.95" customHeight="1">
      <c r="A33" s="152"/>
      <c r="B33" s="153"/>
      <c r="C33" s="153"/>
      <c r="D33" s="153"/>
      <c r="E33" s="153"/>
      <c r="F33" s="154"/>
      <c r="G33" s="170"/>
      <c r="H33" s="171"/>
      <c r="I33" s="172"/>
      <c r="J33" s="177"/>
      <c r="K33" s="178"/>
      <c r="L33" s="178"/>
      <c r="M33" s="124"/>
      <c r="N33" s="124"/>
      <c r="O33" s="124"/>
      <c r="P33" s="124"/>
      <c r="Q33" s="124"/>
      <c r="R33" s="124"/>
      <c r="S33" s="124"/>
      <c r="T33" s="124"/>
      <c r="U33" s="124"/>
      <c r="V33" s="124"/>
      <c r="W33" s="124"/>
      <c r="X33" s="124"/>
      <c r="Y33" s="124"/>
      <c r="Z33" s="124"/>
      <c r="AA33" s="124"/>
      <c r="AB33" s="124"/>
      <c r="AC33" s="124"/>
      <c r="AD33" s="125"/>
    </row>
    <row r="34" spans="1:30" s="9" customFormat="1" ht="12.95" customHeight="1">
      <c r="A34" s="152"/>
      <c r="B34" s="153"/>
      <c r="C34" s="153"/>
      <c r="D34" s="153"/>
      <c r="E34" s="153"/>
      <c r="F34" s="154"/>
      <c r="G34" s="126" t="s">
        <v>38</v>
      </c>
      <c r="H34" s="126"/>
      <c r="I34" s="126"/>
      <c r="J34" s="105" t="s">
        <v>39</v>
      </c>
      <c r="K34" s="105"/>
      <c r="L34" s="128"/>
      <c r="M34" s="131" t="str">
        <f>IFERROR(データシート!D27,"")</f>
        <v/>
      </c>
      <c r="N34" s="132"/>
      <c r="O34" s="132"/>
      <c r="P34" s="132"/>
      <c r="Q34" s="132"/>
      <c r="R34" s="132"/>
      <c r="S34" s="132"/>
      <c r="T34" s="132"/>
      <c r="U34" s="132"/>
      <c r="V34" s="132"/>
      <c r="W34" s="132"/>
      <c r="X34" s="132"/>
      <c r="Y34" s="132"/>
      <c r="Z34" s="132"/>
      <c r="AA34" s="132"/>
      <c r="AB34" s="132"/>
      <c r="AC34" s="132"/>
      <c r="AD34" s="133"/>
    </row>
    <row r="35" spans="1:30" s="9" customFormat="1" ht="12.95" customHeight="1" thickBot="1">
      <c r="A35" s="152"/>
      <c r="B35" s="153"/>
      <c r="C35" s="153"/>
      <c r="D35" s="153"/>
      <c r="E35" s="153"/>
      <c r="F35" s="154"/>
      <c r="G35" s="127"/>
      <c r="H35" s="127"/>
      <c r="I35" s="127"/>
      <c r="J35" s="129"/>
      <c r="K35" s="129"/>
      <c r="L35" s="130"/>
      <c r="M35" s="134"/>
      <c r="N35" s="135"/>
      <c r="O35" s="135"/>
      <c r="P35" s="135"/>
      <c r="Q35" s="135"/>
      <c r="R35" s="135"/>
      <c r="S35" s="135"/>
      <c r="T35" s="135"/>
      <c r="U35" s="135"/>
      <c r="V35" s="135"/>
      <c r="W35" s="135"/>
      <c r="X35" s="135"/>
      <c r="Y35" s="135"/>
      <c r="Z35" s="135"/>
      <c r="AA35" s="135"/>
      <c r="AB35" s="135"/>
      <c r="AC35" s="135"/>
      <c r="AD35" s="136"/>
    </row>
    <row r="36" spans="1:30" ht="12.95" customHeight="1">
      <c r="A36" s="152"/>
      <c r="B36" s="153"/>
      <c r="C36" s="153"/>
      <c r="D36" s="153"/>
      <c r="E36" s="153"/>
      <c r="F36" s="154"/>
      <c r="G36" s="173" t="s">
        <v>40</v>
      </c>
      <c r="H36" s="173"/>
      <c r="I36" s="173"/>
      <c r="J36" s="145" t="str">
        <f>IFERROR(IF(データシート!D15="有り","〇",""),"")</f>
        <v/>
      </c>
      <c r="K36" s="146"/>
      <c r="L36" s="112" t="s">
        <v>4</v>
      </c>
      <c r="M36" s="112"/>
      <c r="N36" s="112"/>
      <c r="O36" s="112"/>
      <c r="P36" s="112"/>
      <c r="Q36" s="145" t="str">
        <f>IFERROR(IF(データシート!D15="無し","〇",""),"")</f>
        <v/>
      </c>
      <c r="R36" s="146"/>
      <c r="S36" s="112" t="s">
        <v>3</v>
      </c>
      <c r="T36" s="112"/>
      <c r="U36" s="112"/>
      <c r="V36" s="112"/>
      <c r="W36" s="112"/>
      <c r="X36" s="10"/>
      <c r="Y36" s="10"/>
      <c r="Z36" s="10"/>
      <c r="AA36" s="10"/>
      <c r="AB36" s="10"/>
      <c r="AC36" s="10"/>
      <c r="AD36" s="11"/>
    </row>
    <row r="37" spans="1:30" ht="12.95" customHeight="1" thickBot="1">
      <c r="A37" s="155"/>
      <c r="B37" s="156"/>
      <c r="C37" s="156"/>
      <c r="D37" s="156"/>
      <c r="E37" s="156"/>
      <c r="F37" s="157"/>
      <c r="G37" s="174"/>
      <c r="H37" s="174"/>
      <c r="I37" s="174"/>
      <c r="J37" s="149"/>
      <c r="K37" s="150"/>
      <c r="L37" s="114"/>
      <c r="M37" s="114"/>
      <c r="N37" s="114"/>
      <c r="O37" s="114"/>
      <c r="P37" s="114"/>
      <c r="Q37" s="149"/>
      <c r="R37" s="150"/>
      <c r="S37" s="114"/>
      <c r="T37" s="114"/>
      <c r="U37" s="114"/>
      <c r="V37" s="114"/>
      <c r="W37" s="114"/>
      <c r="X37" s="12"/>
      <c r="Y37" s="12"/>
      <c r="Z37" s="12"/>
      <c r="AA37" s="12"/>
      <c r="AB37" s="12"/>
      <c r="AC37" s="12"/>
      <c r="AD37" s="13"/>
    </row>
    <row r="38" spans="1:30" ht="12.95" customHeight="1">
      <c r="A38" s="140" t="s">
        <v>41</v>
      </c>
      <c r="B38" s="141"/>
      <c r="C38" s="141"/>
      <c r="D38" s="141"/>
      <c r="E38" s="141"/>
      <c r="F38" s="141"/>
      <c r="G38" s="142"/>
      <c r="H38" s="142"/>
      <c r="I38" s="142"/>
      <c r="J38" s="145" t="str">
        <f>IFERROR(IF(データシート!D16="有り","〇",""),"")</f>
        <v/>
      </c>
      <c r="K38" s="146"/>
      <c r="L38" s="112" t="s">
        <v>4</v>
      </c>
      <c r="M38" s="112"/>
      <c r="N38" s="112"/>
      <c r="O38" s="112"/>
      <c r="P38" s="112"/>
      <c r="Q38" s="145" t="str">
        <f>IFERROR(IF(データシート!D16="無し","〇",""),"")</f>
        <v/>
      </c>
      <c r="R38" s="146"/>
      <c r="S38" s="112" t="s">
        <v>3</v>
      </c>
      <c r="T38" s="112"/>
      <c r="U38" s="112"/>
      <c r="V38" s="112"/>
      <c r="W38" s="112"/>
      <c r="X38" s="14"/>
      <c r="Y38" s="14"/>
      <c r="Z38" s="14"/>
      <c r="AA38" s="14"/>
      <c r="AB38" s="14"/>
      <c r="AC38" s="14"/>
      <c r="AD38" s="15"/>
    </row>
    <row r="39" spans="1:30" ht="12.75" customHeight="1">
      <c r="A39" s="140"/>
      <c r="B39" s="141"/>
      <c r="C39" s="141"/>
      <c r="D39" s="141"/>
      <c r="E39" s="141"/>
      <c r="F39" s="141"/>
      <c r="G39" s="141"/>
      <c r="H39" s="141"/>
      <c r="I39" s="141"/>
      <c r="J39" s="147"/>
      <c r="K39" s="148"/>
      <c r="L39" s="151"/>
      <c r="M39" s="151"/>
      <c r="N39" s="151"/>
      <c r="O39" s="151"/>
      <c r="P39" s="151"/>
      <c r="Q39" s="147"/>
      <c r="R39" s="148"/>
      <c r="S39" s="151"/>
      <c r="T39" s="151"/>
      <c r="U39" s="151"/>
      <c r="V39" s="151"/>
      <c r="W39" s="151"/>
      <c r="X39" s="16"/>
      <c r="Y39" s="16"/>
      <c r="Z39" s="16"/>
      <c r="AA39" s="16"/>
      <c r="AB39" s="16"/>
      <c r="AC39" s="16"/>
      <c r="AD39" s="17"/>
    </row>
    <row r="40" spans="1:30" ht="12.95" customHeight="1">
      <c r="A40" s="140"/>
      <c r="B40" s="141"/>
      <c r="C40" s="141"/>
      <c r="D40" s="141"/>
      <c r="E40" s="141"/>
      <c r="F40" s="141"/>
      <c r="G40" s="141"/>
      <c r="H40" s="141"/>
      <c r="I40" s="141"/>
      <c r="J40" s="147"/>
      <c r="K40" s="148"/>
      <c r="L40" s="151"/>
      <c r="M40" s="151"/>
      <c r="N40" s="151"/>
      <c r="O40" s="151"/>
      <c r="P40" s="151"/>
      <c r="Q40" s="147"/>
      <c r="R40" s="148"/>
      <c r="S40" s="151"/>
      <c r="T40" s="151"/>
      <c r="U40" s="151"/>
      <c r="V40" s="151"/>
      <c r="W40" s="151"/>
      <c r="X40" s="16"/>
      <c r="Y40" s="16"/>
      <c r="Z40" s="16"/>
      <c r="AA40" s="16"/>
      <c r="AB40" s="16"/>
      <c r="AC40" s="16"/>
      <c r="AD40" s="17"/>
    </row>
    <row r="41" spans="1:30" ht="12.95" customHeight="1" thickBot="1">
      <c r="A41" s="143"/>
      <c r="B41" s="144"/>
      <c r="C41" s="144"/>
      <c r="D41" s="144"/>
      <c r="E41" s="144"/>
      <c r="F41" s="144"/>
      <c r="G41" s="144"/>
      <c r="H41" s="144"/>
      <c r="I41" s="144"/>
      <c r="J41" s="149"/>
      <c r="K41" s="150"/>
      <c r="L41" s="114"/>
      <c r="M41" s="114"/>
      <c r="N41" s="114"/>
      <c r="O41" s="114"/>
      <c r="P41" s="114"/>
      <c r="Q41" s="149"/>
      <c r="R41" s="150"/>
      <c r="S41" s="114"/>
      <c r="T41" s="114"/>
      <c r="U41" s="114"/>
      <c r="V41" s="114"/>
      <c r="W41" s="114"/>
      <c r="X41" s="18"/>
      <c r="Y41" s="18"/>
      <c r="Z41" s="18"/>
      <c r="AA41" s="18"/>
      <c r="AB41" s="18"/>
      <c r="AC41" s="18"/>
      <c r="AD41" s="19"/>
    </row>
    <row r="42" spans="1:30" s="9" customFormat="1" ht="12.95" customHeight="1">
      <c r="A42" s="9" t="s">
        <v>42</v>
      </c>
      <c r="C42" s="9" t="s">
        <v>43</v>
      </c>
    </row>
    <row r="43" spans="1:30" s="9" customFormat="1" ht="12.95" customHeight="1">
      <c r="A43" s="9" t="s">
        <v>44</v>
      </c>
      <c r="C43" s="9" t="s">
        <v>45</v>
      </c>
    </row>
    <row r="44" spans="1:30" s="9" customFormat="1" ht="12.95" customHeight="1">
      <c r="A44" s="9" t="s">
        <v>46</v>
      </c>
      <c r="C44" s="9" t="s">
        <v>47</v>
      </c>
    </row>
    <row r="45" spans="1:30" s="9" customFormat="1" ht="12.95" customHeight="1">
      <c r="A45" s="9" t="s">
        <v>48</v>
      </c>
      <c r="C45" s="9" t="s">
        <v>49</v>
      </c>
      <c r="M45" s="9" t="s">
        <v>50</v>
      </c>
    </row>
    <row r="46" spans="1:30" s="9" customFormat="1" ht="12.95" customHeight="1">
      <c r="M46" s="9" t="s">
        <v>51</v>
      </c>
    </row>
    <row r="47" spans="1:30" s="9" customFormat="1" ht="12.95" customHeight="1">
      <c r="M47" s="9" t="s">
        <v>52</v>
      </c>
    </row>
    <row r="48" spans="1:30" s="9" customFormat="1" ht="12.95" customHeight="1">
      <c r="A48" s="9" t="s">
        <v>53</v>
      </c>
      <c r="C48" s="9" t="s">
        <v>54</v>
      </c>
    </row>
    <row r="49" spans="1:3" s="9" customFormat="1" ht="9.9499999999999993" customHeight="1">
      <c r="A49" s="9" t="s">
        <v>55</v>
      </c>
      <c r="C49" s="9" t="s">
        <v>56</v>
      </c>
    </row>
    <row r="50" spans="1:3" s="9" customFormat="1" ht="9.9499999999999993" customHeight="1">
      <c r="C50" s="9" t="s">
        <v>191</v>
      </c>
    </row>
    <row r="51" spans="1:3" s="9" customFormat="1" ht="9.9499999999999993" customHeight="1">
      <c r="A51" s="9" t="s">
        <v>57</v>
      </c>
      <c r="C51" s="9" t="s">
        <v>58</v>
      </c>
    </row>
    <row r="52" spans="1:3" s="9" customFormat="1" ht="9.9499999999999993" customHeight="1">
      <c r="A52" s="9" t="s">
        <v>59</v>
      </c>
      <c r="C52" s="9" t="s">
        <v>60</v>
      </c>
    </row>
    <row r="53" spans="1:3" s="9" customFormat="1" ht="9.9499999999999993" customHeight="1">
      <c r="A53" s="9" t="s">
        <v>61</v>
      </c>
      <c r="C53" s="9" t="s">
        <v>62</v>
      </c>
    </row>
    <row r="54" spans="1:3" s="9" customFormat="1" ht="9.9499999999999993" customHeight="1">
      <c r="A54" s="9" t="s">
        <v>63</v>
      </c>
      <c r="C54" s="9" t="s">
        <v>64</v>
      </c>
    </row>
    <row r="55" spans="1:3" s="9" customFormat="1" ht="9.9499999999999993" customHeight="1">
      <c r="A55" s="9" t="s">
        <v>65</v>
      </c>
      <c r="C55" s="9" t="s">
        <v>66</v>
      </c>
    </row>
    <row r="56" spans="1:3" s="9" customFormat="1" ht="9.9499999999999993" customHeight="1">
      <c r="A56" s="9" t="s">
        <v>67</v>
      </c>
      <c r="C56" s="9" t="s">
        <v>68</v>
      </c>
    </row>
    <row r="57" spans="1:3" ht="9.9499999999999993" customHeight="1">
      <c r="C57" s="9"/>
    </row>
    <row r="58" spans="1:3" ht="9.9499999999999993" customHeight="1"/>
    <row r="59" spans="1:3" ht="9.9499999999999993" customHeight="1"/>
    <row r="60" spans="1:3" ht="9.9499999999999993" customHeight="1"/>
    <row r="61" spans="1:3" ht="9.9499999999999993" customHeight="1"/>
    <row r="62" spans="1:3" ht="9.9499999999999993" customHeight="1"/>
    <row r="63" spans="1:3" ht="9.9499999999999993" customHeight="1"/>
    <row r="64" spans="1:3" ht="9.9499999999999993" customHeight="1"/>
  </sheetData>
  <sheetProtection algorithmName="SHA-512" hashValue="QdrFYHbNsj9QyruHpH2aWFq9CS9Wtril616JIiFVPLHtO7FoOewcylWhuQJWd3Vsg6s8BVmeVWCJqbSlems/+g==" saltValue="Ch8YurWYGM208YI9jF8sgg==" spinCount="100000" sheet="1" objects="1" scenarios="1"/>
  <mergeCells count="75">
    <mergeCell ref="A26:F37"/>
    <mergeCell ref="G26:I27"/>
    <mergeCell ref="J26:AD27"/>
    <mergeCell ref="G28:I29"/>
    <mergeCell ref="J28:L29"/>
    <mergeCell ref="M28:AD29"/>
    <mergeCell ref="G30:I31"/>
    <mergeCell ref="J30:L31"/>
    <mergeCell ref="M30:AD31"/>
    <mergeCell ref="G32:I33"/>
    <mergeCell ref="G36:I37"/>
    <mergeCell ref="J36:K37"/>
    <mergeCell ref="L36:P37"/>
    <mergeCell ref="Q36:R37"/>
    <mergeCell ref="S36:W37"/>
    <mergeCell ref="J32:L33"/>
    <mergeCell ref="A38:I41"/>
    <mergeCell ref="J38:K41"/>
    <mergeCell ref="L38:P41"/>
    <mergeCell ref="Q38:R41"/>
    <mergeCell ref="S38:W41"/>
    <mergeCell ref="M32:AD33"/>
    <mergeCell ref="G34:I35"/>
    <mergeCell ref="J34:L35"/>
    <mergeCell ref="M34:AD35"/>
    <mergeCell ref="G22:I23"/>
    <mergeCell ref="J22:AD23"/>
    <mergeCell ref="G24:I25"/>
    <mergeCell ref="J24:M25"/>
    <mergeCell ref="N24:N25"/>
    <mergeCell ref="O24:T25"/>
    <mergeCell ref="U24:Z25"/>
    <mergeCell ref="AA24:AD25"/>
    <mergeCell ref="Q16:R17"/>
    <mergeCell ref="S16:W17"/>
    <mergeCell ref="X16:Y17"/>
    <mergeCell ref="Z16:AD17"/>
    <mergeCell ref="G18:I19"/>
    <mergeCell ref="J18:K19"/>
    <mergeCell ref="L18:T19"/>
    <mergeCell ref="U18:U19"/>
    <mergeCell ref="V18:AD19"/>
    <mergeCell ref="X10:Y11"/>
    <mergeCell ref="Z10:AD11"/>
    <mergeCell ref="J12:K13"/>
    <mergeCell ref="L12:P13"/>
    <mergeCell ref="Q12:R13"/>
    <mergeCell ref="S12:W13"/>
    <mergeCell ref="X12:Y13"/>
    <mergeCell ref="Z12:AD13"/>
    <mergeCell ref="S10:W11"/>
    <mergeCell ref="A10:F25"/>
    <mergeCell ref="G10:I13"/>
    <mergeCell ref="J10:K11"/>
    <mergeCell ref="L10:P11"/>
    <mergeCell ref="Q10:R11"/>
    <mergeCell ref="G14:I17"/>
    <mergeCell ref="J14:K15"/>
    <mergeCell ref="L14:P15"/>
    <mergeCell ref="Q14:R15"/>
    <mergeCell ref="G20:I21"/>
    <mergeCell ref="J20:AD21"/>
    <mergeCell ref="S14:W15"/>
    <mergeCell ref="X14:Y15"/>
    <mergeCell ref="Z14:AD15"/>
    <mergeCell ref="J16:K17"/>
    <mergeCell ref="L16:P17"/>
    <mergeCell ref="A7:F9"/>
    <mergeCell ref="G7:I9"/>
    <mergeCell ref="J7:AD9"/>
    <mergeCell ref="A1:I2"/>
    <mergeCell ref="J5:K6"/>
    <mergeCell ref="L5:P6"/>
    <mergeCell ref="Q5:R6"/>
    <mergeCell ref="S5:W6"/>
  </mergeCells>
  <phoneticPr fontId="3"/>
  <conditionalFormatting sqref="J24:M25">
    <cfRule type="expression" dxfId="25" priority="2">
      <formula>$J$24=0</formula>
    </cfRule>
  </conditionalFormatting>
  <conditionalFormatting sqref="AA24:AD25">
    <cfRule type="expression" dxfId="24" priority="1">
      <formula>$AA$24=0</formula>
    </cfRule>
  </conditionalFormatting>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データシート</vt:lpstr>
      <vt:lpstr>【２型式目以降】様式第１１(その５)</vt:lpstr>
      <vt:lpstr>CENNTROor不明</vt:lpstr>
      <vt:lpstr>DFSKor不明</vt:lpstr>
      <vt:lpstr>'【２型式目以降】様式第１１(その５)'!Print_Area</vt:lpstr>
      <vt:lpstr>データシート!Print_Area</vt:lpstr>
      <vt:lpstr>SHINERAYor不明</vt:lpstr>
      <vt:lpstr>UDトラックス</vt:lpstr>
      <vt:lpstr>いすゞ</vt:lpstr>
      <vt:lpstr>トヨタ</vt:lpstr>
      <vt:lpstr>ニッサン</vt:lpstr>
      <vt:lpstr>フォトンorFOTONor不明</vt:lpstr>
      <vt:lpstr>フォトンor不明</vt:lpstr>
      <vt:lpstr>ホンダ</vt:lpstr>
      <vt:lpstr>三菱</vt:lpstr>
      <vt:lpstr>三菱ふそう</vt:lpstr>
      <vt:lpstr>日野</vt:lpstr>
      <vt:lpstr>不明</vt:lpstr>
      <vt:lpstr>柳州五菱</vt:lpstr>
      <vt:lpstr>柳州五菱or不明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淵上 皆実</dc:creator>
  <cp:lastModifiedBy>淵上 皆実</cp:lastModifiedBy>
  <dcterms:created xsi:type="dcterms:W3CDTF">2025-04-15T06:21:59Z</dcterms:created>
  <dcterms:modified xsi:type="dcterms:W3CDTF">2025-08-18T02:20:27Z</dcterms:modified>
</cp:coreProperties>
</file>