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T:\令和7年度　事業準備ファイル\システム\データシート（HP掲載用）\トラック\完了実績報告\"/>
    </mc:Choice>
  </mc:AlternateContent>
  <xr:revisionPtr revIDLastSave="0" documentId="13_ncr:1_{99323301-4E14-4B03-A93B-191B93C87559}" xr6:coauthVersionLast="47" xr6:coauthVersionMax="47" xr10:uidLastSave="{00000000-0000-0000-0000-000000000000}"/>
  <bookViews>
    <workbookView xWindow="-120" yWindow="-16320" windowWidth="29040" windowHeight="16440" xr2:uid="{36EE4343-3CBF-4B21-8738-4A7646A53BE5}"/>
  </bookViews>
  <sheets>
    <sheet name="データシート" sheetId="2" r:id="rId1"/>
    <sheet name="【２台目以降】様式第１１(その４の１) " sheetId="1" r:id="rId2"/>
    <sheet name="様式第１０(第８条関係)" sheetId="6" r:id="rId3"/>
    <sheet name="雛形＿リース料金均等(トラック)" sheetId="3" r:id="rId4"/>
    <sheet name="雛形＿リース料金変動あり(トラック)" sheetId="4" r:id="rId5"/>
    <sheet name="雛形＿前払い金あり(トラック)" sheetId="5" r:id="rId6"/>
  </sheets>
  <externalReferences>
    <externalReference r:id="rId7"/>
    <externalReference r:id="rId8"/>
    <externalReference r:id="rId9"/>
  </externalReferences>
  <definedNames>
    <definedName name="CENNTROor不明">データシート!$BB$10:$BB$12</definedName>
    <definedName name="DFSKor不明">データシート!$AY$10:$AY$13</definedName>
    <definedName name="_xlnm.Print_Area" localSheetId="1">'【２台目以降】様式第１１(その４の１) '!$A$1:$AF$60</definedName>
    <definedName name="_xlnm.Print_Area" localSheetId="0">データシート!$A$1:$AL$37</definedName>
    <definedName name="_xlnm.Print_Area" localSheetId="3">'雛形＿リース料金均等(トラック)'!$A$1:$AH$31</definedName>
    <definedName name="_xlnm.Print_Area" localSheetId="4">'雛形＿リース料金変動あり(トラック)'!$A$1:$AH$32</definedName>
    <definedName name="_xlnm.Print_Area" localSheetId="5">'雛形＿前払い金あり(トラック)'!$A$1:$AH$33</definedName>
    <definedName name="_xlnm.Print_Area" localSheetId="2">'様式第１０(第８条関係)'!$B$1:$AK$51</definedName>
    <definedName name="SHINERAYor不明">データシート!$BD$10</definedName>
    <definedName name="UDトラックス">データシート!$BN$10</definedName>
    <definedName name="ZAA" localSheetId="2">[1]データシート!$BJ$55:$BJ$57</definedName>
    <definedName name="ZAA">[2]データシート!$BL$55:$BL$57</definedName>
    <definedName name="ZAB" localSheetId="2">[1]データシート!$BH$55:$BH$81</definedName>
    <definedName name="ZAB">[2]データシート!$BJ$55:$BJ$84</definedName>
    <definedName name="いすゞ">データシート!$BK$10:$BK$12</definedName>
    <definedName name="トヨタ">データシート!$BL$10</definedName>
    <definedName name="ニッサン">データシート!$BH$10:$BH$15</definedName>
    <definedName name="フォトンorFOTONor不明">データシート!$BE$10</definedName>
    <definedName name="フォトンor不明">データシート!$BF$10</definedName>
    <definedName name="ホンダ">データシート!$BI$10:$BI$13</definedName>
    <definedName name="株式会社EVモーターズ・ジャパン" localSheetId="1">[3]交付申請書データシート!#REF!</definedName>
    <definedName name="株式会社EVモーターズ・ジャパン" localSheetId="2">[3]交付申請書データシート!#REF!</definedName>
    <definedName name="株式会社EVモーターズ・ジャパン">[3]交付申請書データシート!#REF!</definedName>
    <definedName name="三菱">データシート!$BG$10:$BG$19</definedName>
    <definedName name="三菱ふそう">データシート!$BJ$10</definedName>
    <definedName name="日野">データシート!$BM$10</definedName>
    <definedName name="不明">データシート!$BC$10:$BC$14</definedName>
    <definedName name="柳州五菱">データシート!$BA$10</definedName>
    <definedName name="柳州五菱or不明">データシート!$AZ$10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D32" i="2" l="1"/>
  <c r="BG125" i="2"/>
  <c r="BG126" i="2"/>
  <c r="BG127" i="2"/>
  <c r="BG128" i="2"/>
  <c r="BG129" i="2"/>
  <c r="BG130" i="2"/>
  <c r="AF11" i="6"/>
  <c r="AC11" i="6"/>
  <c r="Y13" i="6"/>
  <c r="Y11" i="6"/>
  <c r="U11" i="6"/>
  <c r="Q11" i="6"/>
  <c r="J11" i="6"/>
  <c r="B12" i="6"/>
  <c r="B11" i="6"/>
  <c r="BG36" i="2" l="1"/>
  <c r="BG37" i="2"/>
  <c r="BG38" i="2"/>
  <c r="BG39" i="2"/>
  <c r="BG40" i="2"/>
  <c r="BG41" i="2"/>
  <c r="BG42" i="2"/>
  <c r="BG43" i="2"/>
  <c r="BG44" i="2"/>
  <c r="BG45" i="2"/>
  <c r="BG46" i="2"/>
  <c r="BG47" i="2"/>
  <c r="BG48" i="2"/>
  <c r="BG49" i="2"/>
  <c r="BG50" i="2"/>
  <c r="BG51" i="2"/>
  <c r="BG52" i="2"/>
  <c r="BG53" i="2"/>
  <c r="BG54" i="2"/>
  <c r="BG55" i="2"/>
  <c r="BG56" i="2"/>
  <c r="BG57" i="2"/>
  <c r="BG58" i="2"/>
  <c r="BG59" i="2"/>
  <c r="BG60" i="2"/>
  <c r="BG61" i="2"/>
  <c r="BG62" i="2"/>
  <c r="BG63" i="2"/>
  <c r="BG64" i="2"/>
  <c r="BG65" i="2"/>
  <c r="BG66" i="2"/>
  <c r="BG67" i="2"/>
  <c r="BG68" i="2"/>
  <c r="BG69" i="2"/>
  <c r="BG70" i="2"/>
  <c r="BG71" i="2"/>
  <c r="BG72" i="2"/>
  <c r="BG73" i="2"/>
  <c r="BG74" i="2"/>
  <c r="BG75" i="2"/>
  <c r="BG76" i="2"/>
  <c r="BG77" i="2"/>
  <c r="BG78" i="2"/>
  <c r="BG79" i="2"/>
  <c r="BG80" i="2"/>
  <c r="BG81" i="2"/>
  <c r="BG82" i="2"/>
  <c r="BG83" i="2"/>
  <c r="BG84" i="2"/>
  <c r="BG85" i="2"/>
  <c r="BG86" i="2"/>
  <c r="BG87" i="2"/>
  <c r="BG88" i="2"/>
  <c r="BG89" i="2"/>
  <c r="BG90" i="2"/>
  <c r="BG91" i="2"/>
  <c r="BG92" i="2"/>
  <c r="BG93" i="2"/>
  <c r="BG94" i="2"/>
  <c r="BG95" i="2"/>
  <c r="BG96" i="2"/>
  <c r="BG97" i="2"/>
  <c r="BG98" i="2"/>
  <c r="BG99" i="2"/>
  <c r="BG100" i="2"/>
  <c r="BG101" i="2"/>
  <c r="BG102" i="2"/>
  <c r="BG103" i="2"/>
  <c r="BG104" i="2"/>
  <c r="BG105" i="2"/>
  <c r="BG106" i="2"/>
  <c r="BG107" i="2"/>
  <c r="BG108" i="2"/>
  <c r="BG109" i="2"/>
  <c r="BG110" i="2"/>
  <c r="BG111" i="2"/>
  <c r="BG112" i="2"/>
  <c r="BG113" i="2"/>
  <c r="BG114" i="2"/>
  <c r="BG115" i="2"/>
  <c r="BG116" i="2"/>
  <c r="BG117" i="2"/>
  <c r="BG118" i="2"/>
  <c r="BG119" i="2"/>
  <c r="BG120" i="2"/>
  <c r="BG121" i="2"/>
  <c r="BG122" i="2"/>
  <c r="BG123" i="2"/>
  <c r="BG124" i="2"/>
  <c r="BG35" i="2"/>
  <c r="AN6" i="2" l="1"/>
  <c r="AN5" i="2"/>
  <c r="G15" i="5" l="1"/>
  <c r="G14" i="4"/>
  <c r="G14" i="3"/>
  <c r="K11" i="5"/>
  <c r="K10" i="4"/>
  <c r="K10" i="3"/>
  <c r="G11" i="5"/>
  <c r="G10" i="4"/>
  <c r="G10" i="3"/>
  <c r="G9" i="5"/>
  <c r="G8" i="4"/>
  <c r="G8" i="3"/>
  <c r="S7" i="5"/>
  <c r="S6" i="4"/>
  <c r="S6" i="3"/>
  <c r="W36" i="1"/>
  <c r="W34" i="1"/>
  <c r="W30" i="1"/>
  <c r="W28" i="1"/>
  <c r="M28" i="1"/>
  <c r="Z26" i="1"/>
  <c r="P26" i="1"/>
  <c r="K26" i="1"/>
  <c r="K24" i="1"/>
  <c r="K22" i="1"/>
  <c r="K20" i="1"/>
  <c r="K18" i="1"/>
  <c r="Y16" i="1"/>
  <c r="Q16" i="1"/>
  <c r="I16" i="1"/>
  <c r="Y14" i="1"/>
  <c r="Q14" i="1"/>
  <c r="I14" i="1"/>
  <c r="Y12" i="1"/>
  <c r="Q12" i="1"/>
  <c r="I12" i="1"/>
  <c r="Y10" i="1"/>
  <c r="Q10" i="1"/>
  <c r="I10" i="1"/>
  <c r="J9" i="1"/>
  <c r="J8" i="1"/>
  <c r="J5" i="1"/>
  <c r="S12" i="2"/>
  <c r="D31" i="2"/>
  <c r="W38" i="1" s="1"/>
  <c r="T35" i="5" l="1"/>
  <c r="L35" i="5"/>
  <c r="R26" i="5"/>
  <c r="J26" i="5"/>
  <c r="J23" i="5"/>
  <c r="J28" i="5" s="1"/>
  <c r="R21" i="5"/>
  <c r="R23" i="5" s="1"/>
  <c r="R28" i="5" s="1"/>
  <c r="T34" i="4"/>
  <c r="R25" i="4"/>
  <c r="J25" i="4"/>
  <c r="J22" i="4"/>
  <c r="J27" i="4" s="1"/>
  <c r="J28" i="4" s="1"/>
  <c r="L34" i="4" s="1"/>
  <c r="R20" i="4"/>
  <c r="R22" i="4" s="1"/>
  <c r="R27" i="4" s="1"/>
  <c r="R25" i="3"/>
  <c r="J25" i="3"/>
  <c r="J22" i="3"/>
  <c r="R20" i="3"/>
  <c r="R22" i="3" s="1"/>
  <c r="J27" i="3" l="1"/>
  <c r="W40" i="1"/>
  <c r="D33" i="2"/>
  <c r="J28" i="3"/>
  <c r="R27" i="3"/>
  <c r="R28" i="3" s="1"/>
  <c r="K33" i="3" s="1"/>
  <c r="S33" i="3"/>
  <c r="Z28" i="5"/>
  <c r="Z27" i="4"/>
  <c r="W42" i="1" l="1"/>
  <c r="D34" i="2"/>
  <c r="W44" i="1" s="1"/>
  <c r="Z27" i="3"/>
</calcChain>
</file>

<file path=xl/sharedStrings.xml><?xml version="1.0" encoding="utf-8"?>
<sst xmlns="http://schemas.openxmlformats.org/spreadsheetml/2006/main" count="1048" uniqueCount="288">
  <si>
    <t>バッテリーサイズ等で基準額が異なる場合は記入する</t>
    <phoneticPr fontId="3"/>
  </si>
  <si>
    <t>注１０</t>
    <rPh sb="0" eb="1">
      <t>チュウ</t>
    </rPh>
    <phoneticPr fontId="3"/>
  </si>
  <si>
    <t>本書式の記入で誤記入があった場合は、様式第１１の捨印にて修正する。（金額以外）</t>
    <phoneticPr fontId="3"/>
  </si>
  <si>
    <t>注９</t>
    <rPh sb="0" eb="1">
      <t>チュウ</t>
    </rPh>
    <phoneticPr fontId="3"/>
  </si>
  <si>
    <t>基準額：「事前登録された補助対象車両情報」に記載された基準額</t>
    <phoneticPr fontId="3"/>
  </si>
  <si>
    <t>注８</t>
    <rPh sb="0" eb="1">
      <t>チュウ</t>
    </rPh>
    <phoneticPr fontId="3"/>
  </si>
  <si>
    <t>補助対象経費は車両代の諸経費、消費税は含まない</t>
    <phoneticPr fontId="3"/>
  </si>
  <si>
    <t>注７</t>
    <rPh sb="0" eb="1">
      <t>チュウ</t>
    </rPh>
    <phoneticPr fontId="3"/>
  </si>
  <si>
    <t>補助対象車両の登録日</t>
    <phoneticPr fontId="3"/>
  </si>
  <si>
    <t>注６</t>
    <rPh sb="0" eb="1">
      <t>チュウ</t>
    </rPh>
    <phoneticPr fontId="3"/>
  </si>
  <si>
    <t>「事前登録された補助対象車両情報」に記載されている車名、通称名、型式であること</t>
    <phoneticPr fontId="3"/>
  </si>
  <si>
    <t>注５</t>
    <rPh sb="0" eb="1">
      <t>チュウ</t>
    </rPh>
    <phoneticPr fontId="3"/>
  </si>
  <si>
    <t>小型車　車両総重量（GVW）２．５t超７．５ｔ以下</t>
    <phoneticPr fontId="3"/>
  </si>
  <si>
    <t>中型車　車両総重量（GVW）７．５t超１２ｔ以下</t>
    <phoneticPr fontId="3"/>
  </si>
  <si>
    <t>大型車　車両総重量（GVW）１２ｔ超</t>
    <phoneticPr fontId="3"/>
  </si>
  <si>
    <t>補助対象車両の区分における大型、中型、小型とは、</t>
    <phoneticPr fontId="3"/>
  </si>
  <si>
    <t>注４</t>
    <rPh sb="0" eb="1">
      <t>チュウ</t>
    </rPh>
    <phoneticPr fontId="3"/>
  </si>
  <si>
    <t>ＢＥＶ：電気自動車、ＰＨＥＶ：プラグインハイブリッド自動車、ＦＣＶ：燃料電池自動車</t>
    <phoneticPr fontId="3"/>
  </si>
  <si>
    <t>注３</t>
    <rPh sb="0" eb="1">
      <t>チュウ</t>
    </rPh>
    <phoneticPr fontId="3"/>
  </si>
  <si>
    <t>官公庁、地方公共団体、大学、研究機関等は、その名称を記入する</t>
    <phoneticPr fontId="3"/>
  </si>
  <si>
    <t>注２</t>
    <rPh sb="0" eb="1">
      <t>チュウ</t>
    </rPh>
    <phoneticPr fontId="3"/>
  </si>
  <si>
    <t>車台番号ごとに本様式（様式第１１（その４の１））を複数枚記載して添付する</t>
    <phoneticPr fontId="3"/>
  </si>
  <si>
    <t>注１</t>
    <rPh sb="0" eb="1">
      <t>チュウ</t>
    </rPh>
    <phoneticPr fontId="3"/>
  </si>
  <si>
    <t>円</t>
    <rPh sb="0" eb="1">
      <t>エン</t>
    </rPh>
    <phoneticPr fontId="3"/>
  </si>
  <si>
    <r>
      <t xml:space="preserve">（６）補助金交付申請額
</t>
    </r>
    <r>
      <rPr>
        <sz val="8"/>
        <color theme="1"/>
        <rFont val="ＭＳ Ｐ明朝"/>
        <family val="1"/>
        <charset val="128"/>
      </rPr>
      <t>（（５）で算定した額に１，０００円未満の端数が生じた場合には、これを切り捨てるものとする）</t>
    </r>
    <phoneticPr fontId="3"/>
  </si>
  <si>
    <r>
      <t>（５）補助金交付申請額の算定　</t>
    </r>
    <r>
      <rPr>
        <sz val="9"/>
        <color theme="1"/>
        <rFont val="ＭＳ Ｐ明朝"/>
        <family val="1"/>
        <charset val="128"/>
      </rPr>
      <t>（３）と（４）を比較して少ない方の額</t>
    </r>
    <phoneticPr fontId="3"/>
  </si>
  <si>
    <r>
      <t>（４）基準額</t>
    </r>
    <r>
      <rPr>
        <vertAlign val="superscript"/>
        <sz val="11"/>
        <color theme="1"/>
        <rFont val="ＭＳ Ｐ明朝"/>
        <family val="1"/>
        <charset val="128"/>
      </rPr>
      <t>注８</t>
    </r>
    <phoneticPr fontId="3"/>
  </si>
  <si>
    <t>（３）補助対象経費支出額（（１）―（２））</t>
    <phoneticPr fontId="3"/>
  </si>
  <si>
    <t>（２）寄付金その他の収入</t>
    <phoneticPr fontId="3"/>
  </si>
  <si>
    <r>
      <t>(１)補助対象経費（補助対象車両価格）</t>
    </r>
    <r>
      <rPr>
        <vertAlign val="superscript"/>
        <sz val="11"/>
        <color theme="1"/>
        <rFont val="ＭＳ Ｐ明朝"/>
        <family val="1"/>
        <charset val="128"/>
      </rPr>
      <t>注７</t>
    </r>
    <rPh sb="3" eb="5">
      <t>ホジョ</t>
    </rPh>
    <rPh sb="5" eb="7">
      <t>タイショウ</t>
    </rPh>
    <rPh sb="7" eb="9">
      <t>ケイヒ</t>
    </rPh>
    <rPh sb="10" eb="12">
      <t>ホジョ</t>
    </rPh>
    <rPh sb="12" eb="14">
      <t>タイショウ</t>
    </rPh>
    <rPh sb="14" eb="16">
      <t>シャリョウ</t>
    </rPh>
    <rPh sb="16" eb="18">
      <t>カカク</t>
    </rPh>
    <rPh sb="19" eb="20">
      <t>チュウ</t>
    </rPh>
    <phoneticPr fontId="3"/>
  </si>
  <si>
    <t>金額</t>
    <rPh sb="0" eb="2">
      <t>キンガク</t>
    </rPh>
    <phoneticPr fontId="3"/>
  </si>
  <si>
    <t>補助金交付申請額(１台分)</t>
    <rPh sb="0" eb="8">
      <t>ホジョキンコウフシンセイガク</t>
    </rPh>
    <rPh sb="10" eb="11">
      <t>ダイ</t>
    </rPh>
    <rPh sb="11" eb="12">
      <t>ブン</t>
    </rPh>
    <phoneticPr fontId="3"/>
  </si>
  <si>
    <r>
      <t>補助事業完了日</t>
    </r>
    <r>
      <rPr>
        <vertAlign val="superscript"/>
        <sz val="11"/>
        <color theme="1"/>
        <rFont val="ＭＳ Ｐ明朝"/>
        <family val="1"/>
        <charset val="128"/>
      </rPr>
      <t>注６</t>
    </r>
    <rPh sb="0" eb="4">
      <t>ホジョジギョウ</t>
    </rPh>
    <rPh sb="4" eb="7">
      <t>カンリョウビ</t>
    </rPh>
    <rPh sb="7" eb="8">
      <t>チュウ</t>
    </rPh>
    <phoneticPr fontId="3"/>
  </si>
  <si>
    <t>無</t>
    <rPh sb="0" eb="1">
      <t>ナ</t>
    </rPh>
    <phoneticPr fontId="3"/>
  </si>
  <si>
    <t>有</t>
    <rPh sb="0" eb="1">
      <t>ア</t>
    </rPh>
    <phoneticPr fontId="3"/>
  </si>
  <si>
    <t>抵当権の有無＊</t>
    <rPh sb="0" eb="3">
      <t>テイトウケン</t>
    </rPh>
    <rPh sb="4" eb="6">
      <t>ウム</t>
    </rPh>
    <phoneticPr fontId="3"/>
  </si>
  <si>
    <r>
      <t>バッテリーサイズ等</t>
    </r>
    <r>
      <rPr>
        <vertAlign val="superscript"/>
        <sz val="9"/>
        <color theme="1"/>
        <rFont val="ＭＳ Ｐ明朝"/>
        <family val="1"/>
        <charset val="128"/>
      </rPr>
      <t>注１０</t>
    </r>
    <rPh sb="8" eb="9">
      <t>ナド</t>
    </rPh>
    <rPh sb="9" eb="10">
      <t>チュウ</t>
    </rPh>
    <phoneticPr fontId="3"/>
  </si>
  <si>
    <t>-</t>
    <phoneticPr fontId="3"/>
  </si>
  <si>
    <r>
      <rPr>
        <sz val="11"/>
        <color theme="1"/>
        <rFont val="ＭＳ Ｐ明朝"/>
        <family val="1"/>
        <charset val="128"/>
      </rPr>
      <t>型式</t>
    </r>
    <r>
      <rPr>
        <vertAlign val="superscript"/>
        <sz val="11"/>
        <color theme="1"/>
        <rFont val="ＭＳ Ｐ明朝"/>
        <family val="1"/>
        <charset val="128"/>
      </rPr>
      <t>注５</t>
    </r>
    <rPh sb="0" eb="2">
      <t>カタシキ</t>
    </rPh>
    <rPh sb="2" eb="3">
      <t>チュウ</t>
    </rPh>
    <phoneticPr fontId="3"/>
  </si>
  <si>
    <r>
      <t>通称名</t>
    </r>
    <r>
      <rPr>
        <vertAlign val="superscript"/>
        <sz val="11"/>
        <color theme="1"/>
        <rFont val="ＭＳ Ｐ明朝"/>
        <family val="1"/>
        <charset val="128"/>
      </rPr>
      <t>注５</t>
    </r>
    <rPh sb="0" eb="3">
      <t>ツウショウメイ</t>
    </rPh>
    <rPh sb="3" eb="4">
      <t>チュウ</t>
    </rPh>
    <phoneticPr fontId="3"/>
  </si>
  <si>
    <r>
      <t>車名</t>
    </r>
    <r>
      <rPr>
        <vertAlign val="superscript"/>
        <sz val="11"/>
        <color theme="1"/>
        <rFont val="ＭＳ Ｐ明朝"/>
        <family val="1"/>
        <charset val="128"/>
      </rPr>
      <t>注５</t>
    </r>
    <rPh sb="0" eb="2">
      <t>シャメイ</t>
    </rPh>
    <rPh sb="2" eb="3">
      <t>チュウ</t>
    </rPh>
    <phoneticPr fontId="3"/>
  </si>
  <si>
    <t>車台番号</t>
    <rPh sb="0" eb="4">
      <t>シャダイバンゴウ</t>
    </rPh>
    <phoneticPr fontId="3"/>
  </si>
  <si>
    <t>登録番号</t>
    <rPh sb="0" eb="4">
      <t>トウロクバンゴウ</t>
    </rPh>
    <phoneticPr fontId="3"/>
  </si>
  <si>
    <t>トラック(大型)</t>
    <rPh sb="5" eb="7">
      <t>オオガタ</t>
    </rPh>
    <phoneticPr fontId="3"/>
  </si>
  <si>
    <t>トラック(中型)</t>
    <rPh sb="5" eb="7">
      <t>チュウガタ</t>
    </rPh>
    <phoneticPr fontId="3"/>
  </si>
  <si>
    <t>トラック(小型)</t>
    <rPh sb="5" eb="7">
      <t>コガタ</t>
    </rPh>
    <phoneticPr fontId="3"/>
  </si>
  <si>
    <t>トラクタ</t>
    <phoneticPr fontId="3"/>
  </si>
  <si>
    <t>軽自動車(トラック)</t>
    <rPh sb="0" eb="4">
      <t>ケイジドウシャ</t>
    </rPh>
    <phoneticPr fontId="3"/>
  </si>
  <si>
    <t>軽自動車(バン)</t>
    <rPh sb="0" eb="4">
      <t>ケイジドウシャ</t>
    </rPh>
    <phoneticPr fontId="3"/>
  </si>
  <si>
    <r>
      <rPr>
        <sz val="11"/>
        <color theme="1"/>
        <rFont val="ＭＳ Ｐ明朝"/>
        <family val="1"/>
        <charset val="128"/>
      </rPr>
      <t>区分</t>
    </r>
    <r>
      <rPr>
        <vertAlign val="superscript"/>
        <sz val="10"/>
        <color theme="1"/>
        <rFont val="ＭＳ Ｐ明朝"/>
        <family val="1"/>
        <charset val="128"/>
      </rPr>
      <t>注４</t>
    </r>
    <r>
      <rPr>
        <sz val="10"/>
        <color theme="1"/>
        <rFont val="ＭＳ Ｐ明朝"/>
        <family val="1"/>
        <charset val="128"/>
      </rPr>
      <t>＊</t>
    </r>
    <rPh sb="0" eb="2">
      <t>クブン</t>
    </rPh>
    <rPh sb="2" eb="3">
      <t>チュウ</t>
    </rPh>
    <phoneticPr fontId="3"/>
  </si>
  <si>
    <t>改造車</t>
    <rPh sb="0" eb="3">
      <t>カイゾウシャ</t>
    </rPh>
    <phoneticPr fontId="3"/>
  </si>
  <si>
    <t>水素内燃</t>
    <rPh sb="0" eb="4">
      <t>スイソナイネン</t>
    </rPh>
    <phoneticPr fontId="3"/>
  </si>
  <si>
    <t>バッテリー交換式</t>
    <rPh sb="5" eb="8">
      <t>コウカンシキ</t>
    </rPh>
    <phoneticPr fontId="3"/>
  </si>
  <si>
    <t>FCV</t>
    <phoneticPr fontId="3"/>
  </si>
  <si>
    <t>PHEV</t>
    <phoneticPr fontId="3"/>
  </si>
  <si>
    <t>BEV</t>
    <phoneticPr fontId="3"/>
  </si>
  <si>
    <r>
      <rPr>
        <sz val="11"/>
        <color theme="1"/>
        <rFont val="ＭＳ Ｐ明朝"/>
        <family val="1"/>
        <charset val="128"/>
      </rPr>
      <t>種　類</t>
    </r>
    <r>
      <rPr>
        <vertAlign val="superscript"/>
        <sz val="10"/>
        <color theme="1"/>
        <rFont val="ＭＳ Ｐ明朝"/>
        <family val="1"/>
        <charset val="128"/>
      </rPr>
      <t>注３</t>
    </r>
    <r>
      <rPr>
        <sz val="10"/>
        <color theme="1"/>
        <rFont val="ＭＳ Ｐ明朝"/>
        <family val="1"/>
        <charset val="128"/>
      </rPr>
      <t>＊</t>
    </r>
    <rPh sb="0" eb="1">
      <t>シュ</t>
    </rPh>
    <rPh sb="2" eb="3">
      <t>タグイ</t>
    </rPh>
    <rPh sb="3" eb="4">
      <t>チュウ</t>
    </rPh>
    <phoneticPr fontId="3"/>
  </si>
  <si>
    <t>補助対象車両</t>
    <rPh sb="0" eb="6">
      <t>ホジョタイショウシャリョウ</t>
    </rPh>
    <phoneticPr fontId="3"/>
  </si>
  <si>
    <t>営業所位置(使用本拠の位置・住所)</t>
    <rPh sb="0" eb="5">
      <t>エイギョウショイチ</t>
    </rPh>
    <rPh sb="6" eb="10">
      <t>シヨウホンキョ</t>
    </rPh>
    <rPh sb="11" eb="13">
      <t>イチ</t>
    </rPh>
    <rPh sb="14" eb="16">
      <t>ジュウショ</t>
    </rPh>
    <phoneticPr fontId="3"/>
  </si>
  <si>
    <t>営業所名</t>
    <rPh sb="0" eb="4">
      <t>エイギョウショメイ</t>
    </rPh>
    <phoneticPr fontId="3"/>
  </si>
  <si>
    <r>
      <t>事業者名又は
個人の場合は
氏名</t>
    </r>
    <r>
      <rPr>
        <vertAlign val="superscript"/>
        <sz val="10"/>
        <color theme="1"/>
        <rFont val="ＭＳ Ｐ明朝"/>
        <family val="1"/>
        <charset val="128"/>
      </rPr>
      <t>注２</t>
    </r>
    <rPh sb="0" eb="4">
      <t>ジギョウシャメイ</t>
    </rPh>
    <rPh sb="4" eb="5">
      <t>マタ</t>
    </rPh>
    <rPh sb="7" eb="9">
      <t>コジン</t>
    </rPh>
    <rPh sb="10" eb="12">
      <t>バアイ</t>
    </rPh>
    <rPh sb="14" eb="16">
      <t>シメイ</t>
    </rPh>
    <rPh sb="16" eb="17">
      <t>チュウ</t>
    </rPh>
    <phoneticPr fontId="3"/>
  </si>
  <si>
    <r>
      <rPr>
        <sz val="11"/>
        <color theme="1"/>
        <rFont val="ＭＳ Ｐ明朝"/>
        <family val="1"/>
        <charset val="128"/>
      </rPr>
      <t>補助対象車両使用者</t>
    </r>
    <r>
      <rPr>
        <sz val="10"/>
        <color theme="1"/>
        <rFont val="ＭＳ Ｐ明朝"/>
        <family val="1"/>
        <charset val="128"/>
      </rPr>
      <t xml:space="preserve">
(リースの場合は貸渡し先)</t>
    </r>
    <rPh sb="0" eb="9">
      <t>ホジョタイショウシャリョウシヨウシャ</t>
    </rPh>
    <rPh sb="15" eb="17">
      <t>バアイ</t>
    </rPh>
    <rPh sb="18" eb="20">
      <t>カシワタ</t>
    </rPh>
    <rPh sb="21" eb="22">
      <t>サキ</t>
    </rPh>
    <phoneticPr fontId="3"/>
  </si>
  <si>
    <r>
      <t>令和６年度補正予算 商用車等の電動化促進事業（トラック）実施報告書（車両）　（車台番号ごとに提出）</t>
    </r>
    <r>
      <rPr>
        <vertAlign val="superscript"/>
        <sz val="11"/>
        <color theme="1"/>
        <rFont val="ＭＳ Ｐ明朝"/>
        <family val="1"/>
        <charset val="128"/>
      </rPr>
      <t>注１</t>
    </r>
    <rPh sb="0" eb="2">
      <t>レイワ</t>
    </rPh>
    <rPh sb="3" eb="5">
      <t>ネンド</t>
    </rPh>
    <rPh sb="5" eb="7">
      <t>ホセイ</t>
    </rPh>
    <rPh sb="7" eb="9">
      <t>ヨサン</t>
    </rPh>
    <rPh sb="10" eb="13">
      <t>ショウヨウシャ</t>
    </rPh>
    <rPh sb="13" eb="14">
      <t>トウ</t>
    </rPh>
    <rPh sb="15" eb="17">
      <t>デンドウ</t>
    </rPh>
    <rPh sb="17" eb="18">
      <t>カ</t>
    </rPh>
    <rPh sb="18" eb="20">
      <t>ソクシン</t>
    </rPh>
    <rPh sb="20" eb="22">
      <t>ジギョウ</t>
    </rPh>
    <rPh sb="28" eb="30">
      <t>ジッシ</t>
    </rPh>
    <rPh sb="30" eb="33">
      <t>ホウコクショ</t>
    </rPh>
    <rPh sb="34" eb="36">
      <t>シャリョウ</t>
    </rPh>
    <rPh sb="39" eb="43">
      <t>シャダイバンゴウ</t>
    </rPh>
    <rPh sb="46" eb="48">
      <t>テイシュツ</t>
    </rPh>
    <rPh sb="49" eb="50">
      <t>チュウ</t>
    </rPh>
    <phoneticPr fontId="3"/>
  </si>
  <si>
    <t>様式第１１(その４の１)</t>
    <rPh sb="0" eb="2">
      <t>ヨウシキ</t>
    </rPh>
    <rPh sb="2" eb="3">
      <t>ダイ</t>
    </rPh>
    <phoneticPr fontId="3"/>
  </si>
  <si>
    <t>トラックを報告する場合</t>
    <rPh sb="5" eb="7">
      <t>ホウコク</t>
    </rPh>
    <rPh sb="9" eb="11">
      <t>バアイ</t>
    </rPh>
    <phoneticPr fontId="3"/>
  </si>
  <si>
    <t>リース 料 金 算 定 根 拠 明 細 書</t>
    <rPh sb="4" eb="5">
      <t>リョウ</t>
    </rPh>
    <rPh sb="6" eb="7">
      <t>キン</t>
    </rPh>
    <rPh sb="8" eb="9">
      <t>サン</t>
    </rPh>
    <rPh sb="10" eb="11">
      <t>サダム</t>
    </rPh>
    <rPh sb="12" eb="13">
      <t>ネ</t>
    </rPh>
    <rPh sb="14" eb="15">
      <t>キョ</t>
    </rPh>
    <rPh sb="16" eb="17">
      <t>メイ</t>
    </rPh>
    <rPh sb="18" eb="19">
      <t>ホソ</t>
    </rPh>
    <rPh sb="20" eb="21">
      <t>ショ</t>
    </rPh>
    <phoneticPr fontId="15"/>
  </si>
  <si>
    <t>申請者
氏名又は名称</t>
    <rPh sb="0" eb="3">
      <t>シンセイシャ</t>
    </rPh>
    <rPh sb="4" eb="6">
      <t>シメイ</t>
    </rPh>
    <rPh sb="6" eb="7">
      <t>マタ</t>
    </rPh>
    <rPh sb="8" eb="10">
      <t>メイショウ</t>
    </rPh>
    <phoneticPr fontId="15"/>
  </si>
  <si>
    <t>車名</t>
    <rPh sb="0" eb="1">
      <t>クルマ</t>
    </rPh>
    <rPh sb="1" eb="2">
      <t>メイ</t>
    </rPh>
    <phoneticPr fontId="15"/>
  </si>
  <si>
    <t>：</t>
    <phoneticPr fontId="15"/>
  </si>
  <si>
    <t>型式</t>
    <rPh sb="0" eb="1">
      <t>カタ</t>
    </rPh>
    <rPh sb="1" eb="2">
      <t>シキ</t>
    </rPh>
    <phoneticPr fontId="15"/>
  </si>
  <si>
    <t>登録番号</t>
    <rPh sb="0" eb="2">
      <t>トウロク</t>
    </rPh>
    <rPh sb="2" eb="4">
      <t>バンゴウ</t>
    </rPh>
    <phoneticPr fontId="15"/>
  </si>
  <si>
    <t>貸与先</t>
    <rPh sb="0" eb="1">
      <t>カシ</t>
    </rPh>
    <rPh sb="1" eb="2">
      <t>クミ</t>
    </rPh>
    <rPh sb="2" eb="3">
      <t>サキ</t>
    </rPh>
    <phoneticPr fontId="15"/>
  </si>
  <si>
    <t>貸与月数</t>
    <rPh sb="0" eb="1">
      <t>カシ</t>
    </rPh>
    <rPh sb="1" eb="2">
      <t>クミ</t>
    </rPh>
    <rPh sb="2" eb="3">
      <t>ツキ</t>
    </rPh>
    <rPh sb="3" eb="4">
      <t>カズ</t>
    </rPh>
    <phoneticPr fontId="15"/>
  </si>
  <si>
    <t>ヶ月</t>
    <rPh sb="1" eb="2">
      <t>ゲツ</t>
    </rPh>
    <phoneticPr fontId="15"/>
  </si>
  <si>
    <t>単位：円、消費税抜き</t>
    <rPh sb="0" eb="2">
      <t>タンイ</t>
    </rPh>
    <rPh sb="3" eb="4">
      <t>エン</t>
    </rPh>
    <rPh sb="5" eb="8">
      <t>ショウヒゼイ</t>
    </rPh>
    <rPh sb="8" eb="9">
      <t>ヌ</t>
    </rPh>
    <phoneticPr fontId="15"/>
  </si>
  <si>
    <t>項目</t>
    <rPh sb="0" eb="2">
      <t>コウモク</t>
    </rPh>
    <phoneticPr fontId="15"/>
  </si>
  <si>
    <t>通常料金</t>
    <rPh sb="0" eb="2">
      <t>ツウジョウ</t>
    </rPh>
    <rPh sb="2" eb="4">
      <t>リョウキン</t>
    </rPh>
    <phoneticPr fontId="15"/>
  </si>
  <si>
    <t>補助金適用料金</t>
    <rPh sb="0" eb="3">
      <t>ホジョキン</t>
    </rPh>
    <rPh sb="3" eb="5">
      <t>テキヨウ</t>
    </rPh>
    <rPh sb="5" eb="7">
      <t>リョウキン</t>
    </rPh>
    <phoneticPr fontId="15"/>
  </si>
  <si>
    <t>備　　　考</t>
    <phoneticPr fontId="15"/>
  </si>
  <si>
    <t>車両価格</t>
    <rPh sb="0" eb="2">
      <t>シャリョウ</t>
    </rPh>
    <rPh sb="2" eb="4">
      <t>カカク</t>
    </rPh>
    <phoneticPr fontId="15"/>
  </si>
  <si>
    <t>補助金</t>
    <rPh sb="0" eb="3">
      <t>ホジョキン</t>
    </rPh>
    <phoneticPr fontId="15"/>
  </si>
  <si>
    <t>▲</t>
    <phoneticPr fontId="15"/>
  </si>
  <si>
    <t>小計(①)</t>
    <rPh sb="0" eb="2">
      <t>ショウケイ</t>
    </rPh>
    <phoneticPr fontId="15"/>
  </si>
  <si>
    <t>諸税等</t>
    <rPh sb="0" eb="1">
      <t>ショ</t>
    </rPh>
    <rPh sb="1" eb="2">
      <t>ゼイ</t>
    </rPh>
    <rPh sb="2" eb="3">
      <t>トウ</t>
    </rPh>
    <phoneticPr fontId="15"/>
  </si>
  <si>
    <t>金利等</t>
    <rPh sb="0" eb="2">
      <t>キンリ</t>
    </rPh>
    <rPh sb="2" eb="3">
      <t>ナド</t>
    </rPh>
    <phoneticPr fontId="15"/>
  </si>
  <si>
    <t>小計(②)</t>
    <rPh sb="0" eb="2">
      <t>ショウケイ</t>
    </rPh>
    <phoneticPr fontId="15"/>
  </si>
  <si>
    <t>残存価格(③)</t>
    <rPh sb="0" eb="2">
      <t>ザンソン</t>
    </rPh>
    <rPh sb="2" eb="4">
      <t>カカク</t>
    </rPh>
    <phoneticPr fontId="15"/>
  </si>
  <si>
    <t>合計(①+②-③)</t>
    <rPh sb="0" eb="2">
      <t>ゴウケイ</t>
    </rPh>
    <phoneticPr fontId="15"/>
  </si>
  <si>
    <t>差</t>
    <rPh sb="0" eb="1">
      <t>サ</t>
    </rPh>
    <phoneticPr fontId="3"/>
  </si>
  <si>
    <t>リース料月額</t>
    <rPh sb="3" eb="4">
      <t>リョウ</t>
    </rPh>
    <rPh sb="4" eb="6">
      <t>ゲツガク</t>
    </rPh>
    <phoneticPr fontId="15"/>
  </si>
  <si>
    <t>※車両価格は様式第１１(その４の１)の補助対象経費とする</t>
    <rPh sb="1" eb="3">
      <t>シャリョウ</t>
    </rPh>
    <rPh sb="3" eb="5">
      <t>カカク</t>
    </rPh>
    <rPh sb="6" eb="8">
      <t>ヨウシキ</t>
    </rPh>
    <rPh sb="8" eb="9">
      <t>ダイ</t>
    </rPh>
    <rPh sb="19" eb="21">
      <t>ホジョ</t>
    </rPh>
    <rPh sb="21" eb="23">
      <t>タイショウ</t>
    </rPh>
    <rPh sb="23" eb="25">
      <t>ケイヒ</t>
    </rPh>
    <phoneticPr fontId="15"/>
  </si>
  <si>
    <t>リース料合計→</t>
    <rPh sb="3" eb="4">
      <t>リョウ</t>
    </rPh>
    <rPh sb="4" eb="6">
      <t>ゴウケイ</t>
    </rPh>
    <phoneticPr fontId="15"/>
  </si>
  <si>
    <t>←合計（①＋②-③）と同じであること</t>
    <rPh sb="1" eb="3">
      <t>ゴウケイ</t>
    </rPh>
    <rPh sb="11" eb="12">
      <t>オナ</t>
    </rPh>
    <phoneticPr fontId="15"/>
  </si>
  <si>
    <t>（貸与月数ｘリース料月額）</t>
    <rPh sb="1" eb="3">
      <t>タイヨ</t>
    </rPh>
    <rPh sb="3" eb="5">
      <t>ゲッスウ</t>
    </rPh>
    <rPh sb="9" eb="10">
      <t>リョウ</t>
    </rPh>
    <rPh sb="10" eb="12">
      <t>ゲツガク</t>
    </rPh>
    <phoneticPr fontId="15"/>
  </si>
  <si>
    <t>回</t>
    <rPh sb="0" eb="1">
      <t>カイ</t>
    </rPh>
    <phoneticPr fontId="15"/>
  </si>
  <si>
    <t>前払い金等</t>
    <rPh sb="0" eb="2">
      <t>マエバラ</t>
    </rPh>
    <rPh sb="3" eb="4">
      <t>キン</t>
    </rPh>
    <rPh sb="4" eb="5">
      <t>トウ</t>
    </rPh>
    <phoneticPr fontId="15"/>
  </si>
  <si>
    <t>頭金として</t>
    <rPh sb="0" eb="2">
      <t>アタマキン</t>
    </rPh>
    <phoneticPr fontId="15"/>
  </si>
  <si>
    <t>リース料合計＋前払い金</t>
    <rPh sb="3" eb="4">
      <t>リョウ</t>
    </rPh>
    <rPh sb="4" eb="6">
      <t>ゴウケイ</t>
    </rPh>
    <rPh sb="7" eb="9">
      <t>マエバラ</t>
    </rPh>
    <rPh sb="10" eb="11">
      <t>キン</t>
    </rPh>
    <phoneticPr fontId="15"/>
  </si>
  <si>
    <t>（貸与月数ｘリース料月額）＋前払い金</t>
    <rPh sb="1" eb="3">
      <t>タイヨ</t>
    </rPh>
    <rPh sb="3" eb="5">
      <t>ゲッスウ</t>
    </rPh>
    <rPh sb="9" eb="10">
      <t>リョウ</t>
    </rPh>
    <rPh sb="10" eb="12">
      <t>ゲツガク</t>
    </rPh>
    <rPh sb="14" eb="16">
      <t>マエバラ</t>
    </rPh>
    <rPh sb="17" eb="18">
      <t>キン</t>
    </rPh>
    <phoneticPr fontId="15"/>
  </si>
  <si>
    <t>令和６年度（補正予算）商用車等の電動化促進事業</t>
    <rPh sb="0" eb="2">
      <t>レイワ</t>
    </rPh>
    <rPh sb="3" eb="5">
      <t>ネンド</t>
    </rPh>
    <rPh sb="6" eb="10">
      <t>ホセイヨサン</t>
    </rPh>
    <rPh sb="11" eb="14">
      <t>ショウヨウシャ</t>
    </rPh>
    <rPh sb="14" eb="15">
      <t>トウ</t>
    </rPh>
    <rPh sb="16" eb="23">
      <t>デンドウカソクシンジギョウ</t>
    </rPh>
    <phoneticPr fontId="3"/>
  </si>
  <si>
    <t>■種類</t>
    <rPh sb="1" eb="3">
      <t>シュルイ</t>
    </rPh>
    <phoneticPr fontId="3"/>
  </si>
  <si>
    <t>■事業用・自家用の別</t>
    <rPh sb="1" eb="4">
      <t>ジギョウヨウ</t>
    </rPh>
    <rPh sb="5" eb="8">
      <t>ジカヨウ</t>
    </rPh>
    <rPh sb="9" eb="10">
      <t>ベツ</t>
    </rPh>
    <phoneticPr fontId="3"/>
  </si>
  <si>
    <t>■申請受電設備</t>
    <rPh sb="1" eb="3">
      <t>シンセイ</t>
    </rPh>
    <rPh sb="3" eb="5">
      <t>ジュデン</t>
    </rPh>
    <rPh sb="5" eb="7">
      <t>セツビ</t>
    </rPh>
    <phoneticPr fontId="3"/>
  </si>
  <si>
    <t>■補助率</t>
    <rPh sb="1" eb="4">
      <t>ホジョリツ</t>
    </rPh>
    <phoneticPr fontId="3"/>
  </si>
  <si>
    <r>
      <t>＜様式第１１（その４の１）専用＞</t>
    </r>
    <r>
      <rPr>
        <b/>
        <sz val="18"/>
        <rFont val="游ゴシック"/>
        <family val="3"/>
        <charset val="128"/>
        <scheme val="minor"/>
      </rPr>
      <t>完了実績報告時用Excelデータシート</t>
    </r>
    <rPh sb="1" eb="4">
      <t>ヨウシキダイ</t>
    </rPh>
    <rPh sb="13" eb="15">
      <t>センヨウ</t>
    </rPh>
    <rPh sb="16" eb="18">
      <t>カンリョウ</t>
    </rPh>
    <rPh sb="18" eb="20">
      <t>ジッセキ</t>
    </rPh>
    <rPh sb="20" eb="22">
      <t>ホウコク</t>
    </rPh>
    <rPh sb="22" eb="23">
      <t>ジ</t>
    </rPh>
    <rPh sb="23" eb="24">
      <t>ヨウ</t>
    </rPh>
    <phoneticPr fontId="3"/>
  </si>
  <si>
    <t>電子メール申請（jGrants申請含む）の場合には、申請書類送付時にこのExcelファイルを添付してください。</t>
    <rPh sb="0" eb="2">
      <t>デンシ</t>
    </rPh>
    <rPh sb="5" eb="7">
      <t>シンセイ</t>
    </rPh>
    <rPh sb="15" eb="17">
      <t>シンセイ</t>
    </rPh>
    <rPh sb="17" eb="18">
      <t>フク</t>
    </rPh>
    <rPh sb="21" eb="23">
      <t>バアイ</t>
    </rPh>
    <rPh sb="26" eb="30">
      <t>シンセイショルイ</t>
    </rPh>
    <rPh sb="30" eb="33">
      <t>ソウフジ</t>
    </rPh>
    <rPh sb="46" eb="48">
      <t>テンプ</t>
    </rPh>
    <phoneticPr fontId="3"/>
  </si>
  <si>
    <t>…入力必須</t>
    <rPh sb="1" eb="3">
      <t>ニュウリョク</t>
    </rPh>
    <rPh sb="3" eb="5">
      <t>ヒッス</t>
    </rPh>
    <phoneticPr fontId="3"/>
  </si>
  <si>
    <t>…必要な場合入力</t>
    <rPh sb="1" eb="3">
      <t>ヒツヨウ</t>
    </rPh>
    <rPh sb="4" eb="6">
      <t>バアイ</t>
    </rPh>
    <rPh sb="6" eb="8">
      <t>ニュウリョク</t>
    </rPh>
    <phoneticPr fontId="3"/>
  </si>
  <si>
    <t>…入力不要項目</t>
    <rPh sb="1" eb="5">
      <t>ニュウリョクフヨウ</t>
    </rPh>
    <rPh sb="5" eb="7">
      <t>コウモク</t>
    </rPh>
    <phoneticPr fontId="3"/>
  </si>
  <si>
    <t>…自動算出のため入力不要</t>
    <rPh sb="1" eb="5">
      <t>ジドウサンシュツ</t>
    </rPh>
    <rPh sb="8" eb="10">
      <t>ニュウリョク</t>
    </rPh>
    <rPh sb="10" eb="12">
      <t>フヨウ</t>
    </rPh>
    <phoneticPr fontId="3"/>
  </si>
  <si>
    <t>…エラーのため、エラー内容を確認してください</t>
    <rPh sb="11" eb="13">
      <t>ナイヨウ</t>
    </rPh>
    <rPh sb="14" eb="16">
      <t>カクニン</t>
    </rPh>
    <phoneticPr fontId="3"/>
  </si>
  <si>
    <t>申請番号</t>
    <rPh sb="0" eb="4">
      <t>シンセイバンゴウ</t>
    </rPh>
    <phoneticPr fontId="3"/>
  </si>
  <si>
    <t>申請区分</t>
    <rPh sb="0" eb="4">
      <t>シンセイクブン</t>
    </rPh>
    <phoneticPr fontId="3"/>
  </si>
  <si>
    <t>申請者社名又は名称</t>
    <rPh sb="0" eb="3">
      <t>シンセイシャ</t>
    </rPh>
    <rPh sb="3" eb="5">
      <t>シャメイ</t>
    </rPh>
    <rPh sb="5" eb="6">
      <t>マタ</t>
    </rPh>
    <rPh sb="7" eb="9">
      <t>メイショウ</t>
    </rPh>
    <phoneticPr fontId="3"/>
  </si>
  <si>
    <t>貸渡し先事業者名</t>
    <rPh sb="0" eb="2">
      <t>カシワタ</t>
    </rPh>
    <rPh sb="3" eb="4">
      <t>サキ</t>
    </rPh>
    <rPh sb="4" eb="8">
      <t>ジギョウシャメイ</t>
    </rPh>
    <phoneticPr fontId="3"/>
  </si>
  <si>
    <t>種類</t>
    <rPh sb="0" eb="2">
      <t>シュルイ</t>
    </rPh>
    <phoneticPr fontId="3"/>
  </si>
  <si>
    <t>区分</t>
    <rPh sb="0" eb="2">
      <t>クブン</t>
    </rPh>
    <phoneticPr fontId="3"/>
  </si>
  <si>
    <t>所有者名義</t>
    <rPh sb="0" eb="5">
      <t>ショユウシャメイギ</t>
    </rPh>
    <phoneticPr fontId="3"/>
  </si>
  <si>
    <t>使用者名義</t>
    <rPh sb="0" eb="5">
      <t>シヨウシャメイギ</t>
    </rPh>
    <phoneticPr fontId="3"/>
  </si>
  <si>
    <t>車名</t>
    <rPh sb="0" eb="2">
      <t>シャメイ</t>
    </rPh>
    <phoneticPr fontId="3"/>
  </si>
  <si>
    <t>通称名</t>
    <rPh sb="0" eb="3">
      <t>ツウショウメイ</t>
    </rPh>
    <phoneticPr fontId="3"/>
  </si>
  <si>
    <t>型式</t>
    <rPh sb="0" eb="2">
      <t>カタシキ</t>
    </rPh>
    <phoneticPr fontId="3"/>
  </si>
  <si>
    <t>営業所名</t>
    <rPh sb="0" eb="3">
      <t>エイギョウショ</t>
    </rPh>
    <rPh sb="3" eb="4">
      <t>メイ</t>
    </rPh>
    <phoneticPr fontId="3"/>
  </si>
  <si>
    <t>営業所位置
(使用本拠の位置・住所)</t>
    <rPh sb="0" eb="3">
      <t>エイギョウショ</t>
    </rPh>
    <rPh sb="3" eb="5">
      <t>イチ</t>
    </rPh>
    <rPh sb="7" eb="11">
      <t>シヨウホンキョ</t>
    </rPh>
    <rPh sb="12" eb="14">
      <t>イチ</t>
    </rPh>
    <rPh sb="15" eb="17">
      <t>ジュウショ</t>
    </rPh>
    <phoneticPr fontId="3"/>
  </si>
  <si>
    <t>抵当権設定の予定</t>
    <rPh sb="0" eb="3">
      <t>テイトウケン</t>
    </rPh>
    <rPh sb="3" eb="5">
      <t>セッテイ</t>
    </rPh>
    <rPh sb="6" eb="8">
      <t>ヨテイ</t>
    </rPh>
    <phoneticPr fontId="3"/>
  </si>
  <si>
    <t>事業用・自家用の別</t>
    <rPh sb="0" eb="3">
      <t>ジギョウヨウ</t>
    </rPh>
    <rPh sb="4" eb="7">
      <t>ジカヨウ</t>
    </rPh>
    <rPh sb="8" eb="9">
      <t>ベツ</t>
    </rPh>
    <phoneticPr fontId="3"/>
  </si>
  <si>
    <t>バッテリーサイズ等</t>
    <rPh sb="8" eb="9">
      <t>ナド</t>
    </rPh>
    <phoneticPr fontId="3"/>
  </si>
  <si>
    <t>登録番号</t>
    <rPh sb="0" eb="2">
      <t>トウロク</t>
    </rPh>
    <rPh sb="2" eb="4">
      <t>バンゴウ</t>
    </rPh>
    <phoneticPr fontId="3"/>
  </si>
  <si>
    <t>車両の新規登録日</t>
    <rPh sb="0" eb="2">
      <t>シャリョウ</t>
    </rPh>
    <rPh sb="3" eb="8">
      <t>シンキトウロクビ</t>
    </rPh>
    <phoneticPr fontId="3"/>
  </si>
  <si>
    <t>補助対象経費</t>
    <rPh sb="0" eb="6">
      <t>ホジョタイショウケイヒ</t>
    </rPh>
    <phoneticPr fontId="3"/>
  </si>
  <si>
    <t>寄付金、その他の収入</t>
    <rPh sb="0" eb="3">
      <t>キフキン</t>
    </rPh>
    <rPh sb="6" eb="7">
      <t>タ</t>
    </rPh>
    <rPh sb="8" eb="10">
      <t>シュウニュウ</t>
    </rPh>
    <phoneticPr fontId="3"/>
  </si>
  <si>
    <t>補助対象経費支出額</t>
    <rPh sb="0" eb="6">
      <t>ホジョタイショウケイヒ</t>
    </rPh>
    <rPh sb="6" eb="8">
      <t>シシュツ</t>
    </rPh>
    <rPh sb="8" eb="9">
      <t>ガク</t>
    </rPh>
    <phoneticPr fontId="3"/>
  </si>
  <si>
    <t>基準額</t>
    <rPh sb="0" eb="3">
      <t>キジュンガク</t>
    </rPh>
    <phoneticPr fontId="3"/>
  </si>
  <si>
    <t>補助金交付申請額算定</t>
    <rPh sb="0" eb="8">
      <t>ホジョキンコウフシンセイガク</t>
    </rPh>
    <rPh sb="8" eb="10">
      <t>サンテイ</t>
    </rPh>
    <phoneticPr fontId="3"/>
  </si>
  <si>
    <t>補助金交付申請額</t>
    <rPh sb="0" eb="8">
      <t>ホジョキンコウフシンセイガク</t>
    </rPh>
    <phoneticPr fontId="3"/>
  </si>
  <si>
    <t>変更登録日</t>
    <rPh sb="0" eb="2">
      <t>ヘンコウ</t>
    </rPh>
    <rPh sb="2" eb="4">
      <t>トウロク</t>
    </rPh>
    <rPh sb="4" eb="5">
      <t>ビ</t>
    </rPh>
    <phoneticPr fontId="3"/>
  </si>
  <si>
    <t>事業用</t>
    <rPh sb="0" eb="3">
      <t>ジギョウヨウ</t>
    </rPh>
    <phoneticPr fontId="3"/>
  </si>
  <si>
    <t>自家用</t>
    <rPh sb="0" eb="3">
      <t>ジカヨウ</t>
    </rPh>
    <phoneticPr fontId="3"/>
  </si>
  <si>
    <t>■区分</t>
    <rPh sb="1" eb="3">
      <t>クブン</t>
    </rPh>
    <phoneticPr fontId="3"/>
  </si>
  <si>
    <t>■車名</t>
    <rPh sb="1" eb="3">
      <t>シャメイ</t>
    </rPh>
    <phoneticPr fontId="3"/>
  </si>
  <si>
    <t>DFSKor不明</t>
    <rPh sb="6" eb="8">
      <t>フメイ</t>
    </rPh>
    <phoneticPr fontId="3"/>
  </si>
  <si>
    <t>柳州五菱</t>
    <rPh sb="0" eb="1">
      <t>ヤナギ</t>
    </rPh>
    <rPh sb="1" eb="2">
      <t>シュウ</t>
    </rPh>
    <rPh sb="2" eb="3">
      <t>ゴ</t>
    </rPh>
    <rPh sb="3" eb="4">
      <t>ヒシ</t>
    </rPh>
    <phoneticPr fontId="3"/>
  </si>
  <si>
    <t>CENNTROor不明</t>
    <rPh sb="9" eb="11">
      <t>フメイ</t>
    </rPh>
    <phoneticPr fontId="3"/>
  </si>
  <si>
    <t>不明</t>
    <rPh sb="0" eb="2">
      <t>フメイ</t>
    </rPh>
    <phoneticPr fontId="3"/>
  </si>
  <si>
    <t>SHINERAYor不明</t>
    <rPh sb="10" eb="12">
      <t>フメイ</t>
    </rPh>
    <phoneticPr fontId="3"/>
  </si>
  <si>
    <t>フォトンorFOTONor不明</t>
    <rPh sb="13" eb="15">
      <t>フメイ</t>
    </rPh>
    <phoneticPr fontId="3"/>
  </si>
  <si>
    <t>フォトンor不明</t>
    <phoneticPr fontId="3"/>
  </si>
  <si>
    <t>三菱</t>
    <rPh sb="0" eb="2">
      <t>ミツビシ</t>
    </rPh>
    <phoneticPr fontId="3"/>
  </si>
  <si>
    <t>ニッサン</t>
    <phoneticPr fontId="3"/>
  </si>
  <si>
    <t>ホンダ</t>
    <phoneticPr fontId="3"/>
  </si>
  <si>
    <t>三菱ふそう</t>
    <rPh sb="0" eb="2">
      <t>ミツビシ</t>
    </rPh>
    <phoneticPr fontId="3"/>
  </si>
  <si>
    <t>いすゞ</t>
    <phoneticPr fontId="3"/>
  </si>
  <si>
    <t>トヨタ</t>
    <phoneticPr fontId="3"/>
  </si>
  <si>
    <t>■通称名</t>
    <rPh sb="1" eb="4">
      <t>ツウショウメイ</t>
    </rPh>
    <phoneticPr fontId="3"/>
  </si>
  <si>
    <t>F1V</t>
    <phoneticPr fontId="3"/>
  </si>
  <si>
    <t>ASF2.0</t>
    <phoneticPr fontId="3"/>
  </si>
  <si>
    <t>ELEMO-K</t>
    <phoneticPr fontId="3"/>
  </si>
  <si>
    <t>OHKUMA-LV270L</t>
    <phoneticPr fontId="3"/>
  </si>
  <si>
    <t>TVC-700</t>
    <phoneticPr fontId="3"/>
  </si>
  <si>
    <t>ZM6</t>
    <phoneticPr fontId="3"/>
  </si>
  <si>
    <t>eAUMARK</t>
    <phoneticPr fontId="3"/>
  </si>
  <si>
    <t>MINICAB-MiEV 2シーター</t>
    <phoneticPr fontId="3"/>
  </si>
  <si>
    <t>N-VAN e:G</t>
    <phoneticPr fontId="3"/>
  </si>
  <si>
    <t>eCanter</t>
    <phoneticPr fontId="3"/>
  </si>
  <si>
    <t>エルフ mio EV</t>
    <phoneticPr fontId="3"/>
  </si>
  <si>
    <t>FC小型トラック</t>
    <rPh sb="2" eb="4">
      <t>コガタ</t>
    </rPh>
    <phoneticPr fontId="3"/>
  </si>
  <si>
    <t>F1T</t>
    <phoneticPr fontId="3"/>
  </si>
  <si>
    <t>ELEMO</t>
    <phoneticPr fontId="3"/>
  </si>
  <si>
    <t>OHKUMA-TX200L</t>
    <phoneticPr fontId="3"/>
  </si>
  <si>
    <t>MINICAB-MiEV 4シーター</t>
    <phoneticPr fontId="3"/>
  </si>
  <si>
    <t>クリッパーEV 4シーター</t>
    <phoneticPr fontId="3"/>
  </si>
  <si>
    <t>N-VAN e:L2</t>
    <phoneticPr fontId="3"/>
  </si>
  <si>
    <t>エルフ EV</t>
    <phoneticPr fontId="3"/>
  </si>
  <si>
    <t>F1VS</t>
    <phoneticPr fontId="3"/>
  </si>
  <si>
    <t>ELEMO-L</t>
    <phoneticPr fontId="3"/>
  </si>
  <si>
    <t>E1</t>
    <phoneticPr fontId="3"/>
  </si>
  <si>
    <t>MINICAB EV 2シーター</t>
    <phoneticPr fontId="3"/>
  </si>
  <si>
    <t>日産サクラ Sグレード</t>
    <rPh sb="0" eb="2">
      <t>ニッサン</t>
    </rPh>
    <phoneticPr fontId="3"/>
  </si>
  <si>
    <t>N-VAN e:L4</t>
    <phoneticPr fontId="3"/>
  </si>
  <si>
    <t>F1TS</t>
    <phoneticPr fontId="3"/>
  </si>
  <si>
    <t>E2</t>
    <phoneticPr fontId="3"/>
  </si>
  <si>
    <t>MINICAB EV 4シーター</t>
    <phoneticPr fontId="3"/>
  </si>
  <si>
    <t>日産サクラ Xグレード</t>
    <rPh sb="0" eb="2">
      <t>ニッサン</t>
    </rPh>
    <phoneticPr fontId="3"/>
  </si>
  <si>
    <t>N-VAN e:FUN</t>
    <phoneticPr fontId="3"/>
  </si>
  <si>
    <t>SX4257MJ4XFCEV17</t>
    <phoneticPr fontId="3"/>
  </si>
  <si>
    <t>23MY eKクロス EV（Gビジネスパッケージグレード）</t>
    <phoneticPr fontId="3"/>
  </si>
  <si>
    <t>日産サクラ 90周年記念車</t>
    <rPh sb="0" eb="2">
      <t>ニッサン</t>
    </rPh>
    <rPh sb="8" eb="10">
      <t>シュウネン</t>
    </rPh>
    <rPh sb="10" eb="13">
      <t>キネンシャ</t>
    </rPh>
    <phoneticPr fontId="3"/>
  </si>
  <si>
    <t>23MY eKクロス EV（Gグレード）</t>
    <phoneticPr fontId="3"/>
  </si>
  <si>
    <t>日産サクラ Gグレード</t>
    <rPh sb="0" eb="2">
      <t>ニッサン</t>
    </rPh>
    <phoneticPr fontId="3"/>
  </si>
  <si>
    <t>23MY eKクロス EV（Pグレード）</t>
    <phoneticPr fontId="3"/>
  </si>
  <si>
    <t>25MY eKクロス EV（Gビジネスパッケージグレード）</t>
    <phoneticPr fontId="3"/>
  </si>
  <si>
    <t>25MY eKクロス EV（Gグレード）</t>
    <phoneticPr fontId="3"/>
  </si>
  <si>
    <t>25MY eKクロス EV（Pグレード）</t>
    <phoneticPr fontId="3"/>
  </si>
  <si>
    <t>■基準額</t>
    <rPh sb="1" eb="4">
      <t>キジュンガク</t>
    </rPh>
    <phoneticPr fontId="3"/>
  </si>
  <si>
    <t>■型式（左側）</t>
    <rPh sb="1" eb="3">
      <t>カタシキ</t>
    </rPh>
    <rPh sb="4" eb="6">
      <t>ヒダリガワ</t>
    </rPh>
    <phoneticPr fontId="3"/>
  </si>
  <si>
    <t>型式（左側）</t>
    <rPh sb="0" eb="2">
      <t>カタシキ</t>
    </rPh>
    <rPh sb="3" eb="5">
      <t>ヒダリガワ</t>
    </rPh>
    <phoneticPr fontId="3"/>
  </si>
  <si>
    <t>型式（右側）</t>
    <rPh sb="0" eb="2">
      <t>カタシキ</t>
    </rPh>
    <rPh sb="3" eb="5">
      <t>ミギガワ</t>
    </rPh>
    <phoneticPr fontId="3"/>
  </si>
  <si>
    <t>合計</t>
    <rPh sb="0" eb="2">
      <t>ゴウケイ</t>
    </rPh>
    <phoneticPr fontId="3"/>
  </si>
  <si>
    <t>ZAB</t>
    <phoneticPr fontId="3"/>
  </si>
  <si>
    <t>2RG</t>
    <phoneticPr fontId="3"/>
  </si>
  <si>
    <t>ZAA</t>
    <phoneticPr fontId="3"/>
  </si>
  <si>
    <t>fumei</t>
    <phoneticPr fontId="3"/>
  </si>
  <si>
    <t>■型式（右側）</t>
    <rPh sb="1" eb="3">
      <t>カタシキ</t>
    </rPh>
    <rPh sb="4" eb="6">
      <t>ミギガワ</t>
    </rPh>
    <phoneticPr fontId="3"/>
  </si>
  <si>
    <t>WA20VP</t>
    <phoneticPr fontId="3"/>
  </si>
  <si>
    <t>NPR88AN改</t>
    <rPh sb="7" eb="8">
      <t>カイ</t>
    </rPh>
    <phoneticPr fontId="3"/>
  </si>
  <si>
    <t>B5AWLDCB</t>
    <phoneticPr fontId="3"/>
  </si>
  <si>
    <t>B5AWLDEB</t>
    <phoneticPr fontId="3"/>
  </si>
  <si>
    <t>B6AW</t>
    <phoneticPr fontId="3"/>
  </si>
  <si>
    <t>JJ3AGDY</t>
    <phoneticPr fontId="3"/>
  </si>
  <si>
    <t>JJ3AGEY</t>
    <phoneticPr fontId="3"/>
  </si>
  <si>
    <t>JJ3AGFY</t>
    <phoneticPr fontId="3"/>
  </si>
  <si>
    <t>JJ3AGGY</t>
    <phoneticPr fontId="3"/>
  </si>
  <si>
    <t>FEAVK</t>
    <phoneticPr fontId="3"/>
  </si>
  <si>
    <t>FEBVK</t>
    <phoneticPr fontId="3"/>
  </si>
  <si>
    <t>FEB8K</t>
    <phoneticPr fontId="3"/>
  </si>
  <si>
    <t>FEC9K</t>
    <phoneticPr fontId="3"/>
  </si>
  <si>
    <t>FED9K</t>
    <phoneticPr fontId="3"/>
  </si>
  <si>
    <t>FEB8U</t>
    <phoneticPr fontId="3"/>
  </si>
  <si>
    <t>NHR48AF</t>
    <phoneticPr fontId="3"/>
  </si>
  <si>
    <t>NJR48AF</t>
    <phoneticPr fontId="3"/>
  </si>
  <si>
    <t>NJR48AM</t>
    <phoneticPr fontId="3"/>
  </si>
  <si>
    <t>NLR48AM</t>
    <phoneticPr fontId="3"/>
  </si>
  <si>
    <t>NMR48AM</t>
    <phoneticPr fontId="3"/>
  </si>
  <si>
    <t>NKR48AM</t>
    <phoneticPr fontId="3"/>
  </si>
  <si>
    <t>S</t>
    <phoneticPr fontId="3"/>
  </si>
  <si>
    <t>M</t>
    <phoneticPr fontId="3"/>
  </si>
  <si>
    <t>NPR48AM</t>
    <phoneticPr fontId="3"/>
  </si>
  <si>
    <t>変更登録車検証の添付有無</t>
    <rPh sb="0" eb="2">
      <t>ヘンコウ</t>
    </rPh>
    <rPh sb="2" eb="4">
      <t>トウロク</t>
    </rPh>
    <rPh sb="4" eb="7">
      <t>シャケンショウ</t>
    </rPh>
    <rPh sb="8" eb="10">
      <t>テンプ</t>
    </rPh>
    <rPh sb="10" eb="12">
      <t>ウム</t>
    </rPh>
    <phoneticPr fontId="3"/>
  </si>
  <si>
    <t>FKV</t>
    <phoneticPr fontId="3"/>
  </si>
  <si>
    <t>柳州五菱or不明</t>
    <rPh sb="6" eb="8">
      <t>フメイ</t>
    </rPh>
    <phoneticPr fontId="3"/>
  </si>
  <si>
    <t>様式第１１（その４の１）は１車両につき１枚作成が必要となりますので、２台目以降は本Excelデータシートを申請台数分作成してください。</t>
    <rPh sb="0" eb="3">
      <t>ヨウシキダイ</t>
    </rPh>
    <rPh sb="14" eb="16">
      <t>シャリョウ</t>
    </rPh>
    <rPh sb="20" eb="21">
      <t>マイ</t>
    </rPh>
    <rPh sb="21" eb="23">
      <t>サクセイ</t>
    </rPh>
    <rPh sb="24" eb="26">
      <t>ヒツヨウ</t>
    </rPh>
    <rPh sb="35" eb="37">
      <t>ダイメ</t>
    </rPh>
    <rPh sb="37" eb="39">
      <t>イコウ</t>
    </rPh>
    <rPh sb="40" eb="41">
      <t>ホン</t>
    </rPh>
    <rPh sb="53" eb="55">
      <t>シンセイ</t>
    </rPh>
    <rPh sb="55" eb="58">
      <t>ダイスウブン</t>
    </rPh>
    <rPh sb="58" eb="60">
      <t>サクセイ</t>
    </rPh>
    <phoneticPr fontId="3"/>
  </si>
  <si>
    <t>車両情報（２台目以降）■様式第１１（その４の１）</t>
    <rPh sb="0" eb="4">
      <t>シャリョウジョウホウ</t>
    </rPh>
    <rPh sb="6" eb="8">
      <t>ダイメ</t>
    </rPh>
    <rPh sb="8" eb="10">
      <t>イコウ</t>
    </rPh>
    <rPh sb="12" eb="15">
      <t>ヨウシキダイ</t>
    </rPh>
    <phoneticPr fontId="3"/>
  </si>
  <si>
    <t>クリッパーEV ※2シーター</t>
    <phoneticPr fontId="3"/>
  </si>
  <si>
    <t>NPR88AN改</t>
    <rPh sb="7" eb="8">
      <t>カイ</t>
    </rPh>
    <phoneticPr fontId="1"/>
  </si>
  <si>
    <t>日野</t>
    <rPh sb="0" eb="2">
      <t>ヒノ</t>
    </rPh>
    <phoneticPr fontId="3"/>
  </si>
  <si>
    <t>デュトロZ EV</t>
    <phoneticPr fontId="3"/>
  </si>
  <si>
    <t>U68V HLDDD</t>
    <phoneticPr fontId="3"/>
  </si>
  <si>
    <t>U68V HLDDA</t>
    <phoneticPr fontId="3"/>
  </si>
  <si>
    <t>U69V HLDDG</t>
    <phoneticPr fontId="3"/>
  </si>
  <si>
    <t>U69V HLDDF</t>
    <phoneticPr fontId="3"/>
  </si>
  <si>
    <t>U69V HLDDI</t>
    <phoneticPr fontId="3"/>
  </si>
  <si>
    <t>U69V HLDDH</t>
    <phoneticPr fontId="3"/>
  </si>
  <si>
    <t>U79V HLDDG</t>
    <phoneticPr fontId="3"/>
  </si>
  <si>
    <t>U79V HLDDF</t>
    <phoneticPr fontId="3"/>
  </si>
  <si>
    <t>U79V HLDDI</t>
    <phoneticPr fontId="3"/>
  </si>
  <si>
    <t>U79V HLDDH</t>
    <phoneticPr fontId="3"/>
  </si>
  <si>
    <t>XED100V</t>
    <phoneticPr fontId="3"/>
  </si>
  <si>
    <t>XED100</t>
    <phoneticPr fontId="3"/>
  </si>
  <si>
    <t>種類</t>
    <rPh sb="0" eb="2">
      <t>シュルイ</t>
    </rPh>
    <phoneticPr fontId="3"/>
  </si>
  <si>
    <t>区分</t>
    <rPh sb="0" eb="2">
      <t>クブン</t>
    </rPh>
    <phoneticPr fontId="3"/>
  </si>
  <si>
    <t>トラック(小型)</t>
    <phoneticPr fontId="3"/>
  </si>
  <si>
    <t>軽自動車(バン)</t>
    <phoneticPr fontId="3"/>
  </si>
  <si>
    <t>軽自動車(トラック)</t>
    <phoneticPr fontId="3"/>
  </si>
  <si>
    <t>耐用年数</t>
    <rPh sb="0" eb="4">
      <t>タイヨウネンスウ</t>
    </rPh>
    <phoneticPr fontId="3"/>
  </si>
  <si>
    <t>年</t>
    <rPh sb="0" eb="1">
      <t>ネン</t>
    </rPh>
    <phoneticPr fontId="3"/>
  </si>
  <si>
    <t>処分制限期間</t>
    <rPh sb="0" eb="6">
      <t>ショブンセイゲンキカン</t>
    </rPh>
    <phoneticPr fontId="3"/>
  </si>
  <si>
    <t>最大積載量</t>
    <rPh sb="0" eb="2">
      <t>サイダイ</t>
    </rPh>
    <rPh sb="2" eb="5">
      <t>セキサイリョウ</t>
    </rPh>
    <phoneticPr fontId="3"/>
  </si>
  <si>
    <t>2トン以下</t>
    <rPh sb="3" eb="5">
      <t>イカ</t>
    </rPh>
    <phoneticPr fontId="3"/>
  </si>
  <si>
    <t>３年</t>
    <rPh sb="1" eb="2">
      <t>ネン</t>
    </rPh>
    <phoneticPr fontId="3"/>
  </si>
  <si>
    <t>2トン超</t>
    <rPh sb="3" eb="4">
      <t>チョウ</t>
    </rPh>
    <phoneticPr fontId="3"/>
  </si>
  <si>
    <t>４年</t>
    <rPh sb="1" eb="2">
      <t>ネン</t>
    </rPh>
    <phoneticPr fontId="3"/>
  </si>
  <si>
    <t>５年（貸渡を除く）</t>
    <phoneticPr fontId="3"/>
  </si>
  <si>
    <t>※ダンプ車は４年</t>
    <phoneticPr fontId="3"/>
  </si>
  <si>
    <t>様式第１０（第８条関係）</t>
    <rPh sb="0" eb="3">
      <t>ヨウシキダイ</t>
    </rPh>
    <rPh sb="6" eb="7">
      <t>ダイ</t>
    </rPh>
    <rPh sb="8" eb="9">
      <t>ジョウ</t>
    </rPh>
    <rPh sb="9" eb="11">
      <t>カンケイ</t>
    </rPh>
    <phoneticPr fontId="3"/>
  </si>
  <si>
    <t>令和６年度補正予算脱炭素成長型経済構造移行推進対策費補助金（商用車等の電動化促進事業（トラック））</t>
    <phoneticPr fontId="3"/>
  </si>
  <si>
    <t>取得財産等管理台帳</t>
    <phoneticPr fontId="3"/>
  </si>
  <si>
    <t>（令和６年度補正予算）</t>
    <phoneticPr fontId="3"/>
  </si>
  <si>
    <t>財　産　名
（商用車等の車名・登録番号、電気自動車用充電設備の型式等及び備品等）</t>
    <phoneticPr fontId="3"/>
  </si>
  <si>
    <t>規　格</t>
    <phoneticPr fontId="3"/>
  </si>
  <si>
    <t>数量</t>
    <phoneticPr fontId="3"/>
  </si>
  <si>
    <t>単 価
(円)</t>
    <phoneticPr fontId="3"/>
  </si>
  <si>
    <t>金　額
(円)</t>
    <phoneticPr fontId="3"/>
  </si>
  <si>
    <t>取得
年月日</t>
    <phoneticPr fontId="3"/>
  </si>
  <si>
    <t>耐用
年数</t>
    <phoneticPr fontId="3"/>
  </si>
  <si>
    <t>設置又は
保管場所</t>
    <phoneticPr fontId="3"/>
  </si>
  <si>
    <r>
      <t>注１　対象となる取得財産等は、</t>
    </r>
    <r>
      <rPr>
        <sz val="10.5"/>
        <color theme="1"/>
        <rFont val="ＭＳ 明朝"/>
        <family val="1"/>
        <charset val="128"/>
      </rPr>
      <t>脱炭素成長型経済構造移行推進対策費補助金（商用車等の電動化促進事業（トラッ</t>
    </r>
  </si>
  <si>
    <t>ク））により取得又は改造した価格が単価５０万円以上の車両及び電気自動車用充電設備とする</t>
  </si>
  <si>
    <t>注２　数量は、同一規格等であれば一括して記載して差し支えない。単価が異なる場合は、区分して記載</t>
  </si>
  <si>
    <t>すること</t>
    <phoneticPr fontId="3"/>
  </si>
  <si>
    <t>注３　取得年月日は、自動車にあっては初度登録年月日を、充電設備にあっては設置完了年月日を記載すること</t>
  </si>
  <si>
    <r>
      <t>本Excelデータシートの必要項目を記入すると、</t>
    </r>
    <r>
      <rPr>
        <b/>
        <sz val="11"/>
        <color rgb="FFFFC000"/>
        <rFont val="游ゴシック"/>
        <family val="3"/>
        <charset val="128"/>
        <scheme val="minor"/>
      </rPr>
      <t>様式第１１(その４の１)・</t>
    </r>
    <r>
      <rPr>
        <b/>
        <sz val="11"/>
        <color rgb="FF0070C0"/>
        <rFont val="游ゴシック"/>
        <family val="3"/>
        <charset val="128"/>
        <scheme val="minor"/>
      </rPr>
      <t>様式第１０（第８条関係）</t>
    </r>
    <r>
      <rPr>
        <b/>
        <sz val="11"/>
        <color theme="1"/>
        <rFont val="游ゴシック"/>
        <family val="3"/>
        <charset val="128"/>
        <scheme val="minor"/>
      </rPr>
      <t>が自動作成されます。※リースの場合は</t>
    </r>
    <r>
      <rPr>
        <b/>
        <sz val="11"/>
        <color rgb="FF002060"/>
        <rFont val="游ゴシック"/>
        <family val="3"/>
        <charset val="128"/>
        <scheme val="minor"/>
      </rPr>
      <t>リース算定根拠明細書</t>
    </r>
    <r>
      <rPr>
        <b/>
        <sz val="11"/>
        <color theme="1"/>
        <rFont val="游ゴシック"/>
        <family val="3"/>
        <charset val="128"/>
        <scheme val="minor"/>
      </rPr>
      <t>も作成ください。</t>
    </r>
    <rPh sb="37" eb="40">
      <t>ヨウシキダイ</t>
    </rPh>
    <rPh sb="43" eb="44">
      <t>ダイ</t>
    </rPh>
    <rPh sb="45" eb="46">
      <t>ジョウ</t>
    </rPh>
    <rPh sb="46" eb="48">
      <t>カンケイ</t>
    </rPh>
    <rPh sb="64" eb="66">
      <t>バアイ</t>
    </rPh>
    <rPh sb="70" eb="74">
      <t>サンテイコンキョ</t>
    </rPh>
    <rPh sb="74" eb="76">
      <t>メイサイ</t>
    </rPh>
    <rPh sb="76" eb="77">
      <t>ショ</t>
    </rPh>
    <rPh sb="78" eb="80">
      <t>サクセイ</t>
    </rPh>
    <phoneticPr fontId="3"/>
  </si>
  <si>
    <t>UDトラックス</t>
    <phoneticPr fontId="3"/>
  </si>
  <si>
    <t>ボルボ FH Electric</t>
    <phoneticPr fontId="3"/>
  </si>
  <si>
    <t>F11VS</t>
    <phoneticPr fontId="3"/>
  </si>
  <si>
    <t>5バッテリー使用</t>
    <phoneticPr fontId="3"/>
  </si>
  <si>
    <t>6バッテリー使用</t>
    <phoneticPr fontId="3"/>
  </si>
  <si>
    <t>2025/8/20更新</t>
    <rPh sb="9" eb="11">
      <t>コウシン</t>
    </rPh>
    <phoneticPr fontId="3"/>
  </si>
  <si>
    <t>完了実績報告書を申請する際、申請台数が１台以上の場合は、２台目以降の補助金交付申請額の合計額を様式第１１の１のデータシートの92行目「②別車両の補助金交付申請額（合計）」に入力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</si>
</sst>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0_);[Red]\(#,##0\)"/>
    <numFmt numFmtId="179" formatCode="0_ "/>
    <numFmt numFmtId="180" formatCode="#,##0;[Red]#,##0"/>
    <numFmt numFmtId="181" formatCode="#,##0;&quot;▲ &quot;#,##0"/>
  </numFmts>
  <fonts count="42" x14ac:knownFonts="1">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9"/>
      <color theme="1"/>
      <name val="ＭＳ Ｐ明朝"/>
      <family val="1"/>
      <charset val="128"/>
    </font>
    <font>
      <vertAlign val="superscript"/>
      <sz val="11"/>
      <color theme="1"/>
      <name val="ＭＳ Ｐ明朝"/>
      <family val="1"/>
      <charset val="128"/>
    </font>
    <font>
      <sz val="16"/>
      <color theme="1"/>
      <name val="ＭＳ Ｐ明朝"/>
      <family val="1"/>
      <charset val="128"/>
    </font>
    <font>
      <vertAlign val="superscript"/>
      <sz val="9"/>
      <color theme="1"/>
      <name val="ＭＳ Ｐ明朝"/>
      <family val="1"/>
      <charset val="128"/>
    </font>
    <font>
      <sz val="14"/>
      <color theme="1"/>
      <name val="ＭＳ Ｐ明朝"/>
      <family val="1"/>
      <charset val="128"/>
    </font>
    <font>
      <vertAlign val="superscript"/>
      <sz val="10"/>
      <color theme="1"/>
      <name val="ＭＳ Ｐ明朝"/>
      <family val="1"/>
      <charset val="128"/>
    </font>
    <font>
      <sz val="10"/>
      <color theme="1"/>
      <name val="ＭＳ Ｐ明朝"/>
      <family val="1"/>
      <charset val="128"/>
    </font>
    <font>
      <sz val="11"/>
      <name val="ＭＳ Ｐゴシック"/>
      <family val="3"/>
      <charset val="128"/>
    </font>
    <font>
      <sz val="10"/>
      <name val="ＭＳ 明朝"/>
      <family val="1"/>
      <charset val="128"/>
    </font>
    <font>
      <b/>
      <sz val="14"/>
      <name val="ＭＳ 明朝"/>
      <family val="1"/>
      <charset val="128"/>
    </font>
    <font>
      <sz val="6"/>
      <name val="ＭＳ Ｐゴシック"/>
      <family val="3"/>
      <charset val="128"/>
    </font>
    <font>
      <b/>
      <sz val="10"/>
      <name val="ＭＳ 明朝"/>
      <family val="1"/>
      <charset val="128"/>
    </font>
    <font>
      <sz val="14"/>
      <name val="ＭＳ 明朝"/>
      <family val="1"/>
      <charset val="128"/>
    </font>
    <font>
      <sz val="8"/>
      <name val="ＭＳ 明朝"/>
      <family val="1"/>
      <charset val="128"/>
    </font>
    <font>
      <sz val="11"/>
      <name val="ＭＳ 明朝"/>
      <family val="1"/>
      <charset val="128"/>
    </font>
    <font>
      <sz val="11"/>
      <color indexed="12"/>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sz val="11"/>
      <color rgb="FF000000"/>
      <name val="ＭＳ Ｐゴシック"/>
      <family val="3"/>
      <charset val="128"/>
    </font>
    <font>
      <sz val="10"/>
      <color rgb="FFFF0000"/>
      <name val="ＭＳ 明朝"/>
      <family val="1"/>
      <charset val="128"/>
    </font>
    <font>
      <sz val="6"/>
      <name val="ＭＳ 明朝"/>
      <family val="1"/>
      <charset val="128"/>
    </font>
    <font>
      <sz val="10"/>
      <color indexed="10"/>
      <name val="ＭＳ 明朝"/>
      <family val="1"/>
      <charset val="128"/>
    </font>
    <font>
      <b/>
      <sz val="11"/>
      <name val="游ゴシック"/>
      <family val="3"/>
      <charset val="128"/>
      <scheme val="minor"/>
    </font>
    <font>
      <b/>
      <sz val="18"/>
      <color rgb="FFFF0000"/>
      <name val="游ゴシック"/>
      <family val="3"/>
      <charset val="128"/>
      <scheme val="minor"/>
    </font>
    <font>
      <b/>
      <sz val="18"/>
      <name val="游ゴシック"/>
      <family val="3"/>
      <charset val="128"/>
      <scheme val="minor"/>
    </font>
    <font>
      <b/>
      <sz val="11"/>
      <color theme="1"/>
      <name val="游ゴシック"/>
      <family val="3"/>
      <charset val="128"/>
      <scheme val="minor"/>
    </font>
    <font>
      <b/>
      <sz val="11"/>
      <color rgb="FFFFC000"/>
      <name val="游ゴシック"/>
      <family val="3"/>
      <charset val="128"/>
      <scheme val="minor"/>
    </font>
    <font>
      <b/>
      <sz val="16"/>
      <color theme="0"/>
      <name val="游ゴシック"/>
      <family val="3"/>
      <charset val="128"/>
      <scheme val="minor"/>
    </font>
    <font>
      <sz val="11"/>
      <name val="游ゴシック"/>
      <family val="3"/>
      <charset val="128"/>
      <scheme val="minor"/>
    </font>
    <font>
      <b/>
      <sz val="11"/>
      <color theme="0"/>
      <name val="游ゴシック"/>
      <family val="3"/>
      <charset val="128"/>
      <scheme val="minor"/>
    </font>
    <font>
      <sz val="11"/>
      <color theme="1"/>
      <name val="游ゴシック"/>
      <family val="3"/>
      <charset val="128"/>
      <scheme val="minor"/>
    </font>
    <font>
      <b/>
      <sz val="11"/>
      <color theme="1"/>
      <name val="ＭＳ Ｐ明朝"/>
      <family val="1"/>
      <charset val="128"/>
    </font>
    <font>
      <sz val="10.5"/>
      <color rgb="FF000000"/>
      <name val="ＭＳ 明朝"/>
      <family val="1"/>
      <charset val="128"/>
    </font>
    <font>
      <sz val="10.5"/>
      <color theme="1"/>
      <name val="ＭＳ 明朝"/>
      <family val="1"/>
      <charset val="128"/>
    </font>
    <font>
      <b/>
      <sz val="11"/>
      <color rgb="FF0070C0"/>
      <name val="游ゴシック"/>
      <family val="3"/>
      <charset val="128"/>
      <scheme val="minor"/>
    </font>
    <font>
      <b/>
      <sz val="11"/>
      <color rgb="FF002060"/>
      <name val="游ゴシック"/>
      <family val="3"/>
      <charset val="128"/>
      <scheme val="minor"/>
    </font>
  </fonts>
  <fills count="11">
    <fill>
      <patternFill patternType="none"/>
    </fill>
    <fill>
      <patternFill patternType="gray125"/>
    </fill>
    <fill>
      <patternFill patternType="solid">
        <fgColor theme="7"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0000"/>
        <bgColor indexed="64"/>
      </patternFill>
    </fill>
    <fill>
      <patternFill patternType="solid">
        <fgColor rgb="FF002060"/>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
      <patternFill patternType="solid">
        <fgColor rgb="FFFFE5FF"/>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style="thin">
        <color auto="1"/>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auto="1"/>
      </right>
      <top style="thin">
        <color indexed="64"/>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indexed="64"/>
      </top>
      <bottom style="medium">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indexed="64"/>
      </left>
      <right/>
      <top/>
      <bottom style="thin">
        <color indexed="64"/>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auto="1"/>
      </right>
      <top/>
      <bottom style="medium">
        <color auto="1"/>
      </bottom>
      <diagonal/>
    </border>
    <border>
      <left style="medium">
        <color indexed="64"/>
      </left>
      <right/>
      <top style="medium">
        <color indexed="64"/>
      </top>
      <bottom style="hair">
        <color indexed="64"/>
      </bottom>
      <diagonal/>
    </border>
    <border>
      <left style="medium">
        <color theme="3" tint="-0.249977111117893"/>
      </left>
      <right/>
      <top style="medium">
        <color theme="3" tint="-0.249977111117893"/>
      </top>
      <bottom style="medium">
        <color theme="3" tint="-0.249977111117893"/>
      </bottom>
      <diagonal/>
    </border>
    <border>
      <left/>
      <right/>
      <top style="medium">
        <color theme="3" tint="-0.249977111117893"/>
      </top>
      <bottom style="medium">
        <color theme="3" tint="-0.249977111117893"/>
      </bottom>
      <diagonal/>
    </border>
    <border>
      <left/>
      <right style="medium">
        <color theme="3" tint="-0.249977111117893"/>
      </right>
      <top style="medium">
        <color theme="3" tint="-0.249977111117893"/>
      </top>
      <bottom style="medium">
        <color theme="3" tint="-0.249977111117893"/>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483">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Border="1" applyAlignment="1">
      <alignment vertical="center"/>
    </xf>
    <xf numFmtId="49" fontId="13" fillId="0" borderId="0" xfId="2" applyNumberFormat="1" applyFont="1" applyFill="1" applyAlignment="1">
      <alignment vertical="center"/>
    </xf>
    <xf numFmtId="49" fontId="13" fillId="0" borderId="0" xfId="2" applyNumberFormat="1" applyFont="1" applyFill="1" applyBorder="1" applyAlignment="1">
      <alignment vertical="center"/>
    </xf>
    <xf numFmtId="49" fontId="17" fillId="0" borderId="0" xfId="2" applyNumberFormat="1" applyFont="1" applyFill="1" applyBorder="1" applyAlignment="1">
      <alignment vertical="center"/>
    </xf>
    <xf numFmtId="49" fontId="19" fillId="0" borderId="0" xfId="2" applyNumberFormat="1" applyFont="1" applyFill="1" applyBorder="1" applyAlignment="1">
      <alignment vertical="center"/>
    </xf>
    <xf numFmtId="49" fontId="19" fillId="0" borderId="0" xfId="2" applyNumberFormat="1" applyFont="1" applyFill="1" applyAlignment="1">
      <alignment vertical="center"/>
    </xf>
    <xf numFmtId="0" fontId="19" fillId="0" borderId="0" xfId="2" applyNumberFormat="1" applyFont="1" applyFill="1" applyBorder="1" applyAlignment="1">
      <alignment vertical="center"/>
    </xf>
    <xf numFmtId="0" fontId="19" fillId="0" borderId="0" xfId="2" applyFont="1" applyFill="1" applyBorder="1" applyAlignment="1">
      <alignment vertical="center"/>
    </xf>
    <xf numFmtId="49" fontId="20" fillId="0" borderId="0" xfId="2" applyNumberFormat="1" applyFont="1" applyFill="1" applyBorder="1" applyAlignment="1">
      <alignment vertical="center" shrinkToFit="1"/>
    </xf>
    <xf numFmtId="49" fontId="20" fillId="0" borderId="0" xfId="2" applyNumberFormat="1" applyFont="1" applyFill="1" applyBorder="1" applyAlignment="1">
      <alignment vertical="center"/>
    </xf>
    <xf numFmtId="49" fontId="19" fillId="0" borderId="0" xfId="2" applyNumberFormat="1" applyFont="1" applyFill="1" applyBorder="1" applyAlignment="1">
      <alignment horizontal="center" vertical="center"/>
    </xf>
    <xf numFmtId="178" fontId="19" fillId="0" borderId="0" xfId="2" applyNumberFormat="1" applyFont="1" applyFill="1" applyBorder="1" applyAlignment="1">
      <alignment vertical="center" shrinkToFit="1"/>
    </xf>
    <xf numFmtId="0" fontId="19" fillId="0" borderId="0" xfId="2" applyFont="1" applyFill="1" applyBorder="1" applyAlignment="1">
      <alignment vertical="center" shrinkToFit="1"/>
    </xf>
    <xf numFmtId="178" fontId="20" fillId="0" borderId="0" xfId="2" applyNumberFormat="1" applyFont="1" applyFill="1" applyBorder="1" applyAlignment="1">
      <alignment vertical="center" shrinkToFit="1"/>
    </xf>
    <xf numFmtId="49" fontId="13" fillId="0" borderId="0" xfId="2" applyNumberFormat="1" applyFont="1" applyFill="1" applyBorder="1" applyAlignment="1">
      <alignment horizontal="right" vertical="center"/>
    </xf>
    <xf numFmtId="49" fontId="22" fillId="0" borderId="24" xfId="2" applyNumberFormat="1" applyFont="1" applyFill="1" applyBorder="1" applyAlignment="1">
      <alignment horizontal="center" vertical="center"/>
    </xf>
    <xf numFmtId="180" fontId="13" fillId="0" borderId="23" xfId="2" applyNumberFormat="1" applyFont="1" applyFill="1" applyBorder="1" applyAlignment="1">
      <alignment horizontal="right" vertical="center"/>
    </xf>
    <xf numFmtId="49" fontId="13" fillId="0" borderId="24" xfId="2" applyNumberFormat="1" applyFont="1" applyFill="1" applyBorder="1" applyAlignment="1">
      <alignment horizontal="center" vertical="center"/>
    </xf>
    <xf numFmtId="180" fontId="22" fillId="0" borderId="23" xfId="2" applyNumberFormat="1" applyFont="1" applyFill="1" applyBorder="1" applyAlignment="1">
      <alignment horizontal="right" vertical="center"/>
    </xf>
    <xf numFmtId="49" fontId="22" fillId="0" borderId="11" xfId="2" applyNumberFormat="1" applyFont="1" applyFill="1" applyBorder="1" applyAlignment="1">
      <alignment horizontal="center" vertical="center"/>
    </xf>
    <xf numFmtId="180" fontId="22" fillId="0" borderId="9" xfId="2" applyNumberFormat="1" applyFont="1" applyFill="1" applyBorder="1" applyAlignment="1">
      <alignment horizontal="right" vertical="center"/>
    </xf>
    <xf numFmtId="49" fontId="22" fillId="0" borderId="34" xfId="2" applyNumberFormat="1" applyFont="1" applyFill="1" applyBorder="1" applyAlignment="1">
      <alignment horizontal="center" vertical="center"/>
    </xf>
    <xf numFmtId="180" fontId="22" fillId="0" borderId="33" xfId="2" applyNumberFormat="1" applyFont="1" applyFill="1" applyBorder="1" applyAlignment="1">
      <alignment horizontal="right" vertical="center"/>
    </xf>
    <xf numFmtId="0" fontId="24" fillId="0" borderId="0" xfId="2" applyFont="1" applyFill="1" applyBorder="1" applyAlignment="1">
      <alignment horizontal="left" vertical="center" readingOrder="1"/>
    </xf>
    <xf numFmtId="180" fontId="25" fillId="0" borderId="23" xfId="2" applyNumberFormat="1" applyFont="1" applyFill="1" applyBorder="1" applyAlignment="1">
      <alignment horizontal="right" vertical="center"/>
    </xf>
    <xf numFmtId="49" fontId="25" fillId="0" borderId="24" xfId="2" applyNumberFormat="1" applyFont="1" applyFill="1" applyBorder="1" applyAlignment="1">
      <alignment horizontal="center" vertical="center"/>
    </xf>
    <xf numFmtId="49" fontId="22" fillId="0" borderId="8" xfId="2" applyNumberFormat="1" applyFont="1" applyFill="1" applyBorder="1" applyAlignment="1">
      <alignment horizontal="center" vertical="center"/>
    </xf>
    <xf numFmtId="180" fontId="25" fillId="0" borderId="6" xfId="2" applyNumberFormat="1" applyFont="1" applyFill="1" applyBorder="1" applyAlignment="1">
      <alignment horizontal="right" vertical="center"/>
    </xf>
    <xf numFmtId="49" fontId="25" fillId="0" borderId="8" xfId="2" applyNumberFormat="1" applyFont="1" applyFill="1" applyBorder="1" applyAlignment="1">
      <alignment horizontal="center" vertical="center"/>
    </xf>
    <xf numFmtId="180" fontId="22" fillId="0" borderId="6" xfId="2" applyNumberFormat="1" applyFont="1" applyFill="1" applyBorder="1" applyAlignment="1">
      <alignment horizontal="right" vertical="center"/>
    </xf>
    <xf numFmtId="49" fontId="22" fillId="0" borderId="19" xfId="2" applyNumberFormat="1" applyFont="1" applyFill="1" applyBorder="1" applyAlignment="1">
      <alignment horizontal="center" vertical="center"/>
    </xf>
    <xf numFmtId="180" fontId="22" fillId="0" borderId="18" xfId="2" applyNumberFormat="1" applyFont="1" applyFill="1" applyBorder="1" applyAlignment="1">
      <alignment horizontal="right" vertical="center"/>
    </xf>
    <xf numFmtId="49" fontId="13" fillId="0" borderId="19" xfId="2" applyNumberFormat="1" applyFont="1" applyFill="1" applyBorder="1" applyAlignment="1">
      <alignment vertical="center"/>
    </xf>
    <xf numFmtId="49" fontId="22" fillId="0" borderId="19" xfId="2" applyNumberFormat="1" applyFont="1" applyFill="1" applyBorder="1" applyAlignment="1">
      <alignment vertical="center"/>
    </xf>
    <xf numFmtId="180" fontId="22" fillId="0" borderId="18" xfId="2" applyNumberFormat="1" applyFont="1" applyFill="1" applyBorder="1" applyAlignment="1">
      <alignment vertical="center"/>
    </xf>
    <xf numFmtId="49" fontId="13" fillId="0" borderId="0" xfId="2" applyNumberFormat="1" applyFont="1" applyFill="1" applyBorder="1" applyAlignment="1">
      <alignment horizontal="center" vertical="center"/>
    </xf>
    <xf numFmtId="49" fontId="22" fillId="0" borderId="0" xfId="2" applyNumberFormat="1" applyFont="1" applyFill="1" applyBorder="1" applyAlignment="1">
      <alignment horizontal="center" vertical="center"/>
    </xf>
    <xf numFmtId="180" fontId="22" fillId="0" borderId="0" xfId="2" applyNumberFormat="1" applyFont="1" applyFill="1" applyBorder="1" applyAlignment="1">
      <alignment horizontal="right" vertical="center"/>
    </xf>
    <xf numFmtId="49" fontId="22" fillId="0" borderId="0" xfId="2" applyNumberFormat="1" applyFont="1" applyFill="1" applyBorder="1" applyAlignment="1">
      <alignment vertical="center"/>
    </xf>
    <xf numFmtId="180" fontId="22" fillId="0" borderId="0" xfId="2" applyNumberFormat="1" applyFont="1" applyFill="1" applyBorder="1" applyAlignment="1">
      <alignment vertical="center"/>
    </xf>
    <xf numFmtId="49" fontId="23" fillId="0" borderId="0" xfId="2" applyNumberFormat="1" applyFont="1" applyFill="1" applyBorder="1" applyAlignment="1">
      <alignment vertical="center"/>
    </xf>
    <xf numFmtId="0" fontId="23" fillId="0" borderId="0" xfId="2" applyFont="1" applyFill="1" applyBorder="1" applyAlignment="1">
      <alignment vertical="center"/>
    </xf>
    <xf numFmtId="49" fontId="13" fillId="0" borderId="0" xfId="2" applyNumberFormat="1" applyFont="1" applyFill="1" applyBorder="1" applyAlignment="1">
      <alignment horizontal="left" vertical="center"/>
    </xf>
    <xf numFmtId="49" fontId="26" fillId="0" borderId="0" xfId="2" applyNumberFormat="1" applyFont="1" applyFill="1" applyAlignment="1">
      <alignment vertical="center"/>
    </xf>
    <xf numFmtId="49" fontId="13" fillId="0" borderId="0" xfId="2" applyNumberFormat="1" applyFont="1" applyBorder="1" applyAlignment="1">
      <alignment vertical="center"/>
    </xf>
    <xf numFmtId="49" fontId="13" fillId="0" borderId="0" xfId="2" applyNumberFormat="1" applyFont="1" applyAlignment="1">
      <alignment vertical="center"/>
    </xf>
    <xf numFmtId="49" fontId="17" fillId="0" borderId="0" xfId="2" applyNumberFormat="1" applyFont="1" applyBorder="1" applyAlignment="1">
      <alignment vertical="center"/>
    </xf>
    <xf numFmtId="49" fontId="19" fillId="0" borderId="0" xfId="2" applyNumberFormat="1" applyFont="1" applyBorder="1" applyAlignment="1">
      <alignment vertical="center"/>
    </xf>
    <xf numFmtId="49" fontId="19" fillId="0" borderId="0" xfId="2" applyNumberFormat="1" applyFont="1" applyAlignment="1">
      <alignment vertical="center"/>
    </xf>
    <xf numFmtId="0" fontId="19" fillId="0" borderId="0" xfId="2" applyNumberFormat="1" applyFont="1" applyBorder="1" applyAlignment="1">
      <alignment vertical="center"/>
    </xf>
    <xf numFmtId="0" fontId="19" fillId="0" borderId="0" xfId="2" applyFont="1" applyBorder="1" applyAlignment="1">
      <alignment vertical="center"/>
    </xf>
    <xf numFmtId="49" fontId="20" fillId="0" borderId="0" xfId="2" applyNumberFormat="1" applyFont="1" applyBorder="1" applyAlignment="1">
      <alignment vertical="center" shrinkToFit="1"/>
    </xf>
    <xf numFmtId="49" fontId="20" fillId="0" borderId="0" xfId="2" applyNumberFormat="1" applyFont="1" applyBorder="1" applyAlignment="1">
      <alignment vertical="center"/>
    </xf>
    <xf numFmtId="49" fontId="19" fillId="0" borderId="0" xfId="2" applyNumberFormat="1" applyFont="1" applyBorder="1" applyAlignment="1">
      <alignment horizontal="center" vertical="center"/>
    </xf>
    <xf numFmtId="178" fontId="19" fillId="0" borderId="0" xfId="2" applyNumberFormat="1" applyFont="1" applyBorder="1" applyAlignment="1">
      <alignment vertical="center" shrinkToFit="1"/>
    </xf>
    <xf numFmtId="0" fontId="19" fillId="0" borderId="0" xfId="2" applyFont="1" applyBorder="1" applyAlignment="1">
      <alignment vertical="center" shrinkToFit="1"/>
    </xf>
    <xf numFmtId="178" fontId="20" fillId="0" borderId="0" xfId="2" applyNumberFormat="1" applyFont="1" applyBorder="1" applyAlignment="1">
      <alignment vertical="center" shrinkToFit="1"/>
    </xf>
    <xf numFmtId="49" fontId="13" fillId="0" borderId="0" xfId="2" applyNumberFormat="1" applyFont="1" applyBorder="1" applyAlignment="1">
      <alignment horizontal="right" vertical="center"/>
    </xf>
    <xf numFmtId="49" fontId="22" fillId="0" borderId="24" xfId="2" applyNumberFormat="1" applyFont="1" applyBorder="1" applyAlignment="1">
      <alignment horizontal="center" vertical="center"/>
    </xf>
    <xf numFmtId="180" fontId="25" fillId="0" borderId="23" xfId="2" applyNumberFormat="1" applyFont="1" applyBorder="1" applyAlignment="1">
      <alignment horizontal="right" vertical="center"/>
    </xf>
    <xf numFmtId="49" fontId="25" fillId="0" borderId="24" xfId="2" applyNumberFormat="1" applyFont="1" applyBorder="1" applyAlignment="1">
      <alignment horizontal="center" vertical="center"/>
    </xf>
    <xf numFmtId="180" fontId="22" fillId="0" borderId="23" xfId="2" applyNumberFormat="1" applyFont="1" applyBorder="1" applyAlignment="1">
      <alignment horizontal="right" vertical="center"/>
    </xf>
    <xf numFmtId="49" fontId="22" fillId="0" borderId="11" xfId="2" applyNumberFormat="1" applyFont="1" applyBorder="1" applyAlignment="1">
      <alignment horizontal="center" vertical="center"/>
    </xf>
    <xf numFmtId="180" fontId="22" fillId="0" borderId="9" xfId="2" applyNumberFormat="1" applyFont="1" applyBorder="1" applyAlignment="1">
      <alignment horizontal="right" vertical="center"/>
    </xf>
    <xf numFmtId="49" fontId="22" fillId="0" borderId="34" xfId="2" applyNumberFormat="1" applyFont="1" applyBorder="1" applyAlignment="1">
      <alignment horizontal="center" vertical="center"/>
    </xf>
    <xf numFmtId="180" fontId="22" fillId="0" borderId="33" xfId="2" applyNumberFormat="1" applyFont="1" applyBorder="1" applyAlignment="1">
      <alignment horizontal="right" vertical="center"/>
    </xf>
    <xf numFmtId="0" fontId="24" fillId="0" borderId="0" xfId="2" applyFont="1" applyBorder="1" applyAlignment="1">
      <alignment horizontal="left" vertical="center" readingOrder="1"/>
    </xf>
    <xf numFmtId="49" fontId="22" fillId="0" borderId="8" xfId="2" applyNumberFormat="1" applyFont="1" applyBorder="1" applyAlignment="1">
      <alignment horizontal="center" vertical="center"/>
    </xf>
    <xf numFmtId="180" fontId="25" fillId="0" borderId="6" xfId="2" applyNumberFormat="1" applyFont="1" applyBorder="1" applyAlignment="1">
      <alignment horizontal="right" vertical="center"/>
    </xf>
    <xf numFmtId="49" fontId="25" fillId="0" borderId="8" xfId="2" applyNumberFormat="1" applyFont="1" applyBorder="1" applyAlignment="1">
      <alignment horizontal="center" vertical="center"/>
    </xf>
    <xf numFmtId="180" fontId="22" fillId="0" borderId="6" xfId="2" applyNumberFormat="1" applyFont="1" applyBorder="1" applyAlignment="1">
      <alignment horizontal="right" vertical="center"/>
    </xf>
    <xf numFmtId="49" fontId="22" fillId="0" borderId="19" xfId="2" applyNumberFormat="1" applyFont="1" applyBorder="1" applyAlignment="1">
      <alignment horizontal="center" vertical="center"/>
    </xf>
    <xf numFmtId="180" fontId="22" fillId="0" borderId="18" xfId="2" applyNumberFormat="1" applyFont="1" applyBorder="1" applyAlignment="1">
      <alignment horizontal="right" vertical="center"/>
    </xf>
    <xf numFmtId="49" fontId="13" fillId="0" borderId="19" xfId="2" applyNumberFormat="1" applyFont="1" applyBorder="1" applyAlignment="1">
      <alignment vertical="center"/>
    </xf>
    <xf numFmtId="49" fontId="22" fillId="0" borderId="41" xfId="2" applyNumberFormat="1" applyFont="1" applyBorder="1" applyAlignment="1">
      <alignment horizontal="center" vertical="center"/>
    </xf>
    <xf numFmtId="180" fontId="22" fillId="0" borderId="40" xfId="2" applyNumberFormat="1" applyFont="1" applyBorder="1" applyAlignment="1">
      <alignment horizontal="right" vertical="center"/>
    </xf>
    <xf numFmtId="49" fontId="22" fillId="0" borderId="42" xfId="2" applyNumberFormat="1" applyFont="1" applyBorder="1" applyAlignment="1">
      <alignment vertical="center"/>
    </xf>
    <xf numFmtId="180" fontId="22" fillId="0" borderId="44" xfId="2" applyNumberFormat="1" applyFont="1" applyBorder="1" applyAlignment="1">
      <alignment vertical="center"/>
    </xf>
    <xf numFmtId="0" fontId="23" fillId="0" borderId="43" xfId="2" applyFont="1" applyBorder="1" applyAlignment="1">
      <alignment vertical="center"/>
    </xf>
    <xf numFmtId="0" fontId="23" fillId="0" borderId="45" xfId="2" applyFont="1" applyBorder="1" applyAlignment="1">
      <alignment vertical="center"/>
    </xf>
    <xf numFmtId="49" fontId="22" fillId="0" borderId="49" xfId="2" applyNumberFormat="1" applyFont="1" applyBorder="1" applyAlignment="1">
      <alignment horizontal="center" vertical="center"/>
    </xf>
    <xf numFmtId="180" fontId="22" fillId="0" borderId="48" xfId="2" applyNumberFormat="1" applyFont="1" applyBorder="1" applyAlignment="1">
      <alignment horizontal="right" vertical="center"/>
    </xf>
    <xf numFmtId="49" fontId="22" fillId="0" borderId="49" xfId="2" applyNumberFormat="1" applyFont="1" applyBorder="1" applyAlignment="1">
      <alignment vertical="center"/>
    </xf>
    <xf numFmtId="180" fontId="22" fillId="0" borderId="48" xfId="2" applyNumberFormat="1" applyFont="1" applyBorder="1" applyAlignment="1">
      <alignment vertical="center"/>
    </xf>
    <xf numFmtId="0" fontId="23" fillId="0" borderId="47" xfId="2" applyFont="1" applyBorder="1" applyAlignment="1">
      <alignment vertical="center"/>
    </xf>
    <xf numFmtId="0" fontId="23" fillId="0" borderId="52" xfId="2" applyFont="1" applyBorder="1" applyAlignment="1">
      <alignment vertical="center"/>
    </xf>
    <xf numFmtId="49" fontId="13" fillId="0" borderId="0" xfId="2" applyNumberFormat="1" applyFont="1" applyBorder="1" applyAlignment="1">
      <alignment horizontal="center" vertical="center"/>
    </xf>
    <xf numFmtId="49" fontId="22" fillId="0" borderId="0" xfId="2" applyNumberFormat="1" applyFont="1" applyBorder="1" applyAlignment="1">
      <alignment horizontal="center" vertical="center"/>
    </xf>
    <xf numFmtId="180" fontId="22" fillId="0" borderId="0" xfId="2" applyNumberFormat="1" applyFont="1" applyBorder="1" applyAlignment="1">
      <alignment horizontal="center" vertical="center"/>
    </xf>
    <xf numFmtId="180" fontId="22" fillId="0" borderId="0" xfId="2" applyNumberFormat="1" applyFont="1" applyBorder="1" applyAlignment="1">
      <alignment horizontal="right" vertical="center"/>
    </xf>
    <xf numFmtId="49" fontId="23" fillId="0" borderId="0" xfId="2" applyNumberFormat="1" applyFont="1" applyBorder="1" applyAlignment="1">
      <alignment vertical="center"/>
    </xf>
    <xf numFmtId="0" fontId="23" fillId="0" borderId="0" xfId="2" applyFont="1" applyBorder="1" applyAlignment="1">
      <alignment vertical="center"/>
    </xf>
    <xf numFmtId="49" fontId="13" fillId="0" borderId="0" xfId="2" applyNumberFormat="1" applyFont="1" applyBorder="1" applyAlignment="1">
      <alignment horizontal="left" vertical="center"/>
    </xf>
    <xf numFmtId="38" fontId="13" fillId="0" borderId="0" xfId="3" applyFont="1" applyAlignment="1">
      <alignment vertical="center"/>
    </xf>
    <xf numFmtId="49" fontId="26" fillId="0" borderId="0" xfId="2" applyNumberFormat="1" applyFont="1" applyAlignment="1">
      <alignment vertical="center"/>
    </xf>
    <xf numFmtId="49" fontId="27" fillId="0" borderId="0" xfId="2" applyNumberFormat="1" applyFont="1" applyBorder="1" applyAlignment="1">
      <alignment vertical="center" shrinkToFit="1"/>
    </xf>
    <xf numFmtId="49" fontId="22" fillId="0" borderId="42" xfId="2" applyNumberFormat="1" applyFont="1" applyBorder="1" applyAlignment="1">
      <alignment horizontal="center" vertical="center"/>
    </xf>
    <xf numFmtId="180" fontId="22" fillId="0" borderId="44" xfId="2" applyNumberFormat="1" applyFont="1" applyBorder="1" applyAlignment="1">
      <alignment horizontal="right" vertical="center"/>
    </xf>
    <xf numFmtId="49" fontId="23" fillId="0" borderId="42" xfId="2" applyNumberFormat="1" applyFont="1" applyBorder="1" applyAlignment="1">
      <alignment vertical="center"/>
    </xf>
    <xf numFmtId="0" fontId="0" fillId="0" borderId="0" xfId="0" applyFill="1">
      <alignment vertical="center"/>
    </xf>
    <xf numFmtId="0" fontId="0" fillId="0" borderId="0" xfId="0" applyFill="1" applyBorder="1">
      <alignment vertical="center"/>
    </xf>
    <xf numFmtId="0" fontId="31" fillId="0" borderId="0" xfId="0" applyFont="1" applyFill="1">
      <alignment vertical="center"/>
    </xf>
    <xf numFmtId="0" fontId="0" fillId="2" borderId="1" xfId="0" applyFill="1" applyBorder="1">
      <alignment vertical="center"/>
    </xf>
    <xf numFmtId="0" fontId="0" fillId="3" borderId="1" xfId="0" applyFill="1" applyBorder="1">
      <alignment vertical="center"/>
    </xf>
    <xf numFmtId="0" fontId="0" fillId="4" borderId="1" xfId="0" applyFill="1" applyBorder="1">
      <alignment vertical="center"/>
    </xf>
    <xf numFmtId="0" fontId="0" fillId="0" borderId="0" xfId="0" applyFill="1" applyAlignment="1">
      <alignment horizontal="left" vertical="center"/>
    </xf>
    <xf numFmtId="0" fontId="0" fillId="5" borderId="1" xfId="0" applyFill="1" applyBorder="1">
      <alignment vertical="center"/>
    </xf>
    <xf numFmtId="0" fontId="0" fillId="0" borderId="9" xfId="0" applyBorder="1" applyAlignment="1">
      <alignment vertical="center"/>
    </xf>
    <xf numFmtId="0" fontId="0" fillId="0" borderId="0" xfId="0" applyFill="1" applyAlignment="1">
      <alignment vertical="center"/>
    </xf>
    <xf numFmtId="38" fontId="0" fillId="0" borderId="0" xfId="1" applyFont="1" applyFill="1">
      <alignment vertical="center"/>
    </xf>
    <xf numFmtId="0" fontId="0" fillId="8" borderId="1" xfId="0" applyFill="1" applyBorder="1">
      <alignment vertical="center"/>
    </xf>
    <xf numFmtId="0" fontId="0" fillId="4" borderId="9" xfId="0" applyFill="1" applyBorder="1" applyAlignment="1">
      <alignment vertical="center"/>
    </xf>
    <xf numFmtId="0" fontId="0" fillId="4" borderId="2" xfId="0" applyFill="1" applyBorder="1" applyAlignment="1">
      <alignment vertical="center"/>
    </xf>
    <xf numFmtId="0" fontId="28" fillId="9" borderId="0" xfId="0" applyFont="1" applyFill="1">
      <alignment vertical="center"/>
    </xf>
    <xf numFmtId="0" fontId="0" fillId="9" borderId="0" xfId="0" applyFill="1">
      <alignment vertical="center"/>
    </xf>
    <xf numFmtId="0" fontId="29" fillId="9" borderId="0" xfId="0" applyFont="1" applyFill="1">
      <alignment vertical="center"/>
    </xf>
    <xf numFmtId="0" fontId="0" fillId="9" borderId="0" xfId="0" applyFill="1" applyAlignment="1">
      <alignment horizontal="left" vertical="center"/>
    </xf>
    <xf numFmtId="0" fontId="0" fillId="9" borderId="0" xfId="0" applyFill="1" applyAlignment="1">
      <alignment horizontal="right" vertical="center"/>
    </xf>
    <xf numFmtId="0" fontId="0" fillId="9" borderId="0" xfId="0" applyFill="1" applyBorder="1">
      <alignment vertical="center"/>
    </xf>
    <xf numFmtId="0" fontId="0" fillId="9" borderId="1" xfId="0" applyFill="1" applyBorder="1">
      <alignment vertical="center"/>
    </xf>
    <xf numFmtId="0" fontId="29" fillId="0" borderId="0" xfId="0" applyFont="1">
      <alignment vertical="center"/>
    </xf>
    <xf numFmtId="0" fontId="31" fillId="0" borderId="0" xfId="0" applyFont="1">
      <alignment vertical="center"/>
    </xf>
    <xf numFmtId="0" fontId="0" fillId="0" borderId="0" xfId="0" applyBorder="1" applyAlignment="1">
      <alignment vertical="center"/>
    </xf>
    <xf numFmtId="0" fontId="0" fillId="0" borderId="2" xfId="0" applyFill="1" applyBorder="1" applyAlignment="1">
      <alignment vertical="center"/>
    </xf>
    <xf numFmtId="0" fontId="0" fillId="0" borderId="1" xfId="0"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lignment vertical="center"/>
    </xf>
    <xf numFmtId="0" fontId="37" fillId="0" borderId="0" xfId="0" applyFont="1" applyFill="1" applyBorder="1">
      <alignment vertical="center"/>
    </xf>
    <xf numFmtId="0" fontId="5" fillId="0" borderId="0" xfId="0" applyFont="1" applyFill="1" applyBorder="1" applyAlignment="1">
      <alignment vertical="center" wrapText="1"/>
    </xf>
    <xf numFmtId="0" fontId="4" fillId="0" borderId="0" xfId="0" applyFont="1" applyFill="1" applyBorder="1" applyAlignment="1">
      <alignment vertical="center" wrapText="1"/>
    </xf>
    <xf numFmtId="0" fontId="9" fillId="0" borderId="0" xfId="0" applyFont="1" applyFill="1" applyBorder="1" applyAlignment="1">
      <alignment vertical="center" wrapText="1"/>
    </xf>
    <xf numFmtId="0" fontId="11" fillId="0" borderId="5" xfId="0" applyFont="1" applyFill="1" applyBorder="1" applyAlignment="1">
      <alignment vertical="top" wrapText="1"/>
    </xf>
    <xf numFmtId="0" fontId="11" fillId="0" borderId="0" xfId="0" applyFont="1" applyFill="1" applyBorder="1" applyAlignment="1">
      <alignment vertical="top" wrapText="1"/>
    </xf>
    <xf numFmtId="0" fontId="11" fillId="0" borderId="4" xfId="0" applyFont="1" applyFill="1" applyBorder="1" applyAlignment="1">
      <alignment vertical="top" wrapText="1"/>
    </xf>
    <xf numFmtId="0" fontId="11" fillId="0" borderId="8" xfId="0" applyFont="1" applyFill="1" applyBorder="1" applyAlignment="1">
      <alignment vertical="top" wrapText="1"/>
    </xf>
    <xf numFmtId="0" fontId="11" fillId="0" borderId="7" xfId="0" applyFont="1" applyFill="1" applyBorder="1" applyAlignment="1">
      <alignment vertical="top" wrapText="1"/>
    </xf>
    <xf numFmtId="0" fontId="11" fillId="0" borderId="6" xfId="0" applyFont="1" applyFill="1" applyBorder="1" applyAlignment="1">
      <alignment vertical="top" wrapText="1"/>
    </xf>
    <xf numFmtId="0" fontId="38" fillId="0" borderId="0" xfId="0" applyFont="1">
      <alignment vertical="center"/>
    </xf>
    <xf numFmtId="0" fontId="4" fillId="0" borderId="0" xfId="0" applyFont="1" applyFill="1" applyBorder="1">
      <alignment vertical="center"/>
    </xf>
    <xf numFmtId="0" fontId="39" fillId="0" borderId="0" xfId="0" applyFont="1">
      <alignment vertical="center"/>
    </xf>
    <xf numFmtId="0" fontId="38" fillId="0" borderId="0" xfId="0" applyFont="1" applyAlignment="1">
      <alignment vertical="center"/>
    </xf>
    <xf numFmtId="0" fontId="34" fillId="0" borderId="3" xfId="0" applyFont="1" applyFill="1" applyBorder="1" applyAlignment="1">
      <alignment vertical="center"/>
    </xf>
    <xf numFmtId="0" fontId="34" fillId="0" borderId="12" xfId="0" applyFont="1" applyFill="1" applyBorder="1" applyAlignment="1">
      <alignment vertical="center"/>
    </xf>
    <xf numFmtId="0" fontId="34" fillId="0" borderId="2" xfId="0" applyFont="1" applyFill="1" applyBorder="1" applyAlignment="1">
      <alignment vertical="center"/>
    </xf>
    <xf numFmtId="38" fontId="0" fillId="0" borderId="3" xfId="1" applyFont="1" applyFill="1" applyBorder="1" applyAlignment="1" applyProtection="1">
      <alignment horizontal="center" vertical="center"/>
      <protection locked="0"/>
    </xf>
    <xf numFmtId="38" fontId="0" fillId="0" borderId="12" xfId="1" applyFont="1" applyFill="1" applyBorder="1" applyAlignment="1" applyProtection="1">
      <alignment horizontal="center" vertical="center"/>
      <protection locked="0"/>
    </xf>
    <xf numFmtId="0" fontId="31" fillId="10" borderId="3" xfId="0" applyFont="1" applyFill="1" applyBorder="1" applyAlignment="1">
      <alignment horizontal="center" vertical="center"/>
    </xf>
    <xf numFmtId="0" fontId="31" fillId="10" borderId="12" xfId="0" applyFont="1" applyFill="1" applyBorder="1" applyAlignment="1">
      <alignment horizontal="center" vertical="center"/>
    </xf>
    <xf numFmtId="0" fontId="31" fillId="10" borderId="2" xfId="0" applyFont="1"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0" fontId="0" fillId="0" borderId="15" xfId="0" applyFill="1" applyBorder="1" applyAlignment="1">
      <alignment horizontal="center" vertical="center"/>
    </xf>
    <xf numFmtId="0" fontId="0" fillId="0" borderId="13" xfId="0" applyFill="1" applyBorder="1" applyAlignment="1">
      <alignment horizontal="center" vertical="center"/>
    </xf>
    <xf numFmtId="0" fontId="36" fillId="0" borderId="3" xfId="0" applyFont="1" applyFill="1" applyBorder="1" applyAlignment="1">
      <alignment horizontal="center" vertical="center"/>
    </xf>
    <xf numFmtId="0" fontId="36" fillId="0" borderId="2" xfId="0" applyFont="1" applyFill="1" applyBorder="1" applyAlignment="1">
      <alignment horizontal="center" vertical="center"/>
    </xf>
    <xf numFmtId="0" fontId="0" fillId="0" borderId="11"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 xfId="0" applyFill="1" applyBorder="1" applyAlignment="1">
      <alignment horizontal="center" vertical="center" shrinkToFit="1"/>
    </xf>
    <xf numFmtId="0" fontId="35" fillId="7" borderId="1" xfId="0" applyFont="1" applyFill="1" applyBorder="1" applyAlignment="1">
      <alignment horizontal="left" vertical="center"/>
    </xf>
    <xf numFmtId="38" fontId="0" fillId="4" borderId="3" xfId="1" applyFont="1" applyFill="1" applyBorder="1" applyAlignment="1">
      <alignment horizontal="center" vertical="center"/>
    </xf>
    <xf numFmtId="38" fontId="0" fillId="4" borderId="12" xfId="1" applyFont="1" applyFill="1" applyBorder="1" applyAlignment="1">
      <alignment horizontal="center" vertical="center"/>
    </xf>
    <xf numFmtId="0" fontId="0" fillId="3" borderId="1" xfId="0" applyFill="1" applyBorder="1" applyAlignment="1" applyProtection="1">
      <alignment horizontal="center" vertical="center"/>
      <protection locked="0"/>
    </xf>
    <xf numFmtId="0" fontId="0" fillId="3" borderId="1" xfId="0" applyFill="1" applyBorder="1" applyAlignment="1">
      <alignment horizontal="left" vertical="center"/>
    </xf>
    <xf numFmtId="0" fontId="0" fillId="3" borderId="1" xfId="0" applyFill="1" applyBorder="1" applyAlignment="1">
      <alignment horizontal="left" vertical="center" shrinkToFit="1"/>
    </xf>
    <xf numFmtId="0" fontId="0" fillId="0" borderId="1" xfId="0" applyFill="1" applyBorder="1" applyAlignment="1" applyProtection="1">
      <alignment horizontal="center" vertical="center"/>
      <protection locked="0"/>
    </xf>
    <xf numFmtId="0" fontId="33" fillId="3" borderId="3" xfId="0" applyFont="1" applyFill="1" applyBorder="1" applyAlignment="1">
      <alignment horizontal="left" vertical="center"/>
    </xf>
    <xf numFmtId="0" fontId="33" fillId="3" borderId="12" xfId="0" applyFont="1" applyFill="1" applyBorder="1" applyAlignment="1">
      <alignment horizontal="left" vertical="center"/>
    </xf>
    <xf numFmtId="0" fontId="33" fillId="3" borderId="2" xfId="0" applyFont="1" applyFill="1" applyBorder="1" applyAlignment="1">
      <alignment horizontal="left" vertical="center"/>
    </xf>
    <xf numFmtId="14" fontId="0" fillId="3" borderId="1" xfId="0" applyNumberFormat="1" applyFill="1" applyBorder="1" applyAlignment="1" applyProtection="1">
      <alignment horizontal="center" vertical="center"/>
      <protection locked="0"/>
    </xf>
    <xf numFmtId="0" fontId="33" fillId="6" borderId="3" xfId="0" applyFont="1" applyFill="1" applyBorder="1" applyAlignment="1">
      <alignment horizontal="left" vertical="center"/>
    </xf>
    <xf numFmtId="0" fontId="33" fillId="6" borderId="12" xfId="0" applyFont="1" applyFill="1" applyBorder="1" applyAlignment="1">
      <alignment horizontal="left" vertical="center"/>
    </xf>
    <xf numFmtId="0" fontId="33" fillId="6"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12" xfId="0" applyFont="1" applyFill="1" applyBorder="1" applyAlignment="1">
      <alignment horizontal="left" vertical="center"/>
    </xf>
    <xf numFmtId="0" fontId="34" fillId="0" borderId="2"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left" vertical="center" shrinkToFit="1"/>
    </xf>
    <xf numFmtId="38" fontId="0" fillId="0" borderId="3" xfId="1" applyFont="1" applyBorder="1" applyAlignment="1" applyProtection="1">
      <alignment horizontal="center" vertical="center"/>
      <protection locked="0"/>
    </xf>
    <xf numFmtId="38" fontId="0" fillId="0" borderId="12" xfId="1" applyFont="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4" fontId="0" fillId="0" borderId="11" xfId="0" applyNumberFormat="1" applyBorder="1" applyAlignment="1" applyProtection="1">
      <alignment horizontal="center" vertical="center"/>
      <protection locked="0"/>
    </xf>
    <xf numFmtId="14" fontId="0" fillId="0" borderId="10" xfId="0" applyNumberFormat="1" applyBorder="1" applyAlignment="1" applyProtection="1">
      <alignment horizontal="center" vertical="center"/>
      <protection locked="0"/>
    </xf>
    <xf numFmtId="14" fontId="0" fillId="0" borderId="9"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pplyProtection="1">
      <alignment horizontal="center" vertical="center"/>
      <protection locked="0"/>
    </xf>
    <xf numFmtId="0" fontId="0" fillId="0" borderId="10" xfId="0" applyFill="1" applyBorder="1" applyAlignment="1">
      <alignment horizontal="left" vertical="center" wrapText="1"/>
    </xf>
    <xf numFmtId="0" fontId="0" fillId="0" borderId="10" xfId="0" applyFill="1" applyBorder="1" applyAlignment="1">
      <alignment horizontal="left" vertical="center"/>
    </xf>
    <xf numFmtId="0" fontId="0" fillId="0" borderId="9" xfId="0" applyFill="1" applyBorder="1" applyAlignment="1">
      <alignment horizontal="left" vertical="center"/>
    </xf>
    <xf numFmtId="0" fontId="0" fillId="3" borderId="10" xfId="0" applyFill="1" applyBorder="1" applyAlignment="1">
      <alignment horizontal="left" vertical="center"/>
    </xf>
    <xf numFmtId="0" fontId="0" fillId="3" borderId="9" xfId="0" applyFill="1" applyBorder="1" applyAlignment="1">
      <alignment horizontal="left" vertical="center"/>
    </xf>
    <xf numFmtId="0" fontId="0" fillId="0" borderId="12" xfId="0" applyFill="1" applyBorder="1" applyAlignment="1">
      <alignment vertical="center"/>
    </xf>
    <xf numFmtId="0" fontId="0" fillId="0" borderId="2" xfId="0" applyFill="1" applyBorder="1" applyAlignment="1">
      <alignmen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3" borderId="3" xfId="0" applyFill="1" applyBorder="1" applyAlignment="1">
      <alignment horizontal="left" vertical="center"/>
    </xf>
    <xf numFmtId="0" fontId="0" fillId="3" borderId="12" xfId="0" applyFill="1" applyBorder="1" applyAlignment="1">
      <alignment horizontal="left" vertical="center"/>
    </xf>
    <xf numFmtId="0" fontId="0" fillId="3" borderId="2" xfId="0" applyFill="1" applyBorder="1" applyAlignment="1">
      <alignment horizontal="left" vertical="center"/>
    </xf>
    <xf numFmtId="0" fontId="2" fillId="0" borderId="0" xfId="0" applyFont="1" applyAlignment="1">
      <alignment horizontal="left" vertical="center"/>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9" fillId="0" borderId="3"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2" xfId="0" applyFont="1" applyBorder="1" applyAlignment="1">
      <alignment horizontal="center" vertical="center" shrinkToFit="1"/>
    </xf>
    <xf numFmtId="0" fontId="2" fillId="0" borderId="1" xfId="0" applyFont="1" applyBorder="1" applyAlignment="1">
      <alignment horizontal="left" vertical="center" wrapText="1"/>
    </xf>
    <xf numFmtId="0" fontId="2" fillId="0" borderId="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 xfId="0" applyFont="1" applyBorder="1" applyAlignment="1">
      <alignment horizontal="center" vertical="center" shrinkToFi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177" fontId="2" fillId="0" borderId="1" xfId="0" applyNumberFormat="1" applyFont="1" applyBorder="1" applyAlignment="1">
      <alignment horizontal="center" vertical="center" shrinkToFit="1"/>
    </xf>
    <xf numFmtId="0" fontId="2" fillId="0" borderId="1" xfId="0" applyFont="1" applyBorder="1" applyAlignment="1">
      <alignment horizontal="left" vertical="center"/>
    </xf>
    <xf numFmtId="176" fontId="2" fillId="0" borderId="1"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2" xfId="0" applyFont="1" applyBorder="1" applyAlignment="1">
      <alignment horizontal="center" vertical="center"/>
    </xf>
    <xf numFmtId="38" fontId="2" fillId="0" borderId="1" xfId="1" applyFont="1" applyBorder="1" applyAlignment="1">
      <alignment horizontal="center" vertical="center"/>
    </xf>
    <xf numFmtId="38" fontId="2" fillId="0" borderId="3" xfId="1" applyFont="1" applyBorder="1" applyAlignment="1">
      <alignment horizontal="center" vertical="center"/>
    </xf>
    <xf numFmtId="177" fontId="11" fillId="0" borderId="11" xfId="0" applyNumberFormat="1" applyFont="1" applyFill="1" applyBorder="1" applyAlignment="1">
      <alignment horizontal="center" vertical="center" shrinkToFit="1"/>
    </xf>
    <xf numFmtId="177" fontId="11" fillId="0" borderId="10" xfId="0" applyNumberFormat="1" applyFont="1" applyFill="1" applyBorder="1" applyAlignment="1">
      <alignment horizontal="center" vertical="center" shrinkToFit="1"/>
    </xf>
    <xf numFmtId="177" fontId="11" fillId="0" borderId="9" xfId="0" applyNumberFormat="1" applyFont="1" applyFill="1" applyBorder="1" applyAlignment="1">
      <alignment horizontal="center" vertical="center" shrinkToFit="1"/>
    </xf>
    <xf numFmtId="177" fontId="11" fillId="0" borderId="5" xfId="0" applyNumberFormat="1" applyFont="1" applyFill="1" applyBorder="1" applyAlignment="1">
      <alignment horizontal="center" vertical="center" shrinkToFit="1"/>
    </xf>
    <xf numFmtId="177" fontId="11" fillId="0" borderId="0" xfId="0" applyNumberFormat="1" applyFont="1" applyFill="1" applyBorder="1" applyAlignment="1">
      <alignment horizontal="center" vertical="center" shrinkToFit="1"/>
    </xf>
    <xf numFmtId="177" fontId="11" fillId="0" borderId="4" xfId="0" applyNumberFormat="1" applyFont="1" applyFill="1" applyBorder="1" applyAlignment="1">
      <alignment horizontal="center" vertical="center" shrinkToFit="1"/>
    </xf>
    <xf numFmtId="38" fontId="11" fillId="0" borderId="11" xfId="0" applyNumberFormat="1"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1" xfId="0" applyFont="1" applyFill="1" applyBorder="1" applyAlignment="1">
      <alignment horizontal="center" vertical="center" shrinkToFit="1"/>
    </xf>
    <xf numFmtId="38" fontId="11" fillId="0" borderId="11" xfId="1" applyFont="1" applyFill="1" applyBorder="1" applyAlignment="1">
      <alignment horizontal="center" vertical="center" shrinkToFit="1"/>
    </xf>
    <xf numFmtId="38" fontId="11" fillId="0" borderId="10" xfId="1" applyFont="1" applyFill="1" applyBorder="1" applyAlignment="1">
      <alignment horizontal="center" vertical="center" shrinkToFit="1"/>
    </xf>
    <xf numFmtId="38" fontId="11" fillId="0" borderId="9" xfId="1" applyFont="1" applyFill="1" applyBorder="1" applyAlignment="1">
      <alignment horizontal="center" vertical="center" shrinkToFit="1"/>
    </xf>
    <xf numFmtId="38" fontId="11" fillId="0" borderId="5" xfId="1" applyFont="1" applyFill="1" applyBorder="1" applyAlignment="1">
      <alignment horizontal="center" vertical="center" shrinkToFit="1"/>
    </xf>
    <xf numFmtId="38" fontId="11" fillId="0" borderId="0" xfId="1" applyFont="1" applyFill="1" applyBorder="1" applyAlignment="1">
      <alignment horizontal="center" vertical="center" shrinkToFit="1"/>
    </xf>
    <xf numFmtId="38" fontId="11" fillId="0" borderId="4" xfId="1" applyFont="1" applyFill="1" applyBorder="1" applyAlignment="1">
      <alignment horizontal="center" vertical="center" shrinkToFit="1"/>
    </xf>
    <xf numFmtId="0" fontId="2"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13" fillId="0" borderId="16" xfId="2" applyNumberFormat="1" applyFont="1" applyFill="1" applyBorder="1" applyAlignment="1">
      <alignment horizontal="center" vertical="center"/>
    </xf>
    <xf numFmtId="49" fontId="13" fillId="0" borderId="17" xfId="2" applyNumberFormat="1" applyFont="1" applyFill="1" applyBorder="1" applyAlignment="1">
      <alignment horizontal="center" vertical="center"/>
    </xf>
    <xf numFmtId="49" fontId="13" fillId="0" borderId="18" xfId="2" applyNumberFormat="1" applyFont="1" applyFill="1" applyBorder="1" applyAlignment="1">
      <alignment horizontal="center" vertical="center"/>
    </xf>
    <xf numFmtId="180" fontId="22" fillId="0" borderId="17" xfId="2" applyNumberFormat="1" applyFont="1" applyFill="1" applyBorder="1" applyAlignment="1" applyProtection="1">
      <alignment horizontal="right" vertical="center"/>
      <protection locked="0"/>
    </xf>
    <xf numFmtId="49" fontId="23" fillId="0" borderId="19" xfId="2" applyNumberFormat="1" applyFont="1" applyFill="1" applyBorder="1" applyAlignment="1" applyProtection="1">
      <alignment horizontal="center" vertical="center" wrapText="1"/>
      <protection locked="0"/>
    </xf>
    <xf numFmtId="49" fontId="23" fillId="0" borderId="17" xfId="2" applyNumberFormat="1" applyFont="1" applyFill="1" applyBorder="1" applyAlignment="1" applyProtection="1">
      <alignment horizontal="center" vertical="center"/>
      <protection locked="0"/>
    </xf>
    <xf numFmtId="49" fontId="23" fillId="0" borderId="20" xfId="2" applyNumberFormat="1" applyFont="1" applyFill="1" applyBorder="1" applyAlignment="1" applyProtection="1">
      <alignment horizontal="center" vertical="center"/>
      <protection locked="0"/>
    </xf>
    <xf numFmtId="38" fontId="13" fillId="0" borderId="16" xfId="3" applyFont="1" applyFill="1" applyBorder="1" applyAlignment="1" applyProtection="1">
      <alignment horizontal="right" vertical="center"/>
    </xf>
    <xf numFmtId="38" fontId="13" fillId="0" borderId="17" xfId="3" applyFont="1" applyFill="1" applyBorder="1" applyAlignment="1" applyProtection="1">
      <alignment horizontal="right" vertical="center"/>
    </xf>
    <xf numFmtId="38" fontId="13" fillId="0" borderId="20" xfId="3" applyFont="1" applyFill="1" applyBorder="1" applyAlignment="1" applyProtection="1">
      <alignment horizontal="right" vertical="center"/>
    </xf>
    <xf numFmtId="0" fontId="19" fillId="0" borderId="17" xfId="2" applyFont="1" applyFill="1" applyBorder="1" applyAlignment="1">
      <alignment horizontal="center" vertical="center"/>
    </xf>
    <xf numFmtId="0" fontId="19" fillId="0" borderId="18" xfId="2" applyFont="1" applyFill="1" applyBorder="1" applyAlignment="1">
      <alignment horizontal="center" vertical="center"/>
    </xf>
    <xf numFmtId="180" fontId="25" fillId="0" borderId="17" xfId="2" applyNumberFormat="1" applyFont="1" applyFill="1" applyBorder="1" applyAlignment="1" applyProtection="1">
      <alignment horizontal="right" vertical="center"/>
      <protection locked="0"/>
    </xf>
    <xf numFmtId="49" fontId="23" fillId="0" borderId="19" xfId="2" applyNumberFormat="1" applyFont="1" applyFill="1" applyBorder="1" applyAlignment="1" applyProtection="1">
      <alignment vertical="center"/>
      <protection locked="0"/>
    </xf>
    <xf numFmtId="0" fontId="23" fillId="0" borderId="17" xfId="2" applyFont="1" applyFill="1" applyBorder="1" applyAlignment="1" applyProtection="1">
      <alignment vertical="center"/>
      <protection locked="0"/>
    </xf>
    <xf numFmtId="0" fontId="23" fillId="0" borderId="20" xfId="2" applyFont="1" applyFill="1" applyBorder="1" applyAlignment="1" applyProtection="1">
      <alignment vertical="center"/>
      <protection locked="0"/>
    </xf>
    <xf numFmtId="180" fontId="22" fillId="0" borderId="17" xfId="2" applyNumberFormat="1" applyFont="1" applyFill="1" applyBorder="1" applyAlignment="1">
      <alignment horizontal="right" vertical="center"/>
    </xf>
    <xf numFmtId="181" fontId="23" fillId="0" borderId="17" xfId="2" applyNumberFormat="1" applyFont="1" applyFill="1" applyBorder="1" applyAlignment="1" applyProtection="1">
      <alignment horizontal="left" vertical="center"/>
      <protection locked="0"/>
    </xf>
    <xf numFmtId="181" fontId="23" fillId="0" borderId="20" xfId="2" applyNumberFormat="1" applyFont="1" applyFill="1" applyBorder="1" applyAlignment="1" applyProtection="1">
      <alignment horizontal="left" vertical="center"/>
      <protection locked="0"/>
    </xf>
    <xf numFmtId="49" fontId="13" fillId="0" borderId="36" xfId="2" applyNumberFormat="1" applyFont="1" applyFill="1" applyBorder="1" applyAlignment="1">
      <alignment horizontal="center" vertical="center"/>
    </xf>
    <xf numFmtId="0" fontId="19" fillId="0" borderId="7" xfId="2" applyFont="1" applyFill="1" applyBorder="1" applyAlignment="1">
      <alignment horizontal="center" vertical="center"/>
    </xf>
    <xf numFmtId="0" fontId="19" fillId="0" borderId="6" xfId="2" applyFont="1" applyFill="1" applyBorder="1" applyAlignment="1">
      <alignment horizontal="center" vertical="center"/>
    </xf>
    <xf numFmtId="180" fontId="25" fillId="0" borderId="7" xfId="2" applyNumberFormat="1" applyFont="1" applyFill="1" applyBorder="1" applyAlignment="1" applyProtection="1">
      <alignment horizontal="right" vertical="center"/>
      <protection locked="0"/>
    </xf>
    <xf numFmtId="49" fontId="23" fillId="0" borderId="8" xfId="2" applyNumberFormat="1" applyFont="1" applyFill="1" applyBorder="1" applyAlignment="1" applyProtection="1">
      <alignment vertical="center"/>
      <protection locked="0"/>
    </xf>
    <xf numFmtId="0" fontId="23" fillId="0" borderId="7" xfId="2" applyFont="1" applyFill="1" applyBorder="1" applyAlignment="1" applyProtection="1">
      <alignment vertical="center"/>
      <protection locked="0"/>
    </xf>
    <xf numFmtId="0" fontId="23" fillId="0" borderId="37" xfId="2" applyFont="1" applyFill="1" applyBorder="1" applyAlignment="1" applyProtection="1">
      <alignment vertical="center"/>
      <protection locked="0"/>
    </xf>
    <xf numFmtId="49" fontId="13" fillId="0" borderId="26" xfId="2" applyNumberFormat="1" applyFont="1" applyFill="1" applyBorder="1" applyAlignment="1">
      <alignment horizontal="center" vertical="center"/>
    </xf>
    <xf numFmtId="0" fontId="19" fillId="0" borderId="10" xfId="2" applyFont="1" applyFill="1" applyBorder="1" applyAlignment="1">
      <alignment horizontal="center" vertical="center"/>
    </xf>
    <xf numFmtId="0" fontId="19" fillId="0" borderId="9" xfId="2" applyFont="1" applyFill="1" applyBorder="1" applyAlignment="1">
      <alignment horizontal="center" vertical="center"/>
    </xf>
    <xf numFmtId="180" fontId="22" fillId="0" borderId="10" xfId="2" applyNumberFormat="1" applyFont="1" applyFill="1" applyBorder="1" applyAlignment="1">
      <alignment horizontal="right" vertical="center"/>
    </xf>
    <xf numFmtId="49" fontId="23" fillId="0" borderId="11" xfId="2" applyNumberFormat="1" applyFont="1" applyFill="1" applyBorder="1" applyAlignment="1" applyProtection="1">
      <alignment vertical="center"/>
      <protection locked="0"/>
    </xf>
    <xf numFmtId="0" fontId="23" fillId="0" borderId="10" xfId="2" applyFont="1" applyFill="1" applyBorder="1" applyAlignment="1" applyProtection="1">
      <alignment vertical="center"/>
      <protection locked="0"/>
    </xf>
    <xf numFmtId="0" fontId="23" fillId="0" borderId="30" xfId="2" applyFont="1" applyFill="1" applyBorder="1" applyAlignment="1" applyProtection="1">
      <alignment vertical="center"/>
      <protection locked="0"/>
    </xf>
    <xf numFmtId="49" fontId="13" fillId="0" borderId="31" xfId="2" applyNumberFormat="1" applyFont="1" applyFill="1" applyBorder="1" applyAlignment="1">
      <alignment horizontal="center" vertical="center"/>
    </xf>
    <xf numFmtId="0" fontId="19" fillId="0" borderId="32" xfId="2" applyFont="1" applyFill="1" applyBorder="1" applyAlignment="1">
      <alignment horizontal="center" vertical="center"/>
    </xf>
    <xf numFmtId="0" fontId="19" fillId="0" borderId="33" xfId="2" applyFont="1" applyFill="1" applyBorder="1" applyAlignment="1">
      <alignment horizontal="center" vertical="center"/>
    </xf>
    <xf numFmtId="38" fontId="22" fillId="0" borderId="32" xfId="1" applyFont="1" applyFill="1" applyBorder="1" applyAlignment="1">
      <alignment horizontal="right" vertical="center"/>
    </xf>
    <xf numFmtId="49" fontId="23" fillId="0" borderId="3" xfId="2" applyNumberFormat="1" applyFont="1" applyFill="1" applyBorder="1" applyAlignment="1" applyProtection="1">
      <alignment vertical="center"/>
      <protection locked="0"/>
    </xf>
    <xf numFmtId="0" fontId="23" fillId="0" borderId="12" xfId="2" applyFont="1" applyFill="1" applyBorder="1" applyAlignment="1" applyProtection="1">
      <alignment vertical="center"/>
      <protection locked="0"/>
    </xf>
    <xf numFmtId="0" fontId="23" fillId="0" borderId="35" xfId="2" applyFont="1" applyFill="1" applyBorder="1" applyAlignment="1" applyProtection="1">
      <alignment vertical="center"/>
      <protection locked="0"/>
    </xf>
    <xf numFmtId="49" fontId="13" fillId="0" borderId="21" xfId="2" applyNumberFormat="1" applyFont="1" applyFill="1" applyBorder="1" applyAlignment="1">
      <alignment horizontal="center" vertical="center"/>
    </xf>
    <xf numFmtId="0" fontId="19" fillId="0" borderId="22" xfId="2" applyFont="1" applyFill="1" applyBorder="1" applyAlignment="1">
      <alignment horizontal="center" vertical="center"/>
    </xf>
    <xf numFmtId="0" fontId="19" fillId="0" borderId="23" xfId="2" applyFont="1" applyFill="1" applyBorder="1" applyAlignment="1">
      <alignment horizontal="center" vertical="center"/>
    </xf>
    <xf numFmtId="180" fontId="25" fillId="0" borderId="22" xfId="2" applyNumberFormat="1" applyFont="1" applyFill="1" applyBorder="1" applyAlignment="1" applyProtection="1">
      <alignment horizontal="right" vertical="center"/>
      <protection locked="0"/>
    </xf>
    <xf numFmtId="0" fontId="23" fillId="0" borderId="22" xfId="2" applyFont="1" applyFill="1" applyBorder="1" applyAlignment="1" applyProtection="1">
      <alignment vertical="center" wrapText="1"/>
      <protection locked="0"/>
    </xf>
    <xf numFmtId="0" fontId="23" fillId="0" borderId="22" xfId="2" applyFont="1" applyFill="1" applyBorder="1" applyAlignment="1" applyProtection="1">
      <alignment vertical="center"/>
      <protection locked="0"/>
    </xf>
    <xf numFmtId="0" fontId="23" fillId="0" borderId="25" xfId="2" applyFont="1" applyFill="1" applyBorder="1" applyAlignment="1" applyProtection="1">
      <alignment vertical="center"/>
      <protection locked="0"/>
    </xf>
    <xf numFmtId="180" fontId="13" fillId="0" borderId="22" xfId="2" applyNumberFormat="1" applyFont="1" applyFill="1" applyBorder="1" applyAlignment="1">
      <alignment horizontal="right" vertical="center"/>
    </xf>
    <xf numFmtId="0" fontId="23" fillId="0" borderId="24" xfId="2" applyFont="1" applyFill="1" applyBorder="1" applyAlignment="1" applyProtection="1">
      <alignment vertical="center" wrapText="1"/>
      <protection locked="0"/>
    </xf>
    <xf numFmtId="0" fontId="23" fillId="0" borderId="25" xfId="2" applyFont="1" applyFill="1" applyBorder="1" applyAlignment="1" applyProtection="1">
      <alignment vertical="center" wrapText="1"/>
      <protection locked="0"/>
    </xf>
    <xf numFmtId="49" fontId="22" fillId="0" borderId="27" xfId="2" applyNumberFormat="1" applyFont="1" applyFill="1" applyBorder="1" applyAlignment="1">
      <alignment horizontal="center" vertical="center"/>
    </xf>
    <xf numFmtId="49" fontId="22" fillId="0" borderId="28" xfId="2" applyNumberFormat="1" applyFont="1" applyFill="1" applyBorder="1" applyAlignment="1">
      <alignment horizontal="center" vertical="center"/>
    </xf>
    <xf numFmtId="49" fontId="22" fillId="0" borderId="29" xfId="2" applyNumberFormat="1" applyFont="1" applyFill="1" applyBorder="1" applyAlignment="1">
      <alignment horizontal="center" vertical="center"/>
    </xf>
    <xf numFmtId="49" fontId="23" fillId="0" borderId="11" xfId="2" applyNumberFormat="1" applyFont="1" applyFill="1" applyBorder="1" applyAlignment="1" applyProtection="1">
      <alignment vertical="center" shrinkToFit="1"/>
      <protection locked="0"/>
    </xf>
    <xf numFmtId="0" fontId="23" fillId="0" borderId="10" xfId="2" applyFont="1" applyFill="1" applyBorder="1" applyAlignment="1" applyProtection="1">
      <alignment vertical="center" shrinkToFit="1"/>
      <protection locked="0"/>
    </xf>
    <xf numFmtId="0" fontId="23" fillId="0" borderId="30" xfId="2" applyFont="1" applyFill="1" applyBorder="1" applyAlignment="1" applyProtection="1">
      <alignment vertical="center" shrinkToFit="1"/>
      <protection locked="0"/>
    </xf>
    <xf numFmtId="49" fontId="13" fillId="0" borderId="19" xfId="2" applyNumberFormat="1" applyFont="1" applyFill="1" applyBorder="1" applyAlignment="1">
      <alignment horizontal="center" vertical="center"/>
    </xf>
    <xf numFmtId="0" fontId="19" fillId="0" borderId="20" xfId="2" applyFont="1" applyFill="1" applyBorder="1" applyAlignment="1">
      <alignment horizontal="center" vertical="center"/>
    </xf>
    <xf numFmtId="49" fontId="19" fillId="0" borderId="0" xfId="2" applyNumberFormat="1" applyFont="1" applyFill="1" applyBorder="1" applyAlignment="1">
      <alignment horizontal="distributed" vertical="center"/>
    </xf>
    <xf numFmtId="0" fontId="19" fillId="0" borderId="0" xfId="2" applyFont="1" applyFill="1" applyBorder="1" applyAlignment="1">
      <alignment horizontal="distributed" vertical="center"/>
    </xf>
    <xf numFmtId="0" fontId="19" fillId="0" borderId="0" xfId="2" applyNumberFormat="1" applyFont="1" applyFill="1" applyBorder="1" applyAlignment="1">
      <alignment vertical="center"/>
    </xf>
    <xf numFmtId="0" fontId="19" fillId="0" borderId="0" xfId="2" applyNumberFormat="1" applyFont="1" applyFill="1" applyBorder="1" applyAlignment="1">
      <alignment horizontal="center" vertical="center"/>
    </xf>
    <xf numFmtId="0" fontId="19" fillId="0" borderId="0" xfId="2" applyNumberFormat="1" applyFont="1" applyFill="1" applyBorder="1" applyAlignment="1">
      <alignment horizontal="left" vertical="center"/>
    </xf>
    <xf numFmtId="179" fontId="21" fillId="0" borderId="7" xfId="2" applyNumberFormat="1" applyFont="1" applyFill="1" applyBorder="1" applyAlignment="1">
      <alignment horizontal="center" vertical="center"/>
    </xf>
    <xf numFmtId="49" fontId="19" fillId="0" borderId="7" xfId="2" applyNumberFormat="1" applyFont="1" applyFill="1" applyBorder="1" applyAlignment="1">
      <alignment horizontal="center" vertical="center"/>
    </xf>
    <xf numFmtId="49" fontId="13" fillId="0" borderId="3" xfId="2" applyNumberFormat="1" applyFont="1" applyFill="1" applyBorder="1" applyAlignment="1">
      <alignment horizontal="center" vertical="center"/>
    </xf>
    <xf numFmtId="49" fontId="13" fillId="0" borderId="12" xfId="2" applyNumberFormat="1" applyFont="1" applyFill="1" applyBorder="1" applyAlignment="1">
      <alignment horizontal="center" vertical="center"/>
    </xf>
    <xf numFmtId="49" fontId="13" fillId="0" borderId="2" xfId="2" applyNumberFormat="1" applyFont="1" applyFill="1" applyBorder="1" applyAlignment="1">
      <alignment horizontal="center" vertical="center"/>
    </xf>
    <xf numFmtId="49" fontId="13" fillId="0" borderId="0" xfId="2" applyNumberFormat="1" applyFont="1" applyFill="1" applyBorder="1" applyAlignment="1">
      <alignment vertical="center"/>
    </xf>
    <xf numFmtId="49" fontId="14" fillId="0" borderId="0" xfId="2" applyNumberFormat="1" applyFont="1" applyFill="1" applyBorder="1" applyAlignment="1">
      <alignment horizontal="center" vertical="center"/>
    </xf>
    <xf numFmtId="49" fontId="16" fillId="0" borderId="0" xfId="2" applyNumberFormat="1" applyFont="1" applyFill="1" applyBorder="1" applyAlignment="1">
      <alignment horizontal="center" vertical="center"/>
    </xf>
    <xf numFmtId="49" fontId="18" fillId="0" borderId="0" xfId="2" applyNumberFormat="1" applyFont="1" applyFill="1" applyBorder="1" applyAlignment="1">
      <alignment horizontal="distributed" vertical="center"/>
    </xf>
    <xf numFmtId="49" fontId="19" fillId="0" borderId="0" xfId="2" applyNumberFormat="1" applyFont="1" applyFill="1" applyBorder="1" applyAlignment="1">
      <alignment vertical="center" wrapText="1"/>
    </xf>
    <xf numFmtId="0" fontId="12" fillId="0" borderId="0" xfId="2" applyFont="1" applyFill="1" applyBorder="1" applyAlignment="1">
      <alignment vertical="center"/>
    </xf>
    <xf numFmtId="0" fontId="19" fillId="0" borderId="0" xfId="2" applyNumberFormat="1" applyFont="1" applyFill="1" applyBorder="1" applyAlignment="1">
      <alignment horizontal="center" vertical="center" wrapText="1"/>
    </xf>
    <xf numFmtId="0" fontId="12" fillId="0" borderId="0" xfId="2" applyNumberFormat="1" applyFont="1" applyFill="1" applyBorder="1" applyAlignment="1">
      <alignment horizontal="center" vertical="center" wrapText="1"/>
    </xf>
    <xf numFmtId="38" fontId="13" fillId="0" borderId="16" xfId="3" applyNumberFormat="1" applyFont="1" applyBorder="1" applyAlignment="1">
      <alignment horizontal="right" vertical="center"/>
    </xf>
    <xf numFmtId="38" fontId="13" fillId="0" borderId="17" xfId="3" applyNumberFormat="1" applyFont="1" applyBorder="1" applyAlignment="1">
      <alignment horizontal="right" vertical="center"/>
    </xf>
    <xf numFmtId="38" fontId="13" fillId="0" borderId="20" xfId="3" applyNumberFormat="1" applyFont="1" applyBorder="1" applyAlignment="1">
      <alignment horizontal="right" vertical="center"/>
    </xf>
    <xf numFmtId="38" fontId="13" fillId="0" borderId="16" xfId="3" applyFont="1" applyBorder="1" applyAlignment="1">
      <alignment horizontal="center" vertical="center"/>
    </xf>
    <xf numFmtId="38" fontId="13" fillId="0" borderId="17" xfId="3" applyFont="1" applyBorder="1" applyAlignment="1">
      <alignment horizontal="center" vertical="center"/>
    </xf>
    <xf numFmtId="38" fontId="13" fillId="0" borderId="20" xfId="3" applyFont="1" applyBorder="1" applyAlignment="1">
      <alignment horizontal="center" vertical="center"/>
    </xf>
    <xf numFmtId="49" fontId="13" fillId="0" borderId="38" xfId="2" applyNumberFormat="1" applyFont="1" applyBorder="1" applyAlignment="1">
      <alignment horizontal="center" vertical="center"/>
    </xf>
    <xf numFmtId="49" fontId="13" fillId="0" borderId="39" xfId="2" applyNumberFormat="1" applyFont="1" applyBorder="1" applyAlignment="1">
      <alignment horizontal="center" vertical="center"/>
    </xf>
    <xf numFmtId="49" fontId="13" fillId="0" borderId="40" xfId="2" applyNumberFormat="1" applyFont="1" applyBorder="1" applyAlignment="1">
      <alignment horizontal="center" vertical="center"/>
    </xf>
    <xf numFmtId="49" fontId="13" fillId="0" borderId="46" xfId="2" applyNumberFormat="1" applyFont="1" applyBorder="1" applyAlignment="1">
      <alignment horizontal="center" vertical="center"/>
    </xf>
    <xf numFmtId="49" fontId="13" fillId="0" borderId="47" xfId="2" applyNumberFormat="1" applyFont="1" applyBorder="1" applyAlignment="1">
      <alignment horizontal="center" vertical="center"/>
    </xf>
    <xf numFmtId="49" fontId="13" fillId="0" borderId="48" xfId="2" applyNumberFormat="1" applyFont="1" applyBorder="1" applyAlignment="1">
      <alignment horizontal="center" vertical="center"/>
    </xf>
    <xf numFmtId="180" fontId="22" fillId="0" borderId="39" xfId="2" applyNumberFormat="1" applyFont="1" applyBorder="1" applyAlignment="1" applyProtection="1">
      <alignment horizontal="center" vertical="center"/>
      <protection locked="0"/>
    </xf>
    <xf numFmtId="180" fontId="22" fillId="0" borderId="47" xfId="2" applyNumberFormat="1" applyFont="1" applyBorder="1" applyAlignment="1" applyProtection="1">
      <alignment horizontal="center" vertical="center"/>
      <protection locked="0"/>
    </xf>
    <xf numFmtId="180" fontId="22" fillId="0" borderId="43" xfId="2" applyNumberFormat="1" applyFont="1" applyBorder="1" applyAlignment="1" applyProtection="1">
      <alignment horizontal="right" vertical="center"/>
      <protection locked="0"/>
    </xf>
    <xf numFmtId="49" fontId="23" fillId="0" borderId="42" xfId="2" applyNumberFormat="1" applyFont="1" applyBorder="1" applyAlignment="1" applyProtection="1">
      <alignment horizontal="center" vertical="center"/>
      <protection locked="0"/>
    </xf>
    <xf numFmtId="49" fontId="23" fillId="0" borderId="43" xfId="2" applyNumberFormat="1" applyFont="1" applyBorder="1" applyAlignment="1" applyProtection="1">
      <alignment horizontal="center" vertical="center"/>
      <protection locked="0"/>
    </xf>
    <xf numFmtId="180" fontId="22" fillId="0" borderId="47" xfId="2" applyNumberFormat="1" applyFont="1" applyBorder="1" applyAlignment="1" applyProtection="1">
      <alignment horizontal="right" vertical="center"/>
      <protection locked="0"/>
    </xf>
    <xf numFmtId="49" fontId="23" fillId="0" borderId="50" xfId="2" applyNumberFormat="1" applyFont="1" applyBorder="1" applyAlignment="1" applyProtection="1">
      <alignment horizontal="center" vertical="center"/>
      <protection locked="0"/>
    </xf>
    <xf numFmtId="49" fontId="23" fillId="0" borderId="51" xfId="2" applyNumberFormat="1" applyFont="1" applyBorder="1" applyAlignment="1" applyProtection="1">
      <alignment horizontal="center" vertical="center"/>
      <protection locked="0"/>
    </xf>
    <xf numFmtId="49" fontId="13" fillId="0" borderId="16" xfId="2" applyNumberFormat="1" applyFont="1" applyBorder="1" applyAlignment="1">
      <alignment horizontal="center" vertical="center"/>
    </xf>
    <xf numFmtId="0" fontId="19" fillId="0" borderId="17" xfId="2" applyFont="1" applyBorder="1" applyAlignment="1">
      <alignment horizontal="center" vertical="center"/>
    </xf>
    <xf numFmtId="0" fontId="19" fillId="0" borderId="18" xfId="2" applyFont="1" applyBorder="1" applyAlignment="1">
      <alignment horizontal="center" vertical="center"/>
    </xf>
    <xf numFmtId="180" fontId="25" fillId="0" borderId="17" xfId="2" applyNumberFormat="1" applyFont="1" applyBorder="1" applyAlignment="1" applyProtection="1">
      <alignment horizontal="right" vertical="center"/>
      <protection locked="0"/>
    </xf>
    <xf numFmtId="49" fontId="23" fillId="0" borderId="19" xfId="2" applyNumberFormat="1" applyFont="1" applyBorder="1" applyAlignment="1" applyProtection="1">
      <alignment vertical="center"/>
      <protection locked="0"/>
    </xf>
    <xf numFmtId="0" fontId="23" fillId="0" borderId="17" xfId="2" applyFont="1" applyBorder="1" applyAlignment="1" applyProtection="1">
      <alignment vertical="center"/>
      <protection locked="0"/>
    </xf>
    <xf numFmtId="0" fontId="23" fillId="0" borderId="20" xfId="2" applyFont="1" applyBorder="1" applyAlignment="1" applyProtection="1">
      <alignment vertical="center"/>
      <protection locked="0"/>
    </xf>
    <xf numFmtId="180" fontId="22" fillId="0" borderId="17" xfId="2" applyNumberFormat="1" applyFont="1" applyBorder="1" applyAlignment="1">
      <alignment horizontal="right" vertical="center"/>
    </xf>
    <xf numFmtId="181" fontId="23" fillId="0" borderId="17" xfId="2" applyNumberFormat="1" applyFont="1" applyBorder="1" applyAlignment="1" applyProtection="1">
      <alignment horizontal="left" vertical="center"/>
    </xf>
    <xf numFmtId="181" fontId="23" fillId="0" borderId="20" xfId="2" applyNumberFormat="1" applyFont="1" applyBorder="1" applyAlignment="1" applyProtection="1">
      <alignment horizontal="left" vertical="center"/>
    </xf>
    <xf numFmtId="49" fontId="13" fillId="0" borderId="36" xfId="2" applyNumberFormat="1" applyFont="1" applyBorder="1" applyAlignment="1">
      <alignment horizontal="center" vertical="center"/>
    </xf>
    <xf numFmtId="0" fontId="19" fillId="0" borderId="7" xfId="2" applyFont="1" applyBorder="1" applyAlignment="1">
      <alignment horizontal="center" vertical="center"/>
    </xf>
    <xf numFmtId="0" fontId="19" fillId="0" borderId="6" xfId="2" applyFont="1" applyBorder="1" applyAlignment="1">
      <alignment horizontal="center" vertical="center"/>
    </xf>
    <xf numFmtId="180" fontId="25" fillId="0" borderId="7" xfId="2" applyNumberFormat="1" applyFont="1" applyBorder="1" applyAlignment="1" applyProtection="1">
      <alignment horizontal="right" vertical="center"/>
      <protection locked="0"/>
    </xf>
    <xf numFmtId="49" fontId="23" fillId="0" borderId="8" xfId="2" applyNumberFormat="1" applyFont="1" applyBorder="1" applyAlignment="1" applyProtection="1">
      <alignment vertical="center"/>
      <protection locked="0"/>
    </xf>
    <xf numFmtId="0" fontId="23" fillId="0" borderId="7" xfId="2" applyFont="1" applyBorder="1" applyAlignment="1" applyProtection="1">
      <alignment vertical="center"/>
      <protection locked="0"/>
    </xf>
    <xf numFmtId="0" fontId="23" fillId="0" borderId="37" xfId="2" applyFont="1" applyBorder="1" applyAlignment="1" applyProtection="1">
      <alignment vertical="center"/>
      <protection locked="0"/>
    </xf>
    <xf numFmtId="49" fontId="13" fillId="0" borderId="26" xfId="2" applyNumberFormat="1" applyFont="1" applyBorder="1" applyAlignment="1">
      <alignment horizontal="center" vertical="center"/>
    </xf>
    <xf numFmtId="0" fontId="19" fillId="0" borderId="10" xfId="2" applyFont="1" applyBorder="1" applyAlignment="1">
      <alignment horizontal="center" vertical="center"/>
    </xf>
    <xf numFmtId="0" fontId="19" fillId="0" borderId="9" xfId="2" applyFont="1" applyBorder="1" applyAlignment="1">
      <alignment horizontal="center" vertical="center"/>
    </xf>
    <xf numFmtId="180" fontId="22" fillId="0" borderId="10" xfId="2" applyNumberFormat="1" applyFont="1" applyBorder="1" applyAlignment="1">
      <alignment horizontal="right" vertical="center"/>
    </xf>
    <xf numFmtId="49" fontId="23" fillId="0" borderId="11" xfId="2" applyNumberFormat="1" applyFont="1" applyBorder="1" applyAlignment="1" applyProtection="1">
      <alignment vertical="center"/>
      <protection locked="0"/>
    </xf>
    <xf numFmtId="0" fontId="23" fillId="0" borderId="10" xfId="2" applyFont="1" applyBorder="1" applyAlignment="1" applyProtection="1">
      <alignment vertical="center"/>
      <protection locked="0"/>
    </xf>
    <xf numFmtId="0" fontId="23" fillId="0" borderId="30" xfId="2" applyFont="1" applyBorder="1" applyAlignment="1" applyProtection="1">
      <alignment vertical="center"/>
      <protection locked="0"/>
    </xf>
    <xf numFmtId="49" fontId="13" fillId="0" borderId="31" xfId="2" applyNumberFormat="1" applyFont="1" applyBorder="1" applyAlignment="1">
      <alignment horizontal="center" vertical="center"/>
    </xf>
    <xf numFmtId="0" fontId="19" fillId="0" borderId="32" xfId="2" applyFont="1" applyBorder="1" applyAlignment="1">
      <alignment horizontal="center" vertical="center"/>
    </xf>
    <xf numFmtId="0" fontId="19" fillId="0" borderId="33" xfId="2" applyFont="1" applyBorder="1" applyAlignment="1">
      <alignment horizontal="center" vertical="center"/>
    </xf>
    <xf numFmtId="38" fontId="22" fillId="0" borderId="32" xfId="1" applyFont="1" applyBorder="1" applyAlignment="1">
      <alignment horizontal="right" vertical="center"/>
    </xf>
    <xf numFmtId="49" fontId="23" fillId="0" borderId="3" xfId="2" applyNumberFormat="1" applyFont="1" applyBorder="1" applyAlignment="1" applyProtection="1">
      <alignment vertical="center"/>
      <protection locked="0"/>
    </xf>
    <xf numFmtId="0" fontId="23" fillId="0" borderId="12" xfId="2" applyFont="1" applyBorder="1" applyAlignment="1" applyProtection="1">
      <alignment vertical="center"/>
      <protection locked="0"/>
    </xf>
    <xf numFmtId="0" fontId="23" fillId="0" borderId="35" xfId="2" applyFont="1" applyBorder="1" applyAlignment="1" applyProtection="1">
      <alignment vertical="center"/>
      <protection locked="0"/>
    </xf>
    <xf numFmtId="49" fontId="13" fillId="0" borderId="21" xfId="2" applyNumberFormat="1" applyFont="1" applyBorder="1" applyAlignment="1">
      <alignment horizontal="center" vertical="center"/>
    </xf>
    <xf numFmtId="0" fontId="19" fillId="0" borderId="22" xfId="2" applyFont="1" applyBorder="1" applyAlignment="1">
      <alignment horizontal="center" vertical="center"/>
    </xf>
    <xf numFmtId="0" fontId="19" fillId="0" borderId="23" xfId="2" applyFont="1" applyBorder="1" applyAlignment="1">
      <alignment horizontal="center" vertical="center"/>
    </xf>
    <xf numFmtId="180" fontId="25" fillId="0" borderId="22" xfId="2" applyNumberFormat="1" applyFont="1" applyBorder="1" applyAlignment="1" applyProtection="1">
      <alignment horizontal="right" vertical="center"/>
      <protection locked="0"/>
    </xf>
    <xf numFmtId="0" fontId="23" fillId="0" borderId="22" xfId="2" applyFont="1" applyBorder="1" applyAlignment="1" applyProtection="1">
      <alignment vertical="center" wrapText="1"/>
      <protection locked="0"/>
    </xf>
    <xf numFmtId="0" fontId="23" fillId="0" borderId="22" xfId="2" applyFont="1" applyBorder="1" applyAlignment="1" applyProtection="1">
      <alignment vertical="center"/>
      <protection locked="0"/>
    </xf>
    <xf numFmtId="0" fontId="23" fillId="0" borderId="25" xfId="2" applyFont="1" applyBorder="1" applyAlignment="1" applyProtection="1">
      <alignment vertical="center"/>
      <protection locked="0"/>
    </xf>
    <xf numFmtId="180" fontId="13" fillId="0" borderId="22" xfId="2" applyNumberFormat="1" applyFont="1" applyBorder="1" applyAlignment="1">
      <alignment horizontal="right" vertical="center"/>
    </xf>
    <xf numFmtId="0" fontId="23" fillId="0" borderId="24" xfId="2" applyFont="1" applyBorder="1" applyAlignment="1" applyProtection="1">
      <alignment vertical="center" wrapText="1"/>
      <protection locked="0"/>
    </xf>
    <xf numFmtId="0" fontId="23" fillId="0" borderId="25" xfId="2" applyFont="1" applyBorder="1" applyAlignment="1" applyProtection="1">
      <alignment vertical="center" wrapText="1"/>
      <protection locked="0"/>
    </xf>
    <xf numFmtId="49" fontId="22" fillId="0" borderId="27" xfId="2" applyNumberFormat="1" applyFont="1" applyBorder="1" applyAlignment="1">
      <alignment horizontal="center" vertical="center"/>
    </xf>
    <xf numFmtId="49" fontId="22" fillId="0" borderId="28" xfId="2" applyNumberFormat="1" applyFont="1" applyBorder="1" applyAlignment="1">
      <alignment horizontal="center" vertical="center"/>
    </xf>
    <xf numFmtId="49" fontId="22" fillId="0" borderId="29" xfId="2" applyNumberFormat="1" applyFont="1" applyBorder="1" applyAlignment="1">
      <alignment horizontal="center" vertical="center"/>
    </xf>
    <xf numFmtId="49" fontId="13" fillId="0" borderId="19" xfId="2" applyNumberFormat="1" applyFont="1" applyBorder="1" applyAlignment="1">
      <alignment horizontal="center" vertical="center"/>
    </xf>
    <xf numFmtId="0" fontId="19" fillId="0" borderId="20" xfId="2" applyFont="1" applyBorder="1" applyAlignment="1">
      <alignment horizontal="center" vertical="center"/>
    </xf>
    <xf numFmtId="49" fontId="19" fillId="0" borderId="0" xfId="2" applyNumberFormat="1" applyFont="1" applyBorder="1" applyAlignment="1">
      <alignment horizontal="distributed" vertical="center"/>
    </xf>
    <xf numFmtId="0" fontId="19" fillId="0" borderId="0" xfId="2" applyFont="1" applyBorder="1" applyAlignment="1">
      <alignment horizontal="distributed" vertical="center"/>
    </xf>
    <xf numFmtId="0" fontId="19" fillId="0" borderId="0" xfId="2" applyNumberFormat="1" applyFont="1" applyBorder="1" applyAlignment="1">
      <alignment vertical="center"/>
    </xf>
    <xf numFmtId="0" fontId="19" fillId="0" borderId="0" xfId="2" applyNumberFormat="1" applyFont="1" applyBorder="1" applyAlignment="1">
      <alignment horizontal="center" vertical="center"/>
    </xf>
    <xf numFmtId="0" fontId="19" fillId="0" borderId="0" xfId="2" applyNumberFormat="1" applyFont="1" applyBorder="1" applyAlignment="1">
      <alignment horizontal="left" vertical="center"/>
    </xf>
    <xf numFmtId="179" fontId="21" fillId="0" borderId="7" xfId="2" applyNumberFormat="1" applyFont="1" applyBorder="1" applyAlignment="1">
      <alignment horizontal="center" vertical="center"/>
    </xf>
    <xf numFmtId="49" fontId="19" fillId="0" borderId="7" xfId="2" applyNumberFormat="1" applyFont="1" applyBorder="1" applyAlignment="1">
      <alignment horizontal="center" vertical="center"/>
    </xf>
    <xf numFmtId="49" fontId="13" fillId="0" borderId="0" xfId="2" applyNumberFormat="1" applyFont="1" applyBorder="1" applyAlignment="1">
      <alignment vertical="center"/>
    </xf>
    <xf numFmtId="49" fontId="14" fillId="0" borderId="0" xfId="2" applyNumberFormat="1" applyFont="1" applyBorder="1" applyAlignment="1">
      <alignment horizontal="center" vertical="center"/>
    </xf>
    <xf numFmtId="49" fontId="16" fillId="0" borderId="0" xfId="2" applyNumberFormat="1" applyFont="1" applyBorder="1" applyAlignment="1">
      <alignment horizontal="center" vertical="center"/>
    </xf>
    <xf numFmtId="49" fontId="18" fillId="0" borderId="0" xfId="2" applyNumberFormat="1" applyFont="1" applyBorder="1" applyAlignment="1">
      <alignment horizontal="distributed" vertical="center"/>
    </xf>
    <xf numFmtId="49" fontId="19" fillId="0" borderId="0" xfId="2" applyNumberFormat="1" applyFont="1" applyBorder="1" applyAlignment="1">
      <alignment vertical="center" wrapText="1"/>
    </xf>
    <xf numFmtId="0" fontId="12" fillId="0" borderId="0" xfId="2" applyFont="1" applyBorder="1" applyAlignment="1">
      <alignment vertical="center"/>
    </xf>
    <xf numFmtId="0" fontId="19" fillId="0" borderId="0" xfId="2" applyNumberFormat="1" applyFont="1" applyBorder="1" applyAlignment="1">
      <alignment horizontal="center" vertical="center" wrapText="1"/>
    </xf>
    <xf numFmtId="0" fontId="12" fillId="0" borderId="0" xfId="2" applyNumberFormat="1" applyFont="1" applyBorder="1" applyAlignment="1">
      <alignment horizontal="center" vertical="center" wrapText="1"/>
    </xf>
    <xf numFmtId="49" fontId="23" fillId="0" borderId="49" xfId="2" applyNumberFormat="1" applyFont="1" applyBorder="1" applyAlignment="1" applyProtection="1">
      <alignment vertical="center"/>
      <protection locked="0"/>
    </xf>
    <xf numFmtId="0" fontId="23" fillId="0" borderId="47" xfId="2" applyFont="1" applyBorder="1" applyAlignment="1" applyProtection="1">
      <alignment vertical="center"/>
      <protection locked="0"/>
    </xf>
    <xf numFmtId="0" fontId="23" fillId="0" borderId="52" xfId="2" applyFont="1" applyBorder="1" applyAlignment="1" applyProtection="1">
      <alignment vertical="center"/>
      <protection locked="0"/>
    </xf>
    <xf numFmtId="38" fontId="13" fillId="0" borderId="54" xfId="3" applyFont="1" applyBorder="1" applyAlignment="1">
      <alignment horizontal="center" vertical="center"/>
    </xf>
    <xf numFmtId="38" fontId="13" fillId="0" borderId="55" xfId="3" applyFont="1" applyBorder="1" applyAlignment="1">
      <alignment horizontal="center" vertical="center"/>
    </xf>
    <xf numFmtId="38" fontId="13" fillId="0" borderId="56" xfId="3" applyFont="1" applyBorder="1" applyAlignment="1">
      <alignment horizontal="center" vertical="center"/>
    </xf>
    <xf numFmtId="49" fontId="13" fillId="0" borderId="53" xfId="2" applyNumberFormat="1" applyFont="1" applyBorder="1" applyAlignment="1">
      <alignment horizontal="center" vertical="center"/>
    </xf>
    <xf numFmtId="49" fontId="13" fillId="0" borderId="43" xfId="2" applyNumberFormat="1" applyFont="1" applyBorder="1" applyAlignment="1">
      <alignment horizontal="center" vertical="center"/>
    </xf>
    <xf numFmtId="49" fontId="13" fillId="0" borderId="44" xfId="2" applyNumberFormat="1" applyFont="1" applyBorder="1" applyAlignment="1">
      <alignment horizontal="center" vertical="center"/>
    </xf>
    <xf numFmtId="181" fontId="23" fillId="0" borderId="17" xfId="2" applyNumberFormat="1" applyFont="1" applyBorder="1" applyAlignment="1">
      <alignment horizontal="left" vertical="center"/>
    </xf>
    <xf numFmtId="181" fontId="23" fillId="0" borderId="20" xfId="2" applyNumberFormat="1" applyFont="1" applyBorder="1" applyAlignment="1">
      <alignment horizontal="left" vertical="center"/>
    </xf>
  </cellXfs>
  <cellStyles count="4">
    <cellStyle name="桁区切り" xfId="1" builtinId="6"/>
    <cellStyle name="桁区切り 3" xfId="3" xr:uid="{67D4289F-4246-4E5E-801E-2AF14300FD97}"/>
    <cellStyle name="標準" xfId="0" builtinId="0"/>
    <cellStyle name="標準 4" xfId="2" xr:uid="{E49F80FB-7F8E-4274-8CD1-6CEDD6B28AC9}"/>
  </cellStyles>
  <dxfs count="7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theme="0"/>
      </font>
    </dxf>
    <dxf>
      <fill>
        <patternFill>
          <bgColor theme="2"/>
        </patternFill>
      </fill>
    </dxf>
    <dxf>
      <fill>
        <patternFill>
          <bgColor theme="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ont>
        <b/>
        <i val="0"/>
        <color theme="0"/>
      </font>
      <fill>
        <patternFill>
          <bgColor rgb="FFFA9CED"/>
        </patternFill>
      </fill>
    </dxf>
    <dxf>
      <fill>
        <patternFill>
          <bgColor rgb="FFFFAFFF"/>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AFFF"/>
      <color rgb="FFFF9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32</xdr:col>
      <xdr:colOff>169333</xdr:colOff>
      <xdr:row>1</xdr:row>
      <xdr:rowOff>84666</xdr:rowOff>
    </xdr:from>
    <xdr:ext cx="6673622" cy="800604"/>
    <xdr:sp macro="" textlink="">
      <xdr:nvSpPr>
        <xdr:cNvPr id="2" name="テキスト ボックス 1">
          <a:extLst>
            <a:ext uri="{FF2B5EF4-FFF2-40B4-BE49-F238E27FC236}">
              <a16:creationId xmlns:a16="http://schemas.microsoft.com/office/drawing/2014/main" id="{A16B9BA6-18E9-46A4-892F-D5EC9AB43865}"/>
            </a:ext>
          </a:extLst>
        </xdr:cNvPr>
        <xdr:cNvSpPr txBox="1"/>
      </xdr:nvSpPr>
      <xdr:spPr>
        <a:xfrm>
          <a:off x="8001000" y="296333"/>
          <a:ext cx="6673622" cy="800604"/>
        </a:xfrm>
        <a:prstGeom prst="rect">
          <a:avLst/>
        </a:prstGeom>
        <a:solidFill>
          <a:sysClr val="window" lastClr="FFFFFF"/>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完了実績報告書提出時に新規車検証の他に、変更車検証も添付する場合は</a:t>
          </a:r>
          <a:endParaRPr kumimoji="1" lang="en-US" altLang="ja-JP" sz="1100"/>
        </a:p>
        <a:p>
          <a:r>
            <a:rPr kumimoji="1" lang="ja-JP" altLang="en-US" sz="1100"/>
            <a:t>データシートに変更後の情報も記載してください。</a:t>
          </a:r>
          <a:endParaRPr kumimoji="1" lang="en-US" altLang="ja-JP" sz="1100"/>
        </a:p>
        <a:p>
          <a:r>
            <a:rPr kumimoji="1" lang="ja-JP" altLang="en-US" sz="1100"/>
            <a:t>なお、様式第１１（その４の１）は営業所名以外は新規登録の情報が反映されるようになっています。</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37</xdr:col>
      <xdr:colOff>89297</xdr:colOff>
      <xdr:row>2</xdr:row>
      <xdr:rowOff>49610</xdr:rowOff>
    </xdr:from>
    <xdr:to>
      <xdr:col>67</xdr:col>
      <xdr:colOff>59531</xdr:colOff>
      <xdr:row>8</xdr:row>
      <xdr:rowOff>19845</xdr:rowOff>
    </xdr:to>
    <xdr:sp macro="" textlink="">
      <xdr:nvSpPr>
        <xdr:cNvPr id="2" name="吹き出し: 四角形 1">
          <a:extLst>
            <a:ext uri="{FF2B5EF4-FFF2-40B4-BE49-F238E27FC236}">
              <a16:creationId xmlns:a16="http://schemas.microsoft.com/office/drawing/2014/main" id="{3133A87A-3101-40BF-B27F-D5C14D72C938}"/>
            </a:ext>
          </a:extLst>
        </xdr:cNvPr>
        <xdr:cNvSpPr/>
      </xdr:nvSpPr>
      <xdr:spPr>
        <a:xfrm>
          <a:off x="6975872" y="478235"/>
          <a:ext cx="3684984" cy="1475185"/>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chemeClr val="accent1"/>
              </a:solidFill>
            </a:rPr>
            <a:t>「リース料均等」</a:t>
          </a:r>
          <a:r>
            <a:rPr kumimoji="1" lang="ja-JP" altLang="en-US" sz="1100">
              <a:solidFill>
                <a:sysClr val="windowText" lastClr="000000"/>
              </a:solidFill>
            </a:rPr>
            <a:t>と</a:t>
          </a:r>
          <a:r>
            <a:rPr kumimoji="1" lang="ja-JP" altLang="en-US" sz="1100" b="1">
              <a:solidFill>
                <a:schemeClr val="accent1"/>
              </a:solidFill>
            </a:rPr>
            <a:t>「リース料金変動あり」</a:t>
          </a:r>
          <a:r>
            <a:rPr kumimoji="1" lang="ja-JP" altLang="en-US" sz="1100">
              <a:solidFill>
                <a:sysClr val="windowText" lastClr="000000"/>
              </a:solidFill>
            </a:rPr>
            <a:t>と</a:t>
          </a:r>
          <a:r>
            <a:rPr kumimoji="1" lang="ja-JP" altLang="en-US" sz="1100" b="1">
              <a:solidFill>
                <a:schemeClr val="accent1"/>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57150</xdr:colOff>
      <xdr:row>0</xdr:row>
      <xdr:rowOff>180975</xdr:rowOff>
    </xdr:from>
    <xdr:to>
      <xdr:col>67</xdr:col>
      <xdr:colOff>8334</xdr:colOff>
      <xdr:row>6</xdr:row>
      <xdr:rowOff>58738</xdr:rowOff>
    </xdr:to>
    <xdr:sp macro="" textlink="">
      <xdr:nvSpPr>
        <xdr:cNvPr id="2" name="吹き出し: 四角形 1">
          <a:extLst>
            <a:ext uri="{FF2B5EF4-FFF2-40B4-BE49-F238E27FC236}">
              <a16:creationId xmlns:a16="http://schemas.microsoft.com/office/drawing/2014/main" id="{E65F29EB-8091-4902-8B69-FBE9A76E85D3}"/>
            </a:ext>
          </a:extLst>
        </xdr:cNvPr>
        <xdr:cNvSpPr/>
      </xdr:nvSpPr>
      <xdr:spPr>
        <a:xfrm>
          <a:off x="7067550" y="1809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chemeClr val="accent1"/>
              </a:solidFill>
            </a:rPr>
            <a:t>「リース料均等」</a:t>
          </a:r>
          <a:r>
            <a:rPr kumimoji="1" lang="ja-JP" altLang="en-US" sz="1100">
              <a:solidFill>
                <a:sysClr val="windowText" lastClr="000000"/>
              </a:solidFill>
            </a:rPr>
            <a:t>と</a:t>
          </a:r>
          <a:r>
            <a:rPr kumimoji="1" lang="ja-JP" altLang="en-US" sz="1100" b="1">
              <a:solidFill>
                <a:schemeClr val="accent1"/>
              </a:solidFill>
            </a:rPr>
            <a:t>「リース料金変動あり」</a:t>
          </a:r>
          <a:r>
            <a:rPr kumimoji="1" lang="ja-JP" altLang="en-US" sz="1100">
              <a:solidFill>
                <a:sysClr val="windowText" lastClr="000000"/>
              </a:solidFill>
            </a:rPr>
            <a:t>と</a:t>
          </a:r>
          <a:r>
            <a:rPr kumimoji="1" lang="ja-JP" altLang="en-US" sz="1100" b="1">
              <a:solidFill>
                <a:schemeClr val="accent1"/>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0</xdr:colOff>
      <xdr:row>1</xdr:row>
      <xdr:rowOff>0</xdr:rowOff>
    </xdr:from>
    <xdr:to>
      <xdr:col>66</xdr:col>
      <xdr:colOff>75009</xdr:colOff>
      <xdr:row>6</xdr:row>
      <xdr:rowOff>315913</xdr:rowOff>
    </xdr:to>
    <xdr:sp macro="" textlink="">
      <xdr:nvSpPr>
        <xdr:cNvPr id="2" name="吹き出し: 四角形 1">
          <a:extLst>
            <a:ext uri="{FF2B5EF4-FFF2-40B4-BE49-F238E27FC236}">
              <a16:creationId xmlns:a16="http://schemas.microsoft.com/office/drawing/2014/main" id="{625BFBC6-4B7F-4E82-AD3E-4D017EEEFA03}"/>
            </a:ext>
          </a:extLst>
        </xdr:cNvPr>
        <xdr:cNvSpPr/>
      </xdr:nvSpPr>
      <xdr:spPr>
        <a:xfrm>
          <a:off x="7010400" y="219075"/>
          <a:ext cx="3542109" cy="1468438"/>
        </a:xfrm>
        <a:prstGeom prst="wedgeRectCallout">
          <a:avLst>
            <a:gd name="adj1" fmla="val -60159"/>
            <a:gd name="adj2" fmla="val 7577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リースでの申請の場合は、各リース契約書ごとにリース料金算定根拠明細書を提出してください。</a:t>
          </a:r>
          <a:endParaRPr kumimoji="1" lang="en-US" altLang="ja-JP" sz="1100">
            <a:solidFill>
              <a:sysClr val="windowText" lastClr="000000"/>
            </a:solidFill>
          </a:endParaRPr>
        </a:p>
        <a:p>
          <a:pPr algn="l"/>
          <a:r>
            <a:rPr kumimoji="1" lang="ja-JP" altLang="en-US" sz="1100">
              <a:solidFill>
                <a:sysClr val="windowText" lastClr="000000"/>
              </a:solidFill>
            </a:rPr>
            <a:t>雛形は</a:t>
          </a:r>
          <a:r>
            <a:rPr kumimoji="1" lang="ja-JP" altLang="en-US" sz="1100" b="1">
              <a:solidFill>
                <a:schemeClr val="accent1"/>
              </a:solidFill>
            </a:rPr>
            <a:t>「リース料均等」</a:t>
          </a:r>
          <a:r>
            <a:rPr kumimoji="1" lang="ja-JP" altLang="en-US" sz="1100">
              <a:solidFill>
                <a:sysClr val="windowText" lastClr="000000"/>
              </a:solidFill>
            </a:rPr>
            <a:t>と</a:t>
          </a:r>
          <a:r>
            <a:rPr kumimoji="1" lang="ja-JP" altLang="en-US" sz="1100" b="1">
              <a:solidFill>
                <a:schemeClr val="accent1"/>
              </a:solidFill>
            </a:rPr>
            <a:t>「リース料金変動あり」</a:t>
          </a:r>
          <a:r>
            <a:rPr kumimoji="1" lang="ja-JP" altLang="en-US" sz="1100">
              <a:solidFill>
                <a:sysClr val="windowText" lastClr="000000"/>
              </a:solidFill>
            </a:rPr>
            <a:t>と</a:t>
          </a:r>
          <a:r>
            <a:rPr kumimoji="1" lang="ja-JP" altLang="en-US" sz="1100" b="1">
              <a:solidFill>
                <a:schemeClr val="accent1"/>
              </a:solidFill>
            </a:rPr>
            <a:t>「前払いあり」</a:t>
          </a:r>
          <a:r>
            <a:rPr kumimoji="1" lang="ja-JP" altLang="en-US" sz="1100">
              <a:solidFill>
                <a:sysClr val="windowText" lastClr="000000"/>
              </a:solidFill>
            </a:rPr>
            <a:t>に分かれているので、該当するシートの色付き部分に入力し、作成してください。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6&#24180;&#24230;&#35036;&#27491;&#20104;&#31639;\&#12471;&#12473;&#12486;&#12512;&#38306;&#36899;\&#12487;&#12540;&#12479;&#12471;&#12540;&#12488;\&#20196;&#21644;&#65302;&#24180;&#24230;&#35036;&#27491;&#20104;&#31639;youshiki1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6&#24180;&#24230;&#35036;&#27491;&#20104;&#31639;\&#12471;&#12473;&#12486;&#12512;&#38306;&#36899;\&#12487;&#12540;&#12479;&#12471;&#12540;&#12488;\&#12488;&#12521;&#12483;&#12463;\&#20196;&#21644;&#65302;&#24180;&#24230;&#35036;&#27491;&#20104;&#31639;youshiki1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6360;&#24335;\&#31532;&#65297;&#27573;&#38542;&#30003;&#35531;\&#12487;&#12540;&#12479;&#12471;&#12540;&#12488;\&#32368;&#12426;&#36234;&#12375;&#20104;&#31639;&#29992;\2datesheet_20240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シート"/>
      <sheetName val="様式第１1の１(第１１条関係)"/>
      <sheetName val="様式第１１(その４の１)"/>
      <sheetName val="様式第１１(その５)"/>
      <sheetName val="様式第１３(第１３関係)"/>
      <sheetName val="雛形＿リース料金均等(トラック)"/>
      <sheetName val="雛形＿リース料金変動あり(トラック)"/>
      <sheetName val="雛形＿前払い金あり(トラック)"/>
    </sheetNames>
    <sheetDataSet>
      <sheetData sheetId="0">
        <row r="47">
          <cell r="D47"/>
        </row>
        <row r="55">
          <cell r="BH55" t="str">
            <v>WA20VP</v>
          </cell>
          <cell r="BJ55" t="str">
            <v>B5AWLDCB</v>
          </cell>
        </row>
        <row r="56">
          <cell r="BH56" t="str">
            <v>U68VHLDDD</v>
          </cell>
          <cell r="BJ56" t="str">
            <v>B5AWLDEB</v>
          </cell>
        </row>
        <row r="57">
          <cell r="BH57" t="str">
            <v>U68VHLDDA</v>
          </cell>
          <cell r="BJ57" t="str">
            <v>B6AW</v>
          </cell>
        </row>
        <row r="58">
          <cell r="BH58" t="str">
            <v>U69VHLDDG</v>
          </cell>
        </row>
        <row r="59">
          <cell r="BH59" t="str">
            <v>U69VHLDDF</v>
          </cell>
        </row>
        <row r="60">
          <cell r="BH60" t="str">
            <v>U69VHLDDI</v>
          </cell>
        </row>
        <row r="61">
          <cell r="BH61" t="str">
            <v>U69VHLDDH</v>
          </cell>
        </row>
        <row r="62">
          <cell r="BH62" t="str">
            <v>U79VHLDDG</v>
          </cell>
        </row>
        <row r="63">
          <cell r="BH63" t="str">
            <v>U79VHLDDF</v>
          </cell>
        </row>
        <row r="64">
          <cell r="BH64" t="str">
            <v>U79VHLDDI</v>
          </cell>
        </row>
        <row r="65">
          <cell r="BH65" t="str">
            <v>U79VHLDDH</v>
          </cell>
        </row>
        <row r="66">
          <cell r="BH66" t="str">
            <v>JJ3AGDY</v>
          </cell>
        </row>
        <row r="67">
          <cell r="BH67" t="str">
            <v>JJ3AGEY</v>
          </cell>
        </row>
        <row r="68">
          <cell r="BH68" t="str">
            <v>JJ3AGFY</v>
          </cell>
        </row>
        <row r="69">
          <cell r="BH69" t="str">
            <v>JJ3AGGY</v>
          </cell>
        </row>
        <row r="70">
          <cell r="BH70" t="str">
            <v>FEAVK</v>
          </cell>
        </row>
        <row r="71">
          <cell r="BH71" t="str">
            <v>FEBVK</v>
          </cell>
        </row>
        <row r="72">
          <cell r="BH72" t="str">
            <v>FEB8K</v>
          </cell>
        </row>
        <row r="73">
          <cell r="BH73" t="str">
            <v>FEC9K</v>
          </cell>
        </row>
        <row r="74">
          <cell r="BH74" t="str">
            <v>FED9K</v>
          </cell>
        </row>
        <row r="75">
          <cell r="BH75" t="str">
            <v>FEB8U</v>
          </cell>
        </row>
        <row r="76">
          <cell r="BH76" t="str">
            <v>NHR48AF</v>
          </cell>
        </row>
        <row r="77">
          <cell r="BH77" t="str">
            <v>NJR48AF</v>
          </cell>
        </row>
        <row r="78">
          <cell r="BH78" t="str">
            <v>NJR48AM</v>
          </cell>
        </row>
        <row r="79">
          <cell r="BH79" t="str">
            <v>NLR48AM</v>
          </cell>
        </row>
        <row r="80">
          <cell r="BH80" t="str">
            <v>NMR48AM</v>
          </cell>
        </row>
        <row r="81">
          <cell r="BH81" t="str">
            <v>NKR48AM</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シート"/>
      <sheetName val="様式第１1の１(第１１条関係)"/>
      <sheetName val="様式第１１(その４の１)"/>
      <sheetName val="様式第１１(その５)"/>
      <sheetName val="様式第１３(第１３関係)"/>
      <sheetName val="様式第１０(第８条関係)"/>
      <sheetName val="雛形＿リース料金均等(トラック)"/>
      <sheetName val="雛形＿リース料金変動あり(トラック)"/>
      <sheetName val="雛形＿前払い金あり(トラック)"/>
    </sheetNames>
    <sheetDataSet>
      <sheetData sheetId="0">
        <row r="55">
          <cell r="BJ55" t="str">
            <v>WA20VP</v>
          </cell>
          <cell r="BL55" t="str">
            <v>B5AWLDCB</v>
          </cell>
        </row>
        <row r="56">
          <cell r="BJ56" t="str">
            <v>U68V HLDDD</v>
          </cell>
          <cell r="BL56" t="str">
            <v>B5AWLDEB</v>
          </cell>
        </row>
        <row r="57">
          <cell r="BJ57" t="str">
            <v>U68V HLDDA</v>
          </cell>
          <cell r="BL57" t="str">
            <v>B6AW</v>
          </cell>
        </row>
        <row r="58">
          <cell r="BJ58" t="str">
            <v>U69V HLDDG</v>
          </cell>
        </row>
        <row r="59">
          <cell r="BJ59" t="str">
            <v>U69V HLDDF</v>
          </cell>
        </row>
        <row r="60">
          <cell r="BJ60" t="str">
            <v>U69V HLDDI</v>
          </cell>
        </row>
        <row r="61">
          <cell r="BJ61" t="str">
            <v>U69V HLDDH</v>
          </cell>
        </row>
        <row r="62">
          <cell r="BJ62" t="str">
            <v>U79V HLDDG</v>
          </cell>
        </row>
        <row r="63">
          <cell r="BJ63" t="str">
            <v>U79V HLDDF</v>
          </cell>
        </row>
        <row r="64">
          <cell r="BJ64" t="str">
            <v>U79V HLDDI</v>
          </cell>
        </row>
        <row r="65">
          <cell r="BJ65" t="str">
            <v>U79V HLDDH</v>
          </cell>
        </row>
        <row r="66">
          <cell r="BJ66" t="str">
            <v>JJ3AGDY</v>
          </cell>
        </row>
        <row r="67">
          <cell r="BJ67" t="str">
            <v>JJ3AGEY</v>
          </cell>
        </row>
        <row r="68">
          <cell r="BJ68" t="str">
            <v>JJ3AGFY</v>
          </cell>
        </row>
        <row r="69">
          <cell r="BJ69" t="str">
            <v>JJ3AGGY</v>
          </cell>
        </row>
        <row r="70">
          <cell r="BJ70" t="str">
            <v>XED100V</v>
          </cell>
        </row>
        <row r="71">
          <cell r="BJ71" t="str">
            <v>XED100</v>
          </cell>
        </row>
        <row r="72">
          <cell r="BJ72" t="str">
            <v>FEAVK</v>
          </cell>
        </row>
        <row r="73">
          <cell r="BJ73" t="str">
            <v>FEBVK</v>
          </cell>
        </row>
        <row r="74">
          <cell r="BJ74" t="str">
            <v>FEB8K</v>
          </cell>
        </row>
        <row r="75">
          <cell r="BJ75" t="str">
            <v>FEC9K</v>
          </cell>
        </row>
        <row r="76">
          <cell r="BJ76" t="str">
            <v>FED9K</v>
          </cell>
        </row>
        <row r="77">
          <cell r="BJ77" t="str">
            <v>FEB8U</v>
          </cell>
        </row>
        <row r="78">
          <cell r="BJ78" t="str">
            <v>NHR48AF</v>
          </cell>
        </row>
        <row r="79">
          <cell r="BJ79" t="str">
            <v>NJR48AF</v>
          </cell>
        </row>
        <row r="80">
          <cell r="BJ80" t="str">
            <v>NJR48AM</v>
          </cell>
        </row>
        <row r="81">
          <cell r="BJ81" t="str">
            <v>NLR48AM</v>
          </cell>
        </row>
        <row r="82">
          <cell r="BJ82" t="str">
            <v>NPR48AM</v>
          </cell>
        </row>
        <row r="83">
          <cell r="BJ83" t="str">
            <v>NMR48AM</v>
          </cell>
        </row>
        <row r="84">
          <cell r="BJ84" t="str">
            <v>NKR48AM</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データシート"/>
      <sheetName val="様式第1"/>
      <sheetName val="様式第1（別紙1）"/>
      <sheetName val="様式第1（別紙2）兼様式第11（別紙2）"/>
      <sheetName val="別添"/>
      <sheetName val="委任状フォーマッ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D4220-9216-422B-BAE5-7EF3007252EC}">
  <dimension ref="A1:CB130"/>
  <sheetViews>
    <sheetView tabSelected="1" view="pageBreakPreview" zoomScale="60" zoomScaleNormal="60" workbookViewId="0">
      <selection activeCell="D7" sqref="D7:R7"/>
    </sheetView>
  </sheetViews>
  <sheetFormatPr defaultRowHeight="18.75" x14ac:dyDescent="0.4"/>
  <cols>
    <col min="1" max="3" width="10.625" customWidth="1"/>
    <col min="4" max="18" width="5.625" customWidth="1"/>
    <col min="21" max="21" width="11.5" customWidth="1"/>
    <col min="58" max="58" width="10.25" customWidth="1"/>
  </cols>
  <sheetData>
    <row r="1" spans="1:80" s="117" customFormat="1" ht="55.5" customHeight="1" x14ac:dyDescent="0.4">
      <c r="A1" s="116" t="s">
        <v>99</v>
      </c>
      <c r="G1" s="118" t="s">
        <v>104</v>
      </c>
      <c r="J1" s="119"/>
      <c r="AK1" s="120"/>
      <c r="AL1" s="120" t="s">
        <v>286</v>
      </c>
      <c r="AY1" s="121" t="s">
        <v>100</v>
      </c>
      <c r="BF1" s="121" t="s">
        <v>101</v>
      </c>
      <c r="CA1" s="122" t="s">
        <v>102</v>
      </c>
      <c r="CB1" s="122" t="s">
        <v>103</v>
      </c>
    </row>
    <row r="2" spans="1:80" x14ac:dyDescent="0.4">
      <c r="B2" s="102" t="s">
        <v>105</v>
      </c>
      <c r="AY2" s="103" t="s">
        <v>55</v>
      </c>
      <c r="AZ2" s="103" t="s">
        <v>54</v>
      </c>
      <c r="BA2" s="103" t="s">
        <v>53</v>
      </c>
      <c r="BB2" s="103" t="s">
        <v>52</v>
      </c>
      <c r="BC2" s="103" t="s">
        <v>51</v>
      </c>
      <c r="BD2" s="103" t="s">
        <v>50</v>
      </c>
      <c r="BE2" s="102"/>
      <c r="BF2" s="103" t="s">
        <v>136</v>
      </c>
      <c r="BG2" s="103" t="s">
        <v>137</v>
      </c>
      <c r="BH2" s="103"/>
    </row>
    <row r="3" spans="1:80" x14ac:dyDescent="0.4">
      <c r="B3" s="104" t="s">
        <v>280</v>
      </c>
      <c r="AY3" s="103" t="s">
        <v>138</v>
      </c>
      <c r="AZ3" s="102"/>
      <c r="BA3" s="102"/>
      <c r="BB3" s="102"/>
      <c r="BC3" s="102"/>
      <c r="BD3" s="102"/>
      <c r="BE3" s="102"/>
      <c r="BF3" s="103"/>
      <c r="BG3" s="103"/>
      <c r="BH3" s="103"/>
    </row>
    <row r="4" spans="1:80" x14ac:dyDescent="0.4">
      <c r="B4" s="124" t="s">
        <v>230</v>
      </c>
      <c r="AY4" s="103" t="s">
        <v>48</v>
      </c>
      <c r="AZ4" s="103" t="s">
        <v>47</v>
      </c>
      <c r="BA4" s="102" t="s">
        <v>46</v>
      </c>
      <c r="BB4" s="103" t="s">
        <v>45</v>
      </c>
      <c r="BC4" s="103" t="s">
        <v>44</v>
      </c>
      <c r="BD4" s="103" t="s">
        <v>43</v>
      </c>
      <c r="BE4" s="103"/>
      <c r="BF4" s="102"/>
      <c r="BG4" s="102"/>
      <c r="BH4" s="102"/>
    </row>
    <row r="5" spans="1:80" x14ac:dyDescent="0.4">
      <c r="D5" s="105"/>
      <c r="E5" s="102" t="s">
        <v>106</v>
      </c>
      <c r="F5" s="102"/>
      <c r="G5" s="113"/>
      <c r="H5" s="102" t="s">
        <v>107</v>
      </c>
      <c r="I5" s="102"/>
      <c r="J5" s="102"/>
      <c r="K5" s="106"/>
      <c r="L5" s="102" t="s">
        <v>108</v>
      </c>
      <c r="M5" s="102"/>
      <c r="N5" s="102"/>
      <c r="O5" s="107"/>
      <c r="P5" s="102" t="s">
        <v>109</v>
      </c>
      <c r="Q5" s="108"/>
      <c r="R5" s="102"/>
      <c r="S5" s="102"/>
      <c r="T5" s="102"/>
      <c r="U5" s="109"/>
      <c r="V5" s="102" t="s">
        <v>110</v>
      </c>
      <c r="AN5">
        <f>D9</f>
        <v>0</v>
      </c>
    </row>
    <row r="6" spans="1:80" x14ac:dyDescent="0.4">
      <c r="AN6">
        <f>D10</f>
        <v>0</v>
      </c>
    </row>
    <row r="7" spans="1:80" ht="24.95" customHeight="1" x14ac:dyDescent="0.4">
      <c r="A7" s="204" t="s">
        <v>111</v>
      </c>
      <c r="B7" s="204"/>
      <c r="C7" s="204"/>
      <c r="D7" s="192"/>
      <c r="E7" s="192"/>
      <c r="F7" s="192"/>
      <c r="G7" s="192"/>
      <c r="H7" s="192"/>
      <c r="I7" s="192"/>
      <c r="J7" s="192"/>
      <c r="K7" s="192"/>
      <c r="L7" s="192"/>
      <c r="M7" s="192"/>
      <c r="N7" s="192"/>
      <c r="O7" s="192"/>
      <c r="P7" s="192"/>
      <c r="Q7" s="192"/>
      <c r="R7" s="192"/>
      <c r="AY7" s="102" t="s">
        <v>139</v>
      </c>
      <c r="BA7" s="102"/>
      <c r="BB7" s="102"/>
      <c r="BC7" s="102"/>
      <c r="BD7" s="102"/>
      <c r="BE7" s="102"/>
      <c r="BF7" s="102"/>
      <c r="BG7" s="102"/>
      <c r="BH7" s="102"/>
      <c r="BI7" s="102"/>
      <c r="BJ7" s="102"/>
      <c r="BK7" s="102"/>
    </row>
    <row r="8" spans="1:80" ht="24.95" customHeight="1" x14ac:dyDescent="0.4">
      <c r="A8" s="204" t="s">
        <v>112</v>
      </c>
      <c r="B8" s="204"/>
      <c r="C8" s="204"/>
      <c r="D8" s="192"/>
      <c r="E8" s="192"/>
      <c r="F8" s="192"/>
      <c r="G8" s="192"/>
      <c r="H8" s="192"/>
      <c r="I8" s="192"/>
      <c r="J8" s="192"/>
      <c r="K8" s="192"/>
      <c r="L8" s="192"/>
      <c r="M8" s="192"/>
      <c r="N8" s="192"/>
      <c r="O8" s="192"/>
      <c r="P8" s="192"/>
      <c r="Q8" s="192"/>
      <c r="R8" s="192"/>
      <c r="AY8" t="s">
        <v>140</v>
      </c>
      <c r="AZ8" t="s">
        <v>229</v>
      </c>
      <c r="BA8" t="s">
        <v>141</v>
      </c>
      <c r="BB8" t="s">
        <v>142</v>
      </c>
      <c r="BC8" t="s">
        <v>143</v>
      </c>
      <c r="BD8" t="s">
        <v>144</v>
      </c>
      <c r="BE8" t="s">
        <v>145</v>
      </c>
      <c r="BF8" t="s">
        <v>146</v>
      </c>
      <c r="BG8" t="s">
        <v>147</v>
      </c>
      <c r="BH8" t="s">
        <v>148</v>
      </c>
      <c r="BI8" t="s">
        <v>149</v>
      </c>
      <c r="BJ8" t="s">
        <v>150</v>
      </c>
      <c r="BK8" t="s">
        <v>151</v>
      </c>
      <c r="BL8" t="s">
        <v>152</v>
      </c>
      <c r="BM8" t="s">
        <v>234</v>
      </c>
      <c r="BN8" t="s">
        <v>281</v>
      </c>
    </row>
    <row r="9" spans="1:80" ht="24.95" customHeight="1" x14ac:dyDescent="0.4">
      <c r="A9" s="205" t="s">
        <v>113</v>
      </c>
      <c r="B9" s="206"/>
      <c r="C9" s="207"/>
      <c r="D9" s="192"/>
      <c r="E9" s="192"/>
      <c r="F9" s="192"/>
      <c r="G9" s="192"/>
      <c r="H9" s="192"/>
      <c r="I9" s="192"/>
      <c r="J9" s="192"/>
      <c r="K9" s="192"/>
      <c r="L9" s="192"/>
      <c r="M9" s="192"/>
      <c r="N9" s="192"/>
      <c r="O9" s="192"/>
      <c r="P9" s="192"/>
      <c r="Q9" s="192"/>
      <c r="R9" s="192"/>
      <c r="AY9" s="102" t="s">
        <v>153</v>
      </c>
      <c r="BA9" s="102"/>
      <c r="BB9" s="102"/>
      <c r="BC9" s="102"/>
      <c r="BD9" s="102"/>
      <c r="BE9" s="102"/>
      <c r="BF9" s="102"/>
      <c r="BG9" s="102"/>
      <c r="BH9" s="102"/>
      <c r="BI9" s="102"/>
      <c r="BJ9" s="102"/>
      <c r="BK9" s="102"/>
      <c r="BL9" s="102"/>
      <c r="BM9" s="102"/>
    </row>
    <row r="10" spans="1:80" ht="24.95" customHeight="1" x14ac:dyDescent="0.4">
      <c r="A10" s="208" t="s">
        <v>114</v>
      </c>
      <c r="B10" s="209"/>
      <c r="C10" s="210"/>
      <c r="D10" s="165"/>
      <c r="E10" s="165"/>
      <c r="F10" s="165"/>
      <c r="G10" s="165"/>
      <c r="H10" s="165"/>
      <c r="I10" s="165"/>
      <c r="J10" s="165"/>
      <c r="K10" s="165"/>
      <c r="L10" s="165"/>
      <c r="M10" s="165"/>
      <c r="N10" s="165"/>
      <c r="O10" s="165"/>
      <c r="P10" s="165"/>
      <c r="Q10" s="165"/>
      <c r="R10" s="165"/>
      <c r="AY10" s="102" t="s">
        <v>154</v>
      </c>
      <c r="AZ10" s="102" t="s">
        <v>228</v>
      </c>
      <c r="BA10" s="102" t="s">
        <v>155</v>
      </c>
      <c r="BB10" s="102" t="s">
        <v>156</v>
      </c>
      <c r="BC10" s="102" t="s">
        <v>157</v>
      </c>
      <c r="BD10" s="102" t="s">
        <v>158</v>
      </c>
      <c r="BE10" s="102" t="s">
        <v>159</v>
      </c>
      <c r="BF10" s="102" t="s">
        <v>160</v>
      </c>
      <c r="BG10" s="102" t="s">
        <v>161</v>
      </c>
      <c r="BH10" s="102" t="s">
        <v>232</v>
      </c>
      <c r="BI10" s="102" t="s">
        <v>162</v>
      </c>
      <c r="BJ10" s="102" t="s">
        <v>163</v>
      </c>
      <c r="BK10" s="102" t="s">
        <v>164</v>
      </c>
      <c r="BL10" s="102" t="s">
        <v>165</v>
      </c>
      <c r="BM10" s="102" t="s">
        <v>235</v>
      </c>
      <c r="BN10" t="s">
        <v>282</v>
      </c>
    </row>
    <row r="11" spans="1:80" x14ac:dyDescent="0.4">
      <c r="AY11" s="102" t="s">
        <v>166</v>
      </c>
      <c r="BA11" s="102"/>
      <c r="BB11" s="102" t="s">
        <v>167</v>
      </c>
      <c r="BC11" s="102" t="s">
        <v>168</v>
      </c>
      <c r="BD11" s="102"/>
      <c r="BE11" s="102"/>
      <c r="BF11" s="102"/>
      <c r="BG11" s="102" t="s">
        <v>169</v>
      </c>
      <c r="BH11" s="102" t="s">
        <v>170</v>
      </c>
      <c r="BI11" s="102" t="s">
        <v>171</v>
      </c>
      <c r="BJ11" s="102"/>
      <c r="BK11" s="102" t="s">
        <v>172</v>
      </c>
      <c r="BL11" s="102"/>
    </row>
    <row r="12" spans="1:80" ht="30" customHeight="1" x14ac:dyDescent="0.4">
      <c r="A12" s="173" t="s">
        <v>231</v>
      </c>
      <c r="B12" s="174"/>
      <c r="C12" s="174"/>
      <c r="D12" s="174"/>
      <c r="E12" s="174"/>
      <c r="F12" s="174"/>
      <c r="G12" s="174"/>
      <c r="H12" s="174"/>
      <c r="I12" s="174"/>
      <c r="J12" s="174"/>
      <c r="K12" s="174"/>
      <c r="L12" s="174"/>
      <c r="M12" s="174"/>
      <c r="N12" s="174"/>
      <c r="O12" s="174"/>
      <c r="P12" s="174"/>
      <c r="Q12" s="174"/>
      <c r="R12" s="175"/>
      <c r="S12" s="169" t="str">
        <f>IF(D13="添付有り","変更登録車検証の情報","変更登録車検証の添付が無い場合はS13～S18までは入力不要")</f>
        <v>変更登録車検証の添付が無い場合はS13～S18までは入力不要</v>
      </c>
      <c r="T12" s="170"/>
      <c r="U12" s="170"/>
      <c r="V12" s="170"/>
      <c r="W12" s="170"/>
      <c r="X12" s="170"/>
      <c r="Y12" s="170"/>
      <c r="Z12" s="170"/>
      <c r="AA12" s="170"/>
      <c r="AB12" s="170"/>
      <c r="AC12" s="170"/>
      <c r="AD12" s="170"/>
      <c r="AE12" s="170"/>
      <c r="AF12" s="170"/>
      <c r="AG12" s="170"/>
      <c r="AH12" s="170"/>
      <c r="AI12" s="170"/>
      <c r="AJ12" s="171"/>
      <c r="AY12" s="102" t="s">
        <v>173</v>
      </c>
      <c r="BA12" s="102"/>
      <c r="BB12" s="102" t="s">
        <v>174</v>
      </c>
      <c r="BC12" s="102" t="s">
        <v>175</v>
      </c>
      <c r="BD12" s="102"/>
      <c r="BE12" s="102"/>
      <c r="BF12" s="102"/>
      <c r="BG12" s="102" t="s">
        <v>176</v>
      </c>
      <c r="BH12" s="102" t="s">
        <v>177</v>
      </c>
      <c r="BI12" s="102" t="s">
        <v>178</v>
      </c>
      <c r="BJ12" s="102"/>
      <c r="BK12" s="102" t="s">
        <v>165</v>
      </c>
      <c r="BL12" s="102"/>
    </row>
    <row r="13" spans="1:80" ht="24.95" customHeight="1" x14ac:dyDescent="0.4">
      <c r="A13" s="144" t="s">
        <v>227</v>
      </c>
      <c r="B13" s="145"/>
      <c r="C13" s="145"/>
      <c r="D13" s="186"/>
      <c r="E13" s="187"/>
      <c r="F13" s="187"/>
      <c r="G13" s="187"/>
      <c r="H13" s="187"/>
      <c r="I13" s="187"/>
      <c r="J13" s="187"/>
      <c r="K13" s="187"/>
      <c r="L13" s="187"/>
      <c r="M13" s="187"/>
      <c r="N13" s="187"/>
      <c r="O13" s="187"/>
      <c r="P13" s="187"/>
      <c r="Q13" s="187"/>
      <c r="R13" s="188"/>
      <c r="S13" s="166" t="s">
        <v>135</v>
      </c>
      <c r="T13" s="166"/>
      <c r="U13" s="166"/>
      <c r="V13" s="172"/>
      <c r="W13" s="165"/>
      <c r="X13" s="165"/>
      <c r="Y13" s="165"/>
      <c r="Z13" s="165"/>
      <c r="AA13" s="165"/>
      <c r="AB13" s="165"/>
      <c r="AC13" s="165"/>
      <c r="AD13" s="165"/>
      <c r="AE13" s="165"/>
      <c r="AF13" s="165"/>
      <c r="AG13" s="165"/>
      <c r="AH13" s="165"/>
      <c r="AI13" s="165"/>
      <c r="AJ13" s="165"/>
      <c r="AY13" s="102" t="s">
        <v>179</v>
      </c>
      <c r="BA13" s="102"/>
      <c r="BB13" s="102"/>
      <c r="BC13" s="102" t="s">
        <v>180</v>
      </c>
      <c r="BD13" s="102"/>
      <c r="BE13" s="102"/>
      <c r="BF13" s="102"/>
      <c r="BG13" s="102" t="s">
        <v>181</v>
      </c>
      <c r="BH13" s="102" t="s">
        <v>182</v>
      </c>
      <c r="BI13" s="102" t="s">
        <v>183</v>
      </c>
      <c r="BJ13" s="102"/>
      <c r="BK13" s="102"/>
      <c r="BL13" s="102"/>
    </row>
    <row r="14" spans="1:80" ht="24.95" customHeight="1" x14ac:dyDescent="0.4">
      <c r="A14" s="176" t="s">
        <v>117</v>
      </c>
      <c r="B14" s="177"/>
      <c r="C14" s="178"/>
      <c r="D14" s="186"/>
      <c r="E14" s="187"/>
      <c r="F14" s="187"/>
      <c r="G14" s="187"/>
      <c r="H14" s="187"/>
      <c r="I14" s="187"/>
      <c r="J14" s="187"/>
      <c r="K14" s="187"/>
      <c r="L14" s="187"/>
      <c r="M14" s="187"/>
      <c r="N14" s="187"/>
      <c r="O14" s="187"/>
      <c r="P14" s="187"/>
      <c r="Q14" s="187"/>
      <c r="R14" s="188"/>
      <c r="S14" s="166" t="s">
        <v>117</v>
      </c>
      <c r="T14" s="166"/>
      <c r="U14" s="166"/>
      <c r="V14" s="165"/>
      <c r="W14" s="165"/>
      <c r="X14" s="165"/>
      <c r="Y14" s="165"/>
      <c r="Z14" s="165"/>
      <c r="AA14" s="165"/>
      <c r="AB14" s="165"/>
      <c r="AC14" s="165"/>
      <c r="AD14" s="165"/>
      <c r="AE14" s="165"/>
      <c r="AF14" s="165"/>
      <c r="AG14" s="165"/>
      <c r="AH14" s="165"/>
      <c r="AI14" s="165"/>
      <c r="AJ14" s="165"/>
      <c r="AY14" s="102"/>
      <c r="BA14" s="102"/>
      <c r="BB14" s="102"/>
      <c r="BC14" s="102" t="s">
        <v>184</v>
      </c>
      <c r="BD14" s="102"/>
      <c r="BE14" s="102"/>
      <c r="BF14" s="102"/>
      <c r="BG14" s="102" t="s">
        <v>185</v>
      </c>
      <c r="BH14" s="102" t="s">
        <v>186</v>
      </c>
      <c r="BI14" s="102"/>
      <c r="BJ14" s="102"/>
      <c r="BK14" s="102"/>
      <c r="BL14" s="102"/>
    </row>
    <row r="15" spans="1:80" ht="24.95" customHeight="1" x14ac:dyDescent="0.4">
      <c r="A15" s="176" t="s">
        <v>118</v>
      </c>
      <c r="B15" s="177"/>
      <c r="C15" s="178"/>
      <c r="D15" s="186"/>
      <c r="E15" s="187"/>
      <c r="F15" s="187"/>
      <c r="G15" s="187"/>
      <c r="H15" s="187"/>
      <c r="I15" s="187"/>
      <c r="J15" s="187"/>
      <c r="K15" s="187"/>
      <c r="L15" s="187"/>
      <c r="M15" s="187"/>
      <c r="N15" s="187"/>
      <c r="O15" s="187"/>
      <c r="P15" s="187"/>
      <c r="Q15" s="187"/>
      <c r="R15" s="188"/>
      <c r="S15" s="166" t="s">
        <v>118</v>
      </c>
      <c r="T15" s="166"/>
      <c r="U15" s="166"/>
      <c r="V15" s="165"/>
      <c r="W15" s="165"/>
      <c r="X15" s="165"/>
      <c r="Y15" s="165"/>
      <c r="Z15" s="165"/>
      <c r="AA15" s="165"/>
      <c r="AB15" s="165"/>
      <c r="AC15" s="165"/>
      <c r="AD15" s="165"/>
      <c r="AE15" s="165"/>
      <c r="AF15" s="165"/>
      <c r="AG15" s="165"/>
      <c r="AH15" s="165"/>
      <c r="AI15" s="165"/>
      <c r="AJ15" s="165"/>
      <c r="AY15" s="102"/>
      <c r="BA15" s="102"/>
      <c r="BB15" s="102"/>
      <c r="BC15" s="102"/>
      <c r="BD15" s="102"/>
      <c r="BE15" s="102"/>
      <c r="BF15" s="102"/>
      <c r="BG15" s="102" t="s">
        <v>187</v>
      </c>
      <c r="BH15" s="102" t="s">
        <v>188</v>
      </c>
      <c r="BI15" s="102"/>
      <c r="BJ15" s="102"/>
      <c r="BK15" s="102"/>
      <c r="BL15" s="102"/>
    </row>
    <row r="16" spans="1:80" ht="24.95" customHeight="1" x14ac:dyDescent="0.4">
      <c r="A16" s="179" t="s">
        <v>122</v>
      </c>
      <c r="B16" s="179"/>
      <c r="C16" s="179"/>
      <c r="D16" s="186"/>
      <c r="E16" s="187"/>
      <c r="F16" s="187"/>
      <c r="G16" s="187"/>
      <c r="H16" s="187"/>
      <c r="I16" s="187"/>
      <c r="J16" s="187"/>
      <c r="K16" s="187"/>
      <c r="L16" s="187"/>
      <c r="M16" s="187"/>
      <c r="N16" s="187"/>
      <c r="O16" s="187"/>
      <c r="P16" s="187"/>
      <c r="Q16" s="187"/>
      <c r="R16" s="188"/>
      <c r="S16" s="166" t="s">
        <v>122</v>
      </c>
      <c r="T16" s="166"/>
      <c r="U16" s="166"/>
      <c r="V16" s="165"/>
      <c r="W16" s="165"/>
      <c r="X16" s="165"/>
      <c r="Y16" s="165"/>
      <c r="Z16" s="165"/>
      <c r="AA16" s="165"/>
      <c r="AB16" s="165"/>
      <c r="AC16" s="165"/>
      <c r="AD16" s="165"/>
      <c r="AE16" s="165"/>
      <c r="AF16" s="165"/>
      <c r="AG16" s="165"/>
      <c r="AH16" s="165"/>
      <c r="AI16" s="165"/>
      <c r="AJ16" s="165"/>
      <c r="AY16" s="102"/>
      <c r="BA16" s="102"/>
      <c r="BB16" s="102"/>
      <c r="BC16" s="102"/>
      <c r="BD16" s="102"/>
      <c r="BE16" s="102"/>
      <c r="BF16" s="102"/>
      <c r="BG16" s="102" t="s">
        <v>189</v>
      </c>
      <c r="BH16" s="102"/>
      <c r="BI16" s="102"/>
      <c r="BJ16" s="102"/>
      <c r="BK16" s="102"/>
      <c r="BL16" s="102"/>
    </row>
    <row r="17" spans="1:64" ht="24.95" customHeight="1" x14ac:dyDescent="0.4">
      <c r="A17" s="180" t="s">
        <v>123</v>
      </c>
      <c r="B17" s="180"/>
      <c r="C17" s="180"/>
      <c r="D17" s="186"/>
      <c r="E17" s="187"/>
      <c r="F17" s="187"/>
      <c r="G17" s="187"/>
      <c r="H17" s="187"/>
      <c r="I17" s="187"/>
      <c r="J17" s="187"/>
      <c r="K17" s="187"/>
      <c r="L17" s="187"/>
      <c r="M17" s="187"/>
      <c r="N17" s="187"/>
      <c r="O17" s="187"/>
      <c r="P17" s="187"/>
      <c r="Q17" s="187"/>
      <c r="R17" s="188"/>
      <c r="S17" s="167" t="s">
        <v>123</v>
      </c>
      <c r="T17" s="167"/>
      <c r="U17" s="167"/>
      <c r="V17" s="165"/>
      <c r="W17" s="165"/>
      <c r="X17" s="165"/>
      <c r="Y17" s="165"/>
      <c r="Z17" s="165"/>
      <c r="AA17" s="165"/>
      <c r="AB17" s="165"/>
      <c r="AC17" s="165"/>
      <c r="AD17" s="165"/>
      <c r="AE17" s="165"/>
      <c r="AF17" s="165"/>
      <c r="AG17" s="165"/>
      <c r="AH17" s="165"/>
      <c r="AI17" s="165"/>
      <c r="AJ17" s="165"/>
      <c r="AY17" s="102"/>
      <c r="BA17" s="102"/>
      <c r="BB17" s="102"/>
      <c r="BC17" s="102"/>
      <c r="BD17" s="102"/>
      <c r="BE17" s="102"/>
      <c r="BF17" s="102"/>
      <c r="BG17" s="102" t="s">
        <v>190</v>
      </c>
      <c r="BH17" s="102"/>
      <c r="BI17" s="102"/>
      <c r="BJ17" s="102"/>
      <c r="BK17" s="102"/>
      <c r="BL17" s="102"/>
    </row>
    <row r="18" spans="1:64" ht="24.95" customHeight="1" x14ac:dyDescent="0.4">
      <c r="A18" s="179" t="s">
        <v>115</v>
      </c>
      <c r="B18" s="179"/>
      <c r="C18" s="179"/>
      <c r="D18" s="186"/>
      <c r="E18" s="187"/>
      <c r="F18" s="187"/>
      <c r="G18" s="187"/>
      <c r="H18" s="187"/>
      <c r="I18" s="187"/>
      <c r="J18" s="187"/>
      <c r="K18" s="187"/>
      <c r="L18" s="187"/>
      <c r="M18" s="187"/>
      <c r="N18" s="187"/>
      <c r="O18" s="187"/>
      <c r="P18" s="187"/>
      <c r="Q18" s="187"/>
      <c r="R18" s="188"/>
      <c r="S18" s="166" t="s">
        <v>127</v>
      </c>
      <c r="T18" s="166"/>
      <c r="U18" s="166"/>
      <c r="V18" s="165"/>
      <c r="W18" s="165"/>
      <c r="X18" s="165"/>
      <c r="Y18" s="165"/>
      <c r="Z18" s="165"/>
      <c r="AA18" s="165"/>
      <c r="AB18" s="165"/>
      <c r="AC18" s="165"/>
      <c r="AD18" s="165"/>
      <c r="AE18" s="165"/>
      <c r="AF18" s="165"/>
      <c r="AG18" s="165"/>
      <c r="AH18" s="165"/>
      <c r="AI18" s="165"/>
      <c r="AJ18" s="165"/>
      <c r="AY18" s="102"/>
      <c r="BA18" s="102"/>
      <c r="BB18" s="102"/>
      <c r="BC18" s="102"/>
      <c r="BD18" s="102"/>
      <c r="BE18" s="102"/>
      <c r="BF18" s="102"/>
      <c r="BG18" s="102" t="s">
        <v>191</v>
      </c>
      <c r="BH18" s="102"/>
      <c r="BI18" s="102"/>
      <c r="BJ18" s="102"/>
      <c r="BK18" s="102"/>
      <c r="BL18" s="102"/>
    </row>
    <row r="19" spans="1:64" ht="24.95" customHeight="1" x14ac:dyDescent="0.4">
      <c r="A19" s="198" t="s">
        <v>116</v>
      </c>
      <c r="B19" s="198"/>
      <c r="C19" s="199"/>
      <c r="D19" s="186"/>
      <c r="E19" s="187"/>
      <c r="F19" s="187"/>
      <c r="G19" s="187"/>
      <c r="H19" s="187"/>
      <c r="I19" s="187"/>
      <c r="J19" s="187"/>
      <c r="K19" s="187"/>
      <c r="L19" s="187"/>
      <c r="M19" s="187"/>
      <c r="N19" s="187"/>
      <c r="O19" s="187"/>
      <c r="P19" s="187"/>
      <c r="Q19" s="187"/>
      <c r="R19" s="188"/>
      <c r="AY19" s="102"/>
      <c r="BA19" s="102"/>
      <c r="BB19" s="102"/>
      <c r="BC19" s="102"/>
      <c r="BD19" s="102"/>
      <c r="BE19" s="102"/>
      <c r="BF19" s="102"/>
      <c r="BG19" s="102" t="s">
        <v>192</v>
      </c>
      <c r="BH19" s="102"/>
      <c r="BI19" s="102"/>
      <c r="BJ19" s="102"/>
      <c r="BK19" s="102"/>
      <c r="BL19" s="102"/>
    </row>
    <row r="20" spans="1:64" ht="24.95" customHeight="1" x14ac:dyDescent="0.4">
      <c r="A20" s="202" t="s">
        <v>125</v>
      </c>
      <c r="B20" s="202"/>
      <c r="C20" s="203"/>
      <c r="D20" s="186"/>
      <c r="E20" s="187"/>
      <c r="F20" s="187"/>
      <c r="G20" s="187"/>
      <c r="H20" s="187"/>
      <c r="I20" s="187"/>
      <c r="J20" s="187"/>
      <c r="K20" s="187"/>
      <c r="L20" s="187"/>
      <c r="M20" s="187"/>
      <c r="N20" s="187"/>
      <c r="O20" s="187"/>
      <c r="P20" s="187"/>
      <c r="Q20" s="187"/>
      <c r="R20" s="188"/>
      <c r="AY20" s="102"/>
      <c r="AZ20" s="102"/>
      <c r="BA20" s="102"/>
      <c r="BB20" s="102"/>
      <c r="BC20" s="102"/>
      <c r="BD20" s="102"/>
      <c r="BE20" s="102"/>
      <c r="BF20" s="102"/>
      <c r="BG20" s="102"/>
      <c r="BH20" s="102"/>
      <c r="BI20" s="102"/>
      <c r="BJ20" s="102"/>
      <c r="BK20" s="102"/>
    </row>
    <row r="21" spans="1:64" ht="24.95" customHeight="1" x14ac:dyDescent="0.4">
      <c r="A21" s="198" t="s">
        <v>127</v>
      </c>
      <c r="B21" s="198"/>
      <c r="C21" s="199"/>
      <c r="D21" s="168"/>
      <c r="E21" s="168"/>
      <c r="F21" s="168"/>
      <c r="G21" s="168"/>
      <c r="H21" s="168"/>
      <c r="I21" s="168"/>
      <c r="J21" s="168"/>
      <c r="K21" s="168"/>
      <c r="L21" s="168"/>
      <c r="M21" s="168"/>
      <c r="N21" s="168"/>
      <c r="O21" s="168"/>
      <c r="P21" s="168"/>
      <c r="Q21" s="168"/>
      <c r="R21" s="168"/>
      <c r="AY21" s="102"/>
      <c r="AZ21" s="102"/>
      <c r="BA21" s="102"/>
      <c r="BB21" s="102"/>
      <c r="BC21" s="102"/>
      <c r="BD21" s="102"/>
      <c r="BE21" s="102"/>
      <c r="BF21" s="102"/>
      <c r="BG21" s="102"/>
      <c r="BH21" s="102"/>
      <c r="BI21" s="102"/>
      <c r="BJ21" s="102"/>
      <c r="BK21" s="102"/>
    </row>
    <row r="22" spans="1:64" ht="24.95" customHeight="1" x14ac:dyDescent="0.4">
      <c r="A22" s="198" t="s">
        <v>41</v>
      </c>
      <c r="B22" s="198"/>
      <c r="C22" s="199"/>
      <c r="D22" s="186"/>
      <c r="E22" s="187"/>
      <c r="F22" s="187"/>
      <c r="G22" s="187"/>
      <c r="H22" s="187"/>
      <c r="I22" s="187"/>
      <c r="J22" s="187"/>
      <c r="K22" s="187"/>
      <c r="L22" s="187"/>
      <c r="M22" s="187"/>
      <c r="N22" s="187"/>
      <c r="O22" s="187"/>
      <c r="P22" s="187"/>
      <c r="Q22" s="187"/>
      <c r="R22" s="188"/>
      <c r="AY22" s="111"/>
      <c r="AZ22" s="111"/>
      <c r="BA22" s="111"/>
      <c r="BB22" s="111"/>
      <c r="BC22" s="111"/>
      <c r="BD22" s="111"/>
      <c r="BE22" s="111"/>
      <c r="BF22" s="111"/>
      <c r="BG22" s="111"/>
      <c r="BH22" s="111"/>
      <c r="BI22" s="111"/>
      <c r="BJ22" s="111"/>
      <c r="BK22" s="111"/>
    </row>
    <row r="23" spans="1:64" ht="24.95" customHeight="1" x14ac:dyDescent="0.4">
      <c r="A23" s="198" t="s">
        <v>119</v>
      </c>
      <c r="B23" s="198"/>
      <c r="C23" s="199"/>
      <c r="D23" s="186"/>
      <c r="E23" s="187"/>
      <c r="F23" s="187"/>
      <c r="G23" s="187"/>
      <c r="H23" s="187"/>
      <c r="I23" s="187"/>
      <c r="J23" s="187"/>
      <c r="K23" s="187"/>
      <c r="L23" s="187"/>
      <c r="M23" s="187"/>
      <c r="N23" s="187"/>
      <c r="O23" s="187"/>
      <c r="P23" s="187"/>
      <c r="Q23" s="187"/>
      <c r="R23" s="188"/>
      <c r="AY23" s="102"/>
      <c r="AZ23" s="102"/>
      <c r="BA23" s="102"/>
      <c r="BB23" s="102"/>
      <c r="BC23" s="102"/>
      <c r="BD23" s="102"/>
      <c r="BE23" s="102"/>
      <c r="BF23" s="102"/>
      <c r="BG23" s="102"/>
      <c r="BH23" s="102"/>
      <c r="BI23" s="102"/>
      <c r="BJ23" s="102"/>
      <c r="BK23" s="102"/>
    </row>
    <row r="24" spans="1:64" ht="24.95" customHeight="1" x14ac:dyDescent="0.4">
      <c r="A24" s="197" t="s">
        <v>120</v>
      </c>
      <c r="B24" s="198"/>
      <c r="C24" s="199"/>
      <c r="D24" s="186"/>
      <c r="E24" s="187"/>
      <c r="F24" s="187"/>
      <c r="G24" s="187"/>
      <c r="H24" s="187"/>
      <c r="I24" s="187"/>
      <c r="J24" s="187"/>
      <c r="K24" s="187"/>
      <c r="L24" s="187"/>
      <c r="M24" s="187"/>
      <c r="N24" s="187"/>
      <c r="O24" s="187"/>
      <c r="P24" s="187"/>
      <c r="Q24" s="187"/>
      <c r="R24" s="188"/>
      <c r="AY24" s="102"/>
      <c r="AZ24" s="102"/>
      <c r="BA24" s="102"/>
      <c r="BB24" s="102"/>
      <c r="BC24" s="102"/>
      <c r="BD24" s="102"/>
      <c r="BE24" s="102"/>
      <c r="BF24" s="102"/>
      <c r="BG24" s="102"/>
      <c r="BH24" s="102"/>
      <c r="BI24" s="102"/>
      <c r="BJ24" s="102"/>
      <c r="BK24" s="102"/>
    </row>
    <row r="25" spans="1:64" ht="24.95" customHeight="1" x14ac:dyDescent="0.4">
      <c r="A25" s="198" t="s">
        <v>121</v>
      </c>
      <c r="B25" s="198"/>
      <c r="C25" s="199"/>
      <c r="D25" s="192"/>
      <c r="E25" s="192"/>
      <c r="F25" s="192"/>
      <c r="G25" s="192"/>
      <c r="H25" s="192"/>
      <c r="I25" s="193"/>
      <c r="J25" s="194" t="s">
        <v>37</v>
      </c>
      <c r="K25" s="195"/>
      <c r="L25" s="196"/>
      <c r="M25" s="192"/>
      <c r="N25" s="192"/>
      <c r="O25" s="192"/>
      <c r="P25" s="192"/>
      <c r="Q25" s="192"/>
      <c r="R25" s="192"/>
      <c r="AY25" s="102"/>
      <c r="AZ25" s="102"/>
      <c r="BA25" s="102"/>
      <c r="BB25" s="102"/>
      <c r="BC25" s="102"/>
      <c r="BD25" s="102"/>
      <c r="BE25" s="102"/>
      <c r="BF25" s="102"/>
      <c r="BG25" s="102"/>
      <c r="BH25" s="102"/>
      <c r="BI25" s="102"/>
      <c r="BJ25" s="102"/>
      <c r="BK25" s="102"/>
    </row>
    <row r="26" spans="1:64" ht="24.95" customHeight="1" x14ac:dyDescent="0.4">
      <c r="A26" s="200" t="s">
        <v>126</v>
      </c>
      <c r="B26" s="200"/>
      <c r="C26" s="201"/>
      <c r="D26" s="183"/>
      <c r="E26" s="184"/>
      <c r="F26" s="184"/>
      <c r="G26" s="184"/>
      <c r="H26" s="184"/>
      <c r="I26" s="184"/>
      <c r="J26" s="184"/>
      <c r="K26" s="184"/>
      <c r="L26" s="184"/>
      <c r="M26" s="184"/>
      <c r="N26" s="184"/>
      <c r="O26" s="184"/>
      <c r="P26" s="184"/>
      <c r="Q26" s="184"/>
      <c r="R26" s="185"/>
      <c r="AY26" s="102"/>
      <c r="AZ26" s="102"/>
      <c r="BA26" s="102"/>
      <c r="BB26" s="102"/>
      <c r="BC26" s="102"/>
      <c r="BD26" s="102"/>
      <c r="BE26" s="102"/>
      <c r="BF26" s="102"/>
      <c r="BG26" s="102"/>
      <c r="BH26" s="102"/>
      <c r="BI26" s="102"/>
      <c r="BJ26" s="102"/>
      <c r="BK26" s="102"/>
    </row>
    <row r="27" spans="1:64" ht="24.95" customHeight="1" x14ac:dyDescent="0.4">
      <c r="A27" s="179" t="s">
        <v>124</v>
      </c>
      <c r="B27" s="179"/>
      <c r="C27" s="179"/>
      <c r="D27" s="186"/>
      <c r="E27" s="187"/>
      <c r="F27" s="187"/>
      <c r="G27" s="187"/>
      <c r="H27" s="187"/>
      <c r="I27" s="187"/>
      <c r="J27" s="187"/>
      <c r="K27" s="187"/>
      <c r="L27" s="187"/>
      <c r="M27" s="187"/>
      <c r="N27" s="187"/>
      <c r="O27" s="187"/>
      <c r="P27" s="187"/>
      <c r="Q27" s="187"/>
      <c r="R27" s="188"/>
      <c r="AY27" s="102"/>
      <c r="AZ27" s="102"/>
      <c r="BA27" s="102"/>
      <c r="BB27" s="102"/>
      <c r="BC27" s="102"/>
      <c r="BD27" s="102"/>
      <c r="BE27" s="102"/>
      <c r="BF27" s="102"/>
      <c r="BG27" s="102"/>
      <c r="BH27" s="102"/>
      <c r="BI27" s="102"/>
      <c r="BJ27" s="102"/>
      <c r="BK27" s="102"/>
    </row>
    <row r="28" spans="1:64" ht="24.95" customHeight="1" x14ac:dyDescent="0.4">
      <c r="A28" s="179" t="s">
        <v>128</v>
      </c>
      <c r="B28" s="179"/>
      <c r="C28" s="179"/>
      <c r="D28" s="189"/>
      <c r="E28" s="190"/>
      <c r="F28" s="190"/>
      <c r="G28" s="190"/>
      <c r="H28" s="190"/>
      <c r="I28" s="190"/>
      <c r="J28" s="190"/>
      <c r="K28" s="190"/>
      <c r="L28" s="190"/>
      <c r="M28" s="190"/>
      <c r="N28" s="190"/>
      <c r="O28" s="190"/>
      <c r="P28" s="190"/>
      <c r="Q28" s="190"/>
      <c r="R28" s="191"/>
      <c r="AY28" s="102"/>
      <c r="AZ28" s="102"/>
      <c r="BA28" s="102"/>
      <c r="BB28" s="102"/>
      <c r="BC28" s="102"/>
      <c r="BD28" s="102"/>
      <c r="BE28" s="102"/>
      <c r="BF28" s="102"/>
      <c r="BG28" s="102"/>
      <c r="BH28" s="102"/>
      <c r="BI28" s="102"/>
      <c r="BJ28" s="102"/>
      <c r="BK28" s="102"/>
    </row>
    <row r="29" spans="1:64" ht="24.95" customHeight="1" x14ac:dyDescent="0.4">
      <c r="A29" s="179" t="s">
        <v>129</v>
      </c>
      <c r="B29" s="179"/>
      <c r="C29" s="179"/>
      <c r="D29" s="181"/>
      <c r="E29" s="182"/>
      <c r="F29" s="182"/>
      <c r="G29" s="182"/>
      <c r="H29" s="182"/>
      <c r="I29" s="182"/>
      <c r="J29" s="182"/>
      <c r="K29" s="182"/>
      <c r="L29" s="182"/>
      <c r="M29" s="182"/>
      <c r="N29" s="182"/>
      <c r="O29" s="182"/>
      <c r="P29" s="182"/>
      <c r="Q29" s="182"/>
      <c r="R29" s="110" t="s">
        <v>23</v>
      </c>
      <c r="AY29" s="102"/>
      <c r="AZ29" s="102"/>
      <c r="BA29" s="102"/>
      <c r="BB29" s="102"/>
      <c r="BC29" s="102"/>
      <c r="BD29" s="102"/>
      <c r="BE29" s="102"/>
      <c r="BF29" s="102"/>
      <c r="BG29" s="102"/>
      <c r="BH29" s="102"/>
      <c r="BI29" s="102"/>
      <c r="BJ29" s="102"/>
      <c r="BK29" s="102"/>
    </row>
    <row r="30" spans="1:64" ht="24.95" customHeight="1" x14ac:dyDescent="0.4">
      <c r="A30" s="179" t="s">
        <v>130</v>
      </c>
      <c r="B30" s="179"/>
      <c r="C30" s="179"/>
      <c r="D30" s="181"/>
      <c r="E30" s="182"/>
      <c r="F30" s="182"/>
      <c r="G30" s="182"/>
      <c r="H30" s="182"/>
      <c r="I30" s="182"/>
      <c r="J30" s="182"/>
      <c r="K30" s="182"/>
      <c r="L30" s="182"/>
      <c r="M30" s="182"/>
      <c r="N30" s="182"/>
      <c r="O30" s="182"/>
      <c r="P30" s="182"/>
      <c r="Q30" s="182"/>
      <c r="R30" s="110" t="s">
        <v>23</v>
      </c>
      <c r="T30" s="149" t="s">
        <v>255</v>
      </c>
      <c r="U30" s="150"/>
      <c r="V30" s="150"/>
      <c r="W30" s="151"/>
      <c r="AY30" s="102"/>
      <c r="AZ30" s="102"/>
      <c r="BA30" s="102"/>
      <c r="BB30" s="102"/>
      <c r="BC30" s="102"/>
      <c r="BD30" s="102"/>
      <c r="BE30" s="102"/>
      <c r="BF30" s="102"/>
      <c r="BG30" s="102"/>
      <c r="BH30" s="102"/>
      <c r="BI30" s="102"/>
      <c r="BJ30" s="102"/>
      <c r="BK30" s="102"/>
    </row>
    <row r="31" spans="1:64" ht="24.95" customHeight="1" x14ac:dyDescent="0.4">
      <c r="A31" s="162" t="s">
        <v>131</v>
      </c>
      <c r="B31" s="162"/>
      <c r="C31" s="162"/>
      <c r="D31" s="163">
        <f>D29-D30</f>
        <v>0</v>
      </c>
      <c r="E31" s="164"/>
      <c r="F31" s="164"/>
      <c r="G31" s="164"/>
      <c r="H31" s="164"/>
      <c r="I31" s="164"/>
      <c r="J31" s="164"/>
      <c r="K31" s="164"/>
      <c r="L31" s="164"/>
      <c r="M31" s="164"/>
      <c r="N31" s="164"/>
      <c r="O31" s="164"/>
      <c r="P31" s="164"/>
      <c r="Q31" s="164"/>
      <c r="R31" s="114" t="s">
        <v>23</v>
      </c>
      <c r="T31" s="127"/>
      <c r="U31" s="127" t="s">
        <v>256</v>
      </c>
      <c r="V31" s="152" t="s">
        <v>255</v>
      </c>
      <c r="W31" s="153"/>
      <c r="AY31" s="102"/>
      <c r="AZ31" s="102"/>
      <c r="BA31" s="102"/>
      <c r="BB31" s="102"/>
      <c r="BC31" s="102"/>
      <c r="BD31" s="102"/>
      <c r="BE31" s="102"/>
      <c r="BF31" s="102"/>
      <c r="BG31" s="102"/>
      <c r="BH31" s="102"/>
      <c r="BI31" s="102"/>
      <c r="BJ31" s="102"/>
      <c r="BK31" s="102"/>
    </row>
    <row r="32" spans="1:64" ht="24.95" customHeight="1" x14ac:dyDescent="0.4">
      <c r="A32" s="162" t="s">
        <v>132</v>
      </c>
      <c r="B32" s="162"/>
      <c r="C32" s="162"/>
      <c r="D32" s="163" t="e">
        <f>VLOOKUP(D18&amp;D19&amp;D23&amp;D24&amp;D25&amp;L25&amp;D26&amp;D20,BG35:BH130,2,0)</f>
        <v>#N/A</v>
      </c>
      <c r="E32" s="164"/>
      <c r="F32" s="164"/>
      <c r="G32" s="164"/>
      <c r="H32" s="164"/>
      <c r="I32" s="164"/>
      <c r="J32" s="164"/>
      <c r="K32" s="164"/>
      <c r="L32" s="164"/>
      <c r="M32" s="164"/>
      <c r="N32" s="164"/>
      <c r="O32" s="164"/>
      <c r="P32" s="164"/>
      <c r="Q32" s="164"/>
      <c r="R32" s="115" t="s">
        <v>23</v>
      </c>
      <c r="T32" s="154" t="s">
        <v>136</v>
      </c>
      <c r="U32" s="127" t="s">
        <v>257</v>
      </c>
      <c r="V32" s="156" t="s">
        <v>258</v>
      </c>
      <c r="W32" s="157"/>
      <c r="AY32" s="102"/>
      <c r="AZ32" s="102"/>
      <c r="BA32" s="102"/>
      <c r="BB32" s="102"/>
      <c r="BC32" s="102"/>
      <c r="BD32" s="102"/>
      <c r="BE32" s="102"/>
      <c r="BF32" s="102"/>
      <c r="BG32" s="102"/>
      <c r="BH32" s="102"/>
      <c r="BI32" s="102"/>
      <c r="BJ32" s="102"/>
      <c r="BK32" s="102"/>
    </row>
    <row r="33" spans="1:65" ht="24.95" customHeight="1" x14ac:dyDescent="0.4">
      <c r="A33" s="162" t="s">
        <v>133</v>
      </c>
      <c r="B33" s="162"/>
      <c r="C33" s="162"/>
      <c r="D33" s="163" t="e">
        <f>MIN(D31,D32)</f>
        <v>#N/A</v>
      </c>
      <c r="E33" s="164"/>
      <c r="F33" s="164"/>
      <c r="G33" s="164"/>
      <c r="H33" s="164"/>
      <c r="I33" s="164"/>
      <c r="J33" s="164"/>
      <c r="K33" s="164"/>
      <c r="L33" s="164"/>
      <c r="M33" s="164"/>
      <c r="N33" s="164"/>
      <c r="O33" s="164"/>
      <c r="P33" s="164"/>
      <c r="Q33" s="164"/>
      <c r="R33" s="115" t="s">
        <v>23</v>
      </c>
      <c r="T33" s="155"/>
      <c r="U33" s="127" t="s">
        <v>259</v>
      </c>
      <c r="V33" s="156" t="s">
        <v>260</v>
      </c>
      <c r="W33" s="157"/>
      <c r="AY33" s="102" t="s">
        <v>193</v>
      </c>
      <c r="AZ33" s="102"/>
      <c r="BA33" s="102"/>
      <c r="BB33" s="102"/>
      <c r="BC33" s="102"/>
      <c r="BD33" s="102"/>
      <c r="BE33" s="102"/>
      <c r="BF33" s="102"/>
      <c r="BG33" s="102"/>
      <c r="BH33" s="102" t="s">
        <v>194</v>
      </c>
      <c r="BI33" s="102"/>
      <c r="BJ33" s="102"/>
      <c r="BK33" s="102"/>
    </row>
    <row r="34" spans="1:65" ht="24.95" customHeight="1" x14ac:dyDescent="0.4">
      <c r="A34" s="162" t="s">
        <v>134</v>
      </c>
      <c r="B34" s="162"/>
      <c r="C34" s="162"/>
      <c r="D34" s="163" t="e">
        <f>ROUNDDOWN(D33,3)</f>
        <v>#N/A</v>
      </c>
      <c r="E34" s="164"/>
      <c r="F34" s="164"/>
      <c r="G34" s="164"/>
      <c r="H34" s="164"/>
      <c r="I34" s="164"/>
      <c r="J34" s="164"/>
      <c r="K34" s="164"/>
      <c r="L34" s="164"/>
      <c r="M34" s="164"/>
      <c r="N34" s="164"/>
      <c r="O34" s="164"/>
      <c r="P34" s="164"/>
      <c r="Q34" s="164"/>
      <c r="R34" s="115" t="s">
        <v>23</v>
      </c>
      <c r="T34" s="154" t="s">
        <v>137</v>
      </c>
      <c r="U34" s="154" t="s">
        <v>37</v>
      </c>
      <c r="V34" s="158" t="s">
        <v>261</v>
      </c>
      <c r="W34" s="159"/>
      <c r="AY34" s="102" t="s">
        <v>248</v>
      </c>
      <c r="AZ34" s="102" t="s">
        <v>249</v>
      </c>
      <c r="BA34" s="102" t="s">
        <v>119</v>
      </c>
      <c r="BB34" s="102" t="s">
        <v>120</v>
      </c>
      <c r="BC34" s="102" t="s">
        <v>195</v>
      </c>
      <c r="BD34" s="102" t="s">
        <v>196</v>
      </c>
      <c r="BE34" s="102" t="s">
        <v>126</v>
      </c>
      <c r="BF34" s="102" t="s">
        <v>116</v>
      </c>
      <c r="BG34" s="102" t="s">
        <v>197</v>
      </c>
      <c r="BH34" s="102" t="s">
        <v>132</v>
      </c>
      <c r="BI34" s="102"/>
      <c r="BJ34" s="102" t="s">
        <v>198</v>
      </c>
      <c r="BK34" s="102" t="s">
        <v>199</v>
      </c>
      <c r="BL34" s="102" t="s">
        <v>200</v>
      </c>
      <c r="BM34" s="102"/>
    </row>
    <row r="35" spans="1:65" ht="24.95" customHeight="1" x14ac:dyDescent="0.4">
      <c r="A35" s="144" t="s">
        <v>253</v>
      </c>
      <c r="B35" s="145"/>
      <c r="C35" s="146"/>
      <c r="D35" s="147"/>
      <c r="E35" s="148"/>
      <c r="F35" s="148"/>
      <c r="G35" s="148"/>
      <c r="H35" s="148"/>
      <c r="I35" s="148"/>
      <c r="J35" s="148"/>
      <c r="K35" s="148"/>
      <c r="L35" s="148"/>
      <c r="M35" s="148"/>
      <c r="N35" s="148"/>
      <c r="O35" s="148"/>
      <c r="P35" s="148"/>
      <c r="Q35" s="148"/>
      <c r="R35" s="126" t="s">
        <v>254</v>
      </c>
      <c r="T35" s="155"/>
      <c r="U35" s="155"/>
      <c r="V35" s="160" t="s">
        <v>262</v>
      </c>
      <c r="W35" s="161"/>
      <c r="AY35" t="s">
        <v>55</v>
      </c>
      <c r="AZ35" t="s">
        <v>250</v>
      </c>
      <c r="BA35" t="s">
        <v>140</v>
      </c>
      <c r="BB35" t="s">
        <v>154</v>
      </c>
      <c r="BD35" t="s">
        <v>201</v>
      </c>
      <c r="BF35" t="s">
        <v>136</v>
      </c>
      <c r="BG35" s="102" t="str">
        <f>AY35&amp;AZ35&amp;BA35&amp;BB35&amp;BC35&amp;BD35&amp;BE35&amp;BF35</f>
        <v>BEVトラック(小型)DFSKor不明F1Vfumei事業用</v>
      </c>
      <c r="BH35" s="112">
        <v>1309000</v>
      </c>
      <c r="BI35" s="102"/>
      <c r="BJ35" s="102"/>
      <c r="BK35" s="102"/>
      <c r="BL35" s="102"/>
      <c r="BM35" s="102"/>
    </row>
    <row r="36" spans="1:65" ht="30" x14ac:dyDescent="0.4">
      <c r="A36" s="123" t="s">
        <v>287</v>
      </c>
      <c r="AY36" t="s">
        <v>55</v>
      </c>
      <c r="AZ36" t="s">
        <v>250</v>
      </c>
      <c r="BA36" t="s">
        <v>140</v>
      </c>
      <c r="BB36" t="s">
        <v>154</v>
      </c>
      <c r="BD36" t="s">
        <v>201</v>
      </c>
      <c r="BF36" t="s">
        <v>137</v>
      </c>
      <c r="BG36" s="102" t="str">
        <f t="shared" ref="BG36:BG99" si="0">AY36&amp;AZ36&amp;BA36&amp;BB36&amp;BC36&amp;BD36&amp;BE36&amp;BF36</f>
        <v>BEVトラック(小型)DFSKor不明F1Vfumei自家用</v>
      </c>
      <c r="BH36" s="112">
        <v>1197000</v>
      </c>
      <c r="BI36" s="102"/>
      <c r="BJ36" s="102" t="s">
        <v>202</v>
      </c>
      <c r="BK36" s="102"/>
      <c r="BL36" s="102"/>
      <c r="BM36" s="102"/>
    </row>
    <row r="37" spans="1:65" x14ac:dyDescent="0.4">
      <c r="AY37" t="s">
        <v>55</v>
      </c>
      <c r="AZ37" t="s">
        <v>250</v>
      </c>
      <c r="BA37" t="s">
        <v>140</v>
      </c>
      <c r="BB37" t="s">
        <v>166</v>
      </c>
      <c r="BD37" t="s">
        <v>201</v>
      </c>
      <c r="BF37" t="s">
        <v>136</v>
      </c>
      <c r="BG37" s="102" t="str">
        <f t="shared" si="0"/>
        <v>BEVトラック(小型)DFSKor不明F1Tfumei事業用</v>
      </c>
      <c r="BH37" s="112">
        <v>1023000</v>
      </c>
      <c r="BI37" s="102"/>
      <c r="BJ37" s="102" t="s">
        <v>203</v>
      </c>
      <c r="BK37" s="102" t="s">
        <v>233</v>
      </c>
      <c r="BL37" s="102" t="s">
        <v>205</v>
      </c>
      <c r="BM37" s="102" t="s">
        <v>201</v>
      </c>
    </row>
    <row r="38" spans="1:65" x14ac:dyDescent="0.4">
      <c r="AY38" t="s">
        <v>55</v>
      </c>
      <c r="AZ38" t="s">
        <v>250</v>
      </c>
      <c r="BA38" t="s">
        <v>140</v>
      </c>
      <c r="BB38" t="s">
        <v>166</v>
      </c>
      <c r="BD38" t="s">
        <v>201</v>
      </c>
      <c r="BF38" t="s">
        <v>137</v>
      </c>
      <c r="BG38" s="102" t="str">
        <f t="shared" si="0"/>
        <v>BEVトラック(小型)DFSKor不明F1Tfumei自家用</v>
      </c>
      <c r="BH38" s="112">
        <v>911000</v>
      </c>
      <c r="BI38" s="102"/>
      <c r="BJ38" s="102" t="s">
        <v>236</v>
      </c>
      <c r="BK38" s="102"/>
      <c r="BL38" s="102" t="s">
        <v>206</v>
      </c>
      <c r="BM38" s="102"/>
    </row>
    <row r="39" spans="1:65" x14ac:dyDescent="0.4">
      <c r="AY39" t="s">
        <v>55</v>
      </c>
      <c r="AZ39" t="s">
        <v>250</v>
      </c>
      <c r="BA39" t="s">
        <v>140</v>
      </c>
      <c r="BB39" t="s">
        <v>173</v>
      </c>
      <c r="BD39" t="s">
        <v>201</v>
      </c>
      <c r="BF39" t="s">
        <v>136</v>
      </c>
      <c r="BG39" s="102" t="str">
        <f t="shared" si="0"/>
        <v>BEVトラック(小型)DFSKor不明F1VSfumei事業用</v>
      </c>
      <c r="BH39" s="112">
        <v>2042000</v>
      </c>
      <c r="BI39" s="102"/>
      <c r="BJ39" s="102" t="s">
        <v>237</v>
      </c>
      <c r="BK39" s="102"/>
      <c r="BL39" s="102" t="s">
        <v>207</v>
      </c>
      <c r="BM39" s="102"/>
    </row>
    <row r="40" spans="1:65" x14ac:dyDescent="0.4">
      <c r="AY40" t="s">
        <v>55</v>
      </c>
      <c r="AZ40" t="s">
        <v>250</v>
      </c>
      <c r="BA40" t="s">
        <v>140</v>
      </c>
      <c r="BB40" t="s">
        <v>173</v>
      </c>
      <c r="BD40" t="s">
        <v>201</v>
      </c>
      <c r="BF40" t="s">
        <v>137</v>
      </c>
      <c r="BG40" s="102" t="str">
        <f t="shared" si="0"/>
        <v>BEVトラック(小型)DFSKor不明F1VSfumei自家用</v>
      </c>
      <c r="BH40" s="112">
        <v>1930000</v>
      </c>
      <c r="BI40" s="102"/>
      <c r="BJ40" s="102" t="s">
        <v>238</v>
      </c>
      <c r="BK40" s="102"/>
      <c r="BL40" s="102"/>
      <c r="BM40" s="102"/>
    </row>
    <row r="41" spans="1:65" x14ac:dyDescent="0.4">
      <c r="AY41" t="s">
        <v>55</v>
      </c>
      <c r="AZ41" t="s">
        <v>250</v>
      </c>
      <c r="BA41" t="s">
        <v>140</v>
      </c>
      <c r="BB41" t="s">
        <v>179</v>
      </c>
      <c r="BD41" t="s">
        <v>201</v>
      </c>
      <c r="BF41" t="s">
        <v>136</v>
      </c>
      <c r="BG41" s="102" t="str">
        <f t="shared" si="0"/>
        <v>BEVトラック(小型)DFSKor不明F1TSfumei事業用</v>
      </c>
      <c r="BH41" s="112">
        <v>1756000</v>
      </c>
      <c r="BI41" s="102"/>
      <c r="BJ41" s="102" t="s">
        <v>239</v>
      </c>
      <c r="BK41" s="102"/>
      <c r="BL41" s="102"/>
      <c r="BM41" s="102"/>
    </row>
    <row r="42" spans="1:65" x14ac:dyDescent="0.4">
      <c r="AY42" t="s">
        <v>55</v>
      </c>
      <c r="AZ42" t="s">
        <v>250</v>
      </c>
      <c r="BA42" t="s">
        <v>140</v>
      </c>
      <c r="BB42" t="s">
        <v>179</v>
      </c>
      <c r="BD42" t="s">
        <v>201</v>
      </c>
      <c r="BF42" t="s">
        <v>137</v>
      </c>
      <c r="BG42" s="102" t="str">
        <f t="shared" si="0"/>
        <v>BEVトラック(小型)DFSKor不明F1TSfumei自家用</v>
      </c>
      <c r="BH42" s="112">
        <v>1644000</v>
      </c>
      <c r="BI42" s="102"/>
      <c r="BJ42" s="102" t="s">
        <v>240</v>
      </c>
      <c r="BK42" s="102"/>
      <c r="BL42" s="102"/>
      <c r="BM42" s="102"/>
    </row>
    <row r="43" spans="1:65" x14ac:dyDescent="0.4">
      <c r="AY43" t="s">
        <v>55</v>
      </c>
      <c r="AZ43" t="s">
        <v>250</v>
      </c>
      <c r="BA43" t="s">
        <v>140</v>
      </c>
      <c r="BB43" t="s">
        <v>283</v>
      </c>
      <c r="BD43" t="s">
        <v>201</v>
      </c>
      <c r="BF43" t="s">
        <v>136</v>
      </c>
      <c r="BG43" s="102" t="str">
        <f t="shared" si="0"/>
        <v>BEVトラック(小型)DFSKor不明F11VSfumei事業用</v>
      </c>
      <c r="BH43" s="112">
        <v>5808000</v>
      </c>
      <c r="BI43" s="102"/>
      <c r="BJ43" s="102" t="s">
        <v>241</v>
      </c>
      <c r="BK43" s="102"/>
      <c r="BL43" s="102"/>
      <c r="BM43" s="102"/>
    </row>
    <row r="44" spans="1:65" x14ac:dyDescent="0.4">
      <c r="AY44" t="s">
        <v>55</v>
      </c>
      <c r="AZ44" t="s">
        <v>250</v>
      </c>
      <c r="BA44" t="s">
        <v>140</v>
      </c>
      <c r="BB44" t="s">
        <v>283</v>
      </c>
      <c r="BD44" t="s">
        <v>201</v>
      </c>
      <c r="BF44" t="s">
        <v>137</v>
      </c>
      <c r="BG44" s="102" t="str">
        <f t="shared" si="0"/>
        <v>BEVトラック(小型)DFSKor不明F11VSfumei自家用</v>
      </c>
      <c r="BH44" s="112">
        <v>5696000</v>
      </c>
      <c r="BI44" s="102"/>
      <c r="BJ44" s="125" t="s">
        <v>242</v>
      </c>
      <c r="BK44" s="102"/>
      <c r="BL44" s="102"/>
      <c r="BM44" s="102"/>
    </row>
    <row r="45" spans="1:65" x14ac:dyDescent="0.4">
      <c r="AY45" t="s">
        <v>55</v>
      </c>
      <c r="AZ45" t="s">
        <v>251</v>
      </c>
      <c r="BA45" t="s">
        <v>141</v>
      </c>
      <c r="BB45" t="s">
        <v>155</v>
      </c>
      <c r="BD45" t="s">
        <v>201</v>
      </c>
      <c r="BF45" t="s">
        <v>136</v>
      </c>
      <c r="BG45" s="102" t="str">
        <f t="shared" si="0"/>
        <v>BEV軽自動車(バン)柳州五菱ASF2.0fumei事業用</v>
      </c>
      <c r="BH45" s="112">
        <v>1187000</v>
      </c>
      <c r="BI45" s="102"/>
      <c r="BJ45" s="125" t="s">
        <v>243</v>
      </c>
      <c r="BK45" s="102"/>
      <c r="BL45" s="102"/>
      <c r="BM45" s="102"/>
    </row>
    <row r="46" spans="1:65" x14ac:dyDescent="0.4">
      <c r="AY46" t="s">
        <v>55</v>
      </c>
      <c r="AZ46" t="s">
        <v>251</v>
      </c>
      <c r="BA46" t="s">
        <v>141</v>
      </c>
      <c r="BB46" t="s">
        <v>155</v>
      </c>
      <c r="BC46" t="s">
        <v>198</v>
      </c>
      <c r="BD46" t="s">
        <v>203</v>
      </c>
      <c r="BF46" t="s">
        <v>136</v>
      </c>
      <c r="BG46" s="102" t="str">
        <f t="shared" si="0"/>
        <v>BEV軽自動車(バン)柳州五菱ASF2.0ZABWA20VP事業用</v>
      </c>
      <c r="BH46" s="112">
        <v>1187000</v>
      </c>
      <c r="BI46" s="102"/>
      <c r="BJ46" s="125" t="s">
        <v>244</v>
      </c>
      <c r="BK46" s="102"/>
      <c r="BL46" s="102"/>
      <c r="BM46" s="102"/>
    </row>
    <row r="47" spans="1:65" x14ac:dyDescent="0.4">
      <c r="AY47" t="s">
        <v>55</v>
      </c>
      <c r="AZ47" t="s">
        <v>252</v>
      </c>
      <c r="BA47" t="s">
        <v>142</v>
      </c>
      <c r="BB47" t="s">
        <v>156</v>
      </c>
      <c r="BD47" t="s">
        <v>201</v>
      </c>
      <c r="BF47" t="s">
        <v>136</v>
      </c>
      <c r="BG47" s="102" t="str">
        <f t="shared" si="0"/>
        <v>BEV軽自動車(トラック)CENNTROor不明ELEMO-Kfumei事業用</v>
      </c>
      <c r="BH47" s="112">
        <v>1063000</v>
      </c>
      <c r="BI47" s="102"/>
      <c r="BJ47" s="125" t="s">
        <v>245</v>
      </c>
      <c r="BK47" s="102"/>
      <c r="BL47" s="102"/>
      <c r="BM47" s="102"/>
    </row>
    <row r="48" spans="1:65" x14ac:dyDescent="0.4">
      <c r="AY48" t="s">
        <v>55</v>
      </c>
      <c r="AZ48" t="s">
        <v>250</v>
      </c>
      <c r="BA48" t="s">
        <v>142</v>
      </c>
      <c r="BB48" t="s">
        <v>167</v>
      </c>
      <c r="BD48" t="s">
        <v>201</v>
      </c>
      <c r="BF48" t="s">
        <v>136</v>
      </c>
      <c r="BG48" s="102" t="str">
        <f t="shared" si="0"/>
        <v>BEVトラック(小型)CENNTROor不明ELEMOfumei事業用</v>
      </c>
      <c r="BH48" s="112">
        <v>1301000</v>
      </c>
      <c r="BI48" s="102"/>
      <c r="BJ48" s="102" t="s">
        <v>208</v>
      </c>
      <c r="BK48" s="102"/>
      <c r="BL48" s="102"/>
      <c r="BM48" s="102"/>
    </row>
    <row r="49" spans="51:65" x14ac:dyDescent="0.4">
      <c r="AY49" t="s">
        <v>55</v>
      </c>
      <c r="AZ49" t="s">
        <v>250</v>
      </c>
      <c r="BA49" t="s">
        <v>142</v>
      </c>
      <c r="BB49" t="s">
        <v>174</v>
      </c>
      <c r="BD49" t="s">
        <v>201</v>
      </c>
      <c r="BF49" t="s">
        <v>136</v>
      </c>
      <c r="BG49" s="102" t="str">
        <f t="shared" si="0"/>
        <v>BEVトラック(小型)CENNTROor不明ELEMO-Lfumei事業用</v>
      </c>
      <c r="BH49" s="112">
        <v>1321000</v>
      </c>
      <c r="BI49" s="102"/>
      <c r="BJ49" s="102" t="s">
        <v>209</v>
      </c>
      <c r="BK49" s="102"/>
      <c r="BL49" s="102"/>
      <c r="BM49" s="102"/>
    </row>
    <row r="50" spans="51:65" x14ac:dyDescent="0.4">
      <c r="AY50" t="s">
        <v>55</v>
      </c>
      <c r="AZ50" t="s">
        <v>250</v>
      </c>
      <c r="BA50" t="s">
        <v>142</v>
      </c>
      <c r="BB50" t="s">
        <v>174</v>
      </c>
      <c r="BD50" t="s">
        <v>201</v>
      </c>
      <c r="BF50" t="s">
        <v>137</v>
      </c>
      <c r="BG50" s="102" t="str">
        <f t="shared" si="0"/>
        <v>BEVトラック(小型)CENNTROor不明ELEMO-Lfumei自家用</v>
      </c>
      <c r="BH50" s="112">
        <v>1209000</v>
      </c>
      <c r="BI50" s="102"/>
      <c r="BJ50" s="102" t="s">
        <v>210</v>
      </c>
      <c r="BK50" s="102"/>
      <c r="BL50" s="102"/>
      <c r="BM50" s="102"/>
    </row>
    <row r="51" spans="51:65" x14ac:dyDescent="0.4">
      <c r="AY51" t="s">
        <v>55</v>
      </c>
      <c r="AZ51" t="s">
        <v>250</v>
      </c>
      <c r="BA51" t="s">
        <v>143</v>
      </c>
      <c r="BB51" t="s">
        <v>157</v>
      </c>
      <c r="BD51" t="s">
        <v>201</v>
      </c>
      <c r="BF51" t="s">
        <v>136</v>
      </c>
      <c r="BG51" s="102" t="str">
        <f t="shared" si="0"/>
        <v>BEVトラック(小型)不明OHKUMA-LV270Lfumei事業用</v>
      </c>
      <c r="BH51" s="112">
        <v>1465000</v>
      </c>
      <c r="BI51" s="102"/>
      <c r="BJ51" s="102" t="s">
        <v>211</v>
      </c>
      <c r="BK51" s="102"/>
      <c r="BL51" s="102"/>
      <c r="BM51" s="102"/>
    </row>
    <row r="52" spans="51:65" x14ac:dyDescent="0.4">
      <c r="AY52" t="s">
        <v>55</v>
      </c>
      <c r="AZ52" t="s">
        <v>250</v>
      </c>
      <c r="BA52" t="s">
        <v>143</v>
      </c>
      <c r="BB52" t="s">
        <v>168</v>
      </c>
      <c r="BD52" t="s">
        <v>201</v>
      </c>
      <c r="BF52" t="s">
        <v>136</v>
      </c>
      <c r="BG52" s="102" t="str">
        <f t="shared" si="0"/>
        <v>BEVトラック(小型)不明OHKUMA-TX200Lfumei事業用</v>
      </c>
      <c r="BH52" s="112">
        <v>540000</v>
      </c>
      <c r="BI52" s="102"/>
      <c r="BJ52" s="102" t="s">
        <v>246</v>
      </c>
      <c r="BK52" s="102"/>
      <c r="BL52" s="102"/>
      <c r="BM52" s="102"/>
    </row>
    <row r="53" spans="51:65" x14ac:dyDescent="0.4">
      <c r="AY53" t="s">
        <v>55</v>
      </c>
      <c r="AZ53" t="s">
        <v>250</v>
      </c>
      <c r="BA53" t="s">
        <v>143</v>
      </c>
      <c r="BB53" t="s">
        <v>175</v>
      </c>
      <c r="BD53" t="s">
        <v>201</v>
      </c>
      <c r="BF53" t="s">
        <v>136</v>
      </c>
      <c r="BG53" s="102" t="str">
        <f t="shared" si="0"/>
        <v>BEVトラック(小型)不明E1fumei事業用</v>
      </c>
      <c r="BH53" s="112">
        <v>4002000</v>
      </c>
      <c r="BI53" s="102"/>
      <c r="BJ53" s="102" t="s">
        <v>247</v>
      </c>
      <c r="BK53" s="102"/>
      <c r="BL53" s="102"/>
      <c r="BM53" s="102"/>
    </row>
    <row r="54" spans="51:65" x14ac:dyDescent="0.4">
      <c r="AY54" t="s">
        <v>55</v>
      </c>
      <c r="AZ54" t="s">
        <v>250</v>
      </c>
      <c r="BA54" t="s">
        <v>143</v>
      </c>
      <c r="BB54" t="s">
        <v>175</v>
      </c>
      <c r="BD54" t="s">
        <v>201</v>
      </c>
      <c r="BF54" t="s">
        <v>137</v>
      </c>
      <c r="BG54" s="102" t="str">
        <f t="shared" si="0"/>
        <v>BEVトラック(小型)不明E1fumei自家用</v>
      </c>
      <c r="BH54" s="112">
        <v>3890000</v>
      </c>
      <c r="BI54" s="102"/>
      <c r="BJ54" s="102" t="s">
        <v>212</v>
      </c>
      <c r="BK54" s="102"/>
      <c r="BL54" s="102"/>
      <c r="BM54" s="102"/>
    </row>
    <row r="55" spans="51:65" x14ac:dyDescent="0.4">
      <c r="AY55" t="s">
        <v>55</v>
      </c>
      <c r="AZ55" t="s">
        <v>250</v>
      </c>
      <c r="BA55" t="s">
        <v>143</v>
      </c>
      <c r="BB55" t="s">
        <v>180</v>
      </c>
      <c r="BD55" t="s">
        <v>201</v>
      </c>
      <c r="BF55" t="s">
        <v>136</v>
      </c>
      <c r="BG55" s="102" t="str">
        <f t="shared" si="0"/>
        <v>BEVトラック(小型)不明E2fumei事業用</v>
      </c>
      <c r="BH55" s="112">
        <v>3952000</v>
      </c>
      <c r="BI55" s="102"/>
      <c r="BJ55" s="102" t="s">
        <v>213</v>
      </c>
      <c r="BK55" s="102"/>
      <c r="BL55" s="102"/>
      <c r="BM55" s="102"/>
    </row>
    <row r="56" spans="51:65" x14ac:dyDescent="0.4">
      <c r="AY56" t="s">
        <v>55</v>
      </c>
      <c r="AZ56" t="s">
        <v>250</v>
      </c>
      <c r="BA56" t="s">
        <v>143</v>
      </c>
      <c r="BB56" t="s">
        <v>180</v>
      </c>
      <c r="BD56" t="s">
        <v>201</v>
      </c>
      <c r="BF56" t="s">
        <v>137</v>
      </c>
      <c r="BG56" s="102" t="str">
        <f t="shared" si="0"/>
        <v>BEVトラック(小型)不明E2fumei自家用</v>
      </c>
      <c r="BH56" s="112">
        <v>3840000</v>
      </c>
      <c r="BI56" s="102"/>
      <c r="BJ56" s="111" t="s">
        <v>214</v>
      </c>
      <c r="BK56" s="102"/>
      <c r="BL56" s="102"/>
      <c r="BM56" s="102"/>
    </row>
    <row r="57" spans="51:65" x14ac:dyDescent="0.4">
      <c r="AY57" t="s">
        <v>53</v>
      </c>
      <c r="AZ57" t="s">
        <v>46</v>
      </c>
      <c r="BA57" t="s">
        <v>143</v>
      </c>
      <c r="BB57" t="s">
        <v>184</v>
      </c>
      <c r="BD57" t="s">
        <v>201</v>
      </c>
      <c r="BF57" t="s">
        <v>136</v>
      </c>
      <c r="BG57" s="102" t="str">
        <f t="shared" si="0"/>
        <v>FCVトラクタ不明SX4257MJ4XFCEV17fumei事業用</v>
      </c>
      <c r="BH57" s="112">
        <v>41286000</v>
      </c>
      <c r="BI57" s="102"/>
      <c r="BJ57" s="102" t="s">
        <v>215</v>
      </c>
      <c r="BK57" s="102"/>
      <c r="BL57" s="102"/>
      <c r="BM57" s="102"/>
    </row>
    <row r="58" spans="51:65" x14ac:dyDescent="0.4">
      <c r="AY58" t="s">
        <v>53</v>
      </c>
      <c r="AZ58" t="s">
        <v>46</v>
      </c>
      <c r="BA58" t="s">
        <v>143</v>
      </c>
      <c r="BB58" t="s">
        <v>184</v>
      </c>
      <c r="BD58" t="s">
        <v>201</v>
      </c>
      <c r="BF58" t="s">
        <v>137</v>
      </c>
      <c r="BG58" s="102" t="str">
        <f t="shared" si="0"/>
        <v>FCVトラクタ不明SX4257MJ4XFCEV17fumei自家用</v>
      </c>
      <c r="BH58" s="112">
        <v>41174000</v>
      </c>
      <c r="BI58" s="102"/>
      <c r="BJ58" s="102" t="s">
        <v>216</v>
      </c>
      <c r="BK58" s="102"/>
      <c r="BL58" s="102"/>
      <c r="BM58" s="102"/>
    </row>
    <row r="59" spans="51:65" x14ac:dyDescent="0.4">
      <c r="AY59" t="s">
        <v>55</v>
      </c>
      <c r="AZ59" t="s">
        <v>250</v>
      </c>
      <c r="BA59" t="s">
        <v>144</v>
      </c>
      <c r="BB59" t="s">
        <v>158</v>
      </c>
      <c r="BD59" t="s">
        <v>201</v>
      </c>
      <c r="BF59" t="s">
        <v>136</v>
      </c>
      <c r="BG59" s="102" t="str">
        <f t="shared" si="0"/>
        <v>BEVトラック(小型)SHINERAYor不明TVC-700fumei事業用</v>
      </c>
      <c r="BH59" s="112">
        <v>1627000</v>
      </c>
      <c r="BI59" s="102"/>
      <c r="BJ59" s="102" t="s">
        <v>217</v>
      </c>
      <c r="BK59" s="102"/>
      <c r="BL59" s="102"/>
      <c r="BM59" s="102"/>
    </row>
    <row r="60" spans="51:65" x14ac:dyDescent="0.4">
      <c r="AY60" t="s">
        <v>55</v>
      </c>
      <c r="AZ60" t="s">
        <v>250</v>
      </c>
      <c r="BA60" t="s">
        <v>145</v>
      </c>
      <c r="BB60" t="s">
        <v>159</v>
      </c>
      <c r="BD60" t="s">
        <v>201</v>
      </c>
      <c r="BF60" t="s">
        <v>136</v>
      </c>
      <c r="BG60" s="102" t="str">
        <f t="shared" si="0"/>
        <v>BEVトラック(小型)フォトンorFOTONor不明ZM6fumei事業用</v>
      </c>
      <c r="BH60" s="112">
        <v>5535000</v>
      </c>
      <c r="BI60" s="102"/>
      <c r="BJ60" s="102" t="s">
        <v>218</v>
      </c>
      <c r="BK60" s="102"/>
      <c r="BL60" s="102"/>
      <c r="BM60" s="102"/>
    </row>
    <row r="61" spans="51:65" x14ac:dyDescent="0.4">
      <c r="AY61" t="s">
        <v>55</v>
      </c>
      <c r="AZ61" t="s">
        <v>250</v>
      </c>
      <c r="BA61" t="s">
        <v>145</v>
      </c>
      <c r="BB61" t="s">
        <v>159</v>
      </c>
      <c r="BD61" t="s">
        <v>201</v>
      </c>
      <c r="BF61" t="s">
        <v>137</v>
      </c>
      <c r="BG61" s="102" t="str">
        <f t="shared" si="0"/>
        <v>BEVトラック(小型)フォトンorFOTONor不明ZM6fumei自家用</v>
      </c>
      <c r="BH61" s="112">
        <v>5423000</v>
      </c>
      <c r="BI61" s="102"/>
      <c r="BJ61" s="102" t="s">
        <v>219</v>
      </c>
      <c r="BK61" s="102"/>
      <c r="BL61" s="102"/>
      <c r="BM61" s="102"/>
    </row>
    <row r="62" spans="51:65" x14ac:dyDescent="0.4">
      <c r="AY62" t="s">
        <v>55</v>
      </c>
      <c r="AZ62" t="s">
        <v>250</v>
      </c>
      <c r="BA62" t="s">
        <v>146</v>
      </c>
      <c r="BB62" t="s">
        <v>160</v>
      </c>
      <c r="BD62" t="s">
        <v>201</v>
      </c>
      <c r="BF62" t="s">
        <v>136</v>
      </c>
      <c r="BG62" s="102" t="str">
        <f t="shared" si="0"/>
        <v>BEVトラック(小型)フォトンor不明eAUMARKfumei事業用</v>
      </c>
      <c r="BH62" s="112">
        <v>6235000</v>
      </c>
      <c r="BI62" s="102"/>
      <c r="BJ62" s="102" t="s">
        <v>220</v>
      </c>
      <c r="BK62" s="102"/>
      <c r="BL62" s="102"/>
      <c r="BM62" s="102"/>
    </row>
    <row r="63" spans="51:65" x14ac:dyDescent="0.4">
      <c r="AY63" t="s">
        <v>55</v>
      </c>
      <c r="AZ63" t="s">
        <v>250</v>
      </c>
      <c r="BA63" t="s">
        <v>146</v>
      </c>
      <c r="BB63" t="s">
        <v>160</v>
      </c>
      <c r="BD63" t="s">
        <v>201</v>
      </c>
      <c r="BF63" t="s">
        <v>137</v>
      </c>
      <c r="BG63" s="102" t="str">
        <f t="shared" si="0"/>
        <v>BEVトラック(小型)フォトンor不明eAUMARKfumei自家用</v>
      </c>
      <c r="BH63" s="112">
        <v>6123000</v>
      </c>
      <c r="BI63" s="102"/>
      <c r="BJ63" s="102" t="s">
        <v>221</v>
      </c>
      <c r="BK63" s="102"/>
      <c r="BL63" s="102"/>
      <c r="BM63" s="102"/>
    </row>
    <row r="64" spans="51:65" x14ac:dyDescent="0.4">
      <c r="AY64" t="s">
        <v>55</v>
      </c>
      <c r="AZ64" t="s">
        <v>251</v>
      </c>
      <c r="BA64" t="s">
        <v>147</v>
      </c>
      <c r="BB64" t="s">
        <v>161</v>
      </c>
      <c r="BC64" t="s">
        <v>198</v>
      </c>
      <c r="BD64" t="s">
        <v>236</v>
      </c>
      <c r="BF64" t="s">
        <v>136</v>
      </c>
      <c r="BG64" s="102" t="str">
        <f t="shared" si="0"/>
        <v>BEV軽自動車(バン)三菱MINICAB-MiEV 2シーターZABU68V HLDDD事業用</v>
      </c>
      <c r="BH64" s="112">
        <v>1133000</v>
      </c>
      <c r="BI64" s="102"/>
      <c r="BJ64" s="102" t="s">
        <v>226</v>
      </c>
      <c r="BK64" s="102"/>
      <c r="BL64" s="102"/>
      <c r="BM64" s="102"/>
    </row>
    <row r="65" spans="51:65" x14ac:dyDescent="0.4">
      <c r="AY65" t="s">
        <v>55</v>
      </c>
      <c r="AZ65" t="s">
        <v>251</v>
      </c>
      <c r="BA65" t="s">
        <v>147</v>
      </c>
      <c r="BB65" t="s">
        <v>169</v>
      </c>
      <c r="BC65" t="s">
        <v>198</v>
      </c>
      <c r="BD65" t="s">
        <v>237</v>
      </c>
      <c r="BF65" t="s">
        <v>136</v>
      </c>
      <c r="BG65" s="102" t="str">
        <f t="shared" si="0"/>
        <v>BEV軽自動車(バン)三菱MINICAB-MiEV 4シーターZABU68V HLDDA事業用</v>
      </c>
      <c r="BH65" s="112">
        <v>1146000</v>
      </c>
      <c r="BI65" s="102"/>
      <c r="BJ65" s="102" t="s">
        <v>222</v>
      </c>
      <c r="BK65" s="102"/>
      <c r="BL65" s="102"/>
      <c r="BM65" s="102"/>
    </row>
    <row r="66" spans="51:65" x14ac:dyDescent="0.4">
      <c r="AY66" t="s">
        <v>55</v>
      </c>
      <c r="AZ66" t="s">
        <v>251</v>
      </c>
      <c r="BA66" t="s">
        <v>147</v>
      </c>
      <c r="BB66" t="s">
        <v>176</v>
      </c>
      <c r="BC66" t="s">
        <v>198</v>
      </c>
      <c r="BD66" t="s">
        <v>238</v>
      </c>
      <c r="BF66" t="s">
        <v>136</v>
      </c>
      <c r="BG66" s="102" t="str">
        <f t="shared" si="0"/>
        <v>BEV軽自動車(バン)三菱MINICAB EV 2シーターZABU69V HLDDG事業用</v>
      </c>
      <c r="BH66" s="112">
        <v>1033000</v>
      </c>
      <c r="BI66" s="102"/>
      <c r="BJ66" s="102" t="s">
        <v>223</v>
      </c>
      <c r="BK66" s="102"/>
      <c r="BL66" s="102"/>
      <c r="BM66" s="102"/>
    </row>
    <row r="67" spans="51:65" x14ac:dyDescent="0.4">
      <c r="AY67" t="s">
        <v>55</v>
      </c>
      <c r="AZ67" t="s">
        <v>251</v>
      </c>
      <c r="BA67" t="s">
        <v>147</v>
      </c>
      <c r="BB67" t="s">
        <v>181</v>
      </c>
      <c r="BC67" t="s">
        <v>198</v>
      </c>
      <c r="BD67" t="s">
        <v>239</v>
      </c>
      <c r="BF67" t="s">
        <v>136</v>
      </c>
      <c r="BG67" s="102" t="str">
        <f t="shared" si="0"/>
        <v>BEV軽自動車(バン)三菱MINICAB EV 4シーターZABU69V HLDDF事業用</v>
      </c>
      <c r="BH67" s="112">
        <v>1067000</v>
      </c>
      <c r="BI67" s="102"/>
      <c r="BJ67" s="102"/>
      <c r="BK67" s="102"/>
      <c r="BL67" s="102"/>
      <c r="BM67" s="102"/>
    </row>
    <row r="68" spans="51:65" x14ac:dyDescent="0.4">
      <c r="AY68" t="s">
        <v>55</v>
      </c>
      <c r="AZ68" t="s">
        <v>251</v>
      </c>
      <c r="BA68" t="s">
        <v>147</v>
      </c>
      <c r="BB68" t="s">
        <v>176</v>
      </c>
      <c r="BC68" t="s">
        <v>198</v>
      </c>
      <c r="BD68" t="s">
        <v>240</v>
      </c>
      <c r="BF68" t="s">
        <v>136</v>
      </c>
      <c r="BG68" s="102" t="str">
        <f t="shared" si="0"/>
        <v>BEV軽自動車(バン)三菱MINICAB EV 2シーターZABU69V HLDDI事業用</v>
      </c>
      <c r="BH68" s="112">
        <v>1202000</v>
      </c>
      <c r="BI68" s="102"/>
      <c r="BJ68" s="102"/>
      <c r="BK68" s="102"/>
      <c r="BL68" s="102"/>
      <c r="BM68" s="102"/>
    </row>
    <row r="69" spans="51:65" x14ac:dyDescent="0.4">
      <c r="AY69" t="s">
        <v>55</v>
      </c>
      <c r="AZ69" t="s">
        <v>251</v>
      </c>
      <c r="BA69" t="s">
        <v>147</v>
      </c>
      <c r="BB69" t="s">
        <v>181</v>
      </c>
      <c r="BC69" t="s">
        <v>198</v>
      </c>
      <c r="BD69" t="s">
        <v>241</v>
      </c>
      <c r="BF69" t="s">
        <v>136</v>
      </c>
      <c r="BG69" s="102" t="str">
        <f t="shared" si="0"/>
        <v>BEV軽自動車(バン)三菱MINICAB EV 4シーターZABU69V HLDDH事業用</v>
      </c>
      <c r="BH69" s="112">
        <v>1235000</v>
      </c>
      <c r="BI69" s="102"/>
      <c r="BJ69" s="102"/>
      <c r="BK69" s="102"/>
      <c r="BL69" s="102"/>
      <c r="BM69" s="102"/>
    </row>
    <row r="70" spans="51:65" x14ac:dyDescent="0.4">
      <c r="AY70" t="s">
        <v>55</v>
      </c>
      <c r="AZ70" t="s">
        <v>251</v>
      </c>
      <c r="BA70" t="s">
        <v>147</v>
      </c>
      <c r="BB70" t="s">
        <v>185</v>
      </c>
      <c r="BC70" t="s">
        <v>200</v>
      </c>
      <c r="BD70" t="s">
        <v>205</v>
      </c>
      <c r="BF70" t="s">
        <v>136</v>
      </c>
      <c r="BG70" s="102" t="str">
        <f t="shared" si="0"/>
        <v>BEV軽自動車(バン)三菱23MY eKクロス EV（Gビジネスパッケージグレード）ZAAB5AWLDCB事業用</v>
      </c>
      <c r="BH70" s="112">
        <v>1166000</v>
      </c>
      <c r="BI70" s="102"/>
      <c r="BJ70" s="102"/>
      <c r="BK70" s="102"/>
      <c r="BL70" s="102"/>
      <c r="BM70" s="102"/>
    </row>
    <row r="71" spans="51:65" x14ac:dyDescent="0.4">
      <c r="AY71" t="s">
        <v>55</v>
      </c>
      <c r="AZ71" t="s">
        <v>251</v>
      </c>
      <c r="BA71" t="s">
        <v>147</v>
      </c>
      <c r="BB71" t="s">
        <v>187</v>
      </c>
      <c r="BC71" t="s">
        <v>200</v>
      </c>
      <c r="BD71" t="s">
        <v>205</v>
      </c>
      <c r="BF71" t="s">
        <v>136</v>
      </c>
      <c r="BG71" s="102" t="str">
        <f t="shared" si="0"/>
        <v>BEV軽自動車(バン)三菱23MY eKクロス EV（Gグレード）ZAAB5AWLDCB事業用</v>
      </c>
      <c r="BH71" s="112">
        <v>1166000</v>
      </c>
      <c r="BI71" s="102"/>
      <c r="BJ71" s="102"/>
      <c r="BK71" s="102"/>
      <c r="BL71" s="102"/>
      <c r="BM71" s="102"/>
    </row>
    <row r="72" spans="51:65" x14ac:dyDescent="0.4">
      <c r="AY72" t="s">
        <v>55</v>
      </c>
      <c r="AZ72" t="s">
        <v>251</v>
      </c>
      <c r="BA72" t="s">
        <v>147</v>
      </c>
      <c r="BB72" t="s">
        <v>189</v>
      </c>
      <c r="BC72" t="s">
        <v>200</v>
      </c>
      <c r="BD72" t="s">
        <v>206</v>
      </c>
      <c r="BF72" t="s">
        <v>136</v>
      </c>
      <c r="BG72" s="102" t="str">
        <f t="shared" si="0"/>
        <v>BEV軽自動車(バン)三菱23MY eKクロス EV（Pグレード）ZAAB5AWLDEB事業用</v>
      </c>
      <c r="BH72" s="112">
        <v>1166000</v>
      </c>
      <c r="BI72" s="102"/>
      <c r="BJ72" s="102"/>
      <c r="BK72" s="102"/>
      <c r="BL72" s="102"/>
      <c r="BM72" s="102"/>
    </row>
    <row r="73" spans="51:65" x14ac:dyDescent="0.4">
      <c r="AY73" t="s">
        <v>55</v>
      </c>
      <c r="AZ73" t="s">
        <v>251</v>
      </c>
      <c r="BA73" t="s">
        <v>147</v>
      </c>
      <c r="BB73" t="s">
        <v>190</v>
      </c>
      <c r="BC73" t="s">
        <v>200</v>
      </c>
      <c r="BD73" t="s">
        <v>205</v>
      </c>
      <c r="BF73" t="s">
        <v>136</v>
      </c>
      <c r="BG73" s="102" t="str">
        <f t="shared" si="0"/>
        <v>BEV軽自動車(バン)三菱25MY eKクロス EV（Gビジネスパッケージグレード）ZAAB5AWLDCB事業用</v>
      </c>
      <c r="BH73" s="112">
        <v>1179000</v>
      </c>
      <c r="BI73" s="102"/>
      <c r="BJ73" s="102"/>
      <c r="BK73" s="102"/>
      <c r="BL73" s="102"/>
      <c r="BM73" s="102"/>
    </row>
    <row r="74" spans="51:65" x14ac:dyDescent="0.4">
      <c r="AY74" t="s">
        <v>55</v>
      </c>
      <c r="AZ74" t="s">
        <v>251</v>
      </c>
      <c r="BA74" t="s">
        <v>147</v>
      </c>
      <c r="BB74" t="s">
        <v>191</v>
      </c>
      <c r="BC74" t="s">
        <v>200</v>
      </c>
      <c r="BD74" t="s">
        <v>205</v>
      </c>
      <c r="BF74" t="s">
        <v>136</v>
      </c>
      <c r="BG74" s="102" t="str">
        <f t="shared" si="0"/>
        <v>BEV軽自動車(バン)三菱25MY eKクロス EV（Gグレード）ZAAB5AWLDCB事業用</v>
      </c>
      <c r="BH74" s="112">
        <v>1179000</v>
      </c>
      <c r="BI74" s="102"/>
      <c r="BJ74" s="102"/>
      <c r="BK74" s="102"/>
      <c r="BL74" s="102"/>
      <c r="BM74" s="102"/>
    </row>
    <row r="75" spans="51:65" x14ac:dyDescent="0.4">
      <c r="AY75" t="s">
        <v>55</v>
      </c>
      <c r="AZ75" t="s">
        <v>251</v>
      </c>
      <c r="BA75" t="s">
        <v>147</v>
      </c>
      <c r="BB75" t="s">
        <v>192</v>
      </c>
      <c r="BC75" t="s">
        <v>200</v>
      </c>
      <c r="BD75" t="s">
        <v>206</v>
      </c>
      <c r="BF75" t="s">
        <v>136</v>
      </c>
      <c r="BG75" s="102" t="str">
        <f t="shared" si="0"/>
        <v>BEV軽自動車(バン)三菱25MY eKクロス EV（Pグレード）ZAAB5AWLDEB事業用</v>
      </c>
      <c r="BH75" s="112">
        <v>1179000</v>
      </c>
      <c r="BI75" s="102"/>
      <c r="BJ75" s="102"/>
      <c r="BK75" s="102"/>
      <c r="BL75" s="102"/>
      <c r="BM75" s="102"/>
    </row>
    <row r="76" spans="51:65" x14ac:dyDescent="0.4">
      <c r="AY76" t="s">
        <v>55</v>
      </c>
      <c r="AZ76" t="s">
        <v>251</v>
      </c>
      <c r="BA76" t="s">
        <v>148</v>
      </c>
      <c r="BB76" t="s">
        <v>232</v>
      </c>
      <c r="BC76" t="s">
        <v>198</v>
      </c>
      <c r="BD76" t="s">
        <v>242</v>
      </c>
      <c r="BF76" t="s">
        <v>136</v>
      </c>
      <c r="BG76" s="102" t="str">
        <f t="shared" si="0"/>
        <v>BEV軽自動車(バン)ニッサンクリッパーEV ※2シーターZABU79V HLDDG事業用</v>
      </c>
      <c r="BH76" s="112">
        <v>1227000</v>
      </c>
      <c r="BI76" s="102"/>
      <c r="BJ76" s="102"/>
      <c r="BK76" s="102"/>
      <c r="BL76" s="102"/>
      <c r="BM76" s="102"/>
    </row>
    <row r="77" spans="51:65" x14ac:dyDescent="0.4">
      <c r="AY77" t="s">
        <v>55</v>
      </c>
      <c r="AZ77" t="s">
        <v>251</v>
      </c>
      <c r="BA77" t="s">
        <v>148</v>
      </c>
      <c r="BB77" t="s">
        <v>170</v>
      </c>
      <c r="BC77" t="s">
        <v>198</v>
      </c>
      <c r="BD77" t="s">
        <v>243</v>
      </c>
      <c r="BF77" t="s">
        <v>136</v>
      </c>
      <c r="BG77" s="102" t="str">
        <f t="shared" si="0"/>
        <v>BEV軽自動車(バン)ニッサンクリッパーEV 4シーターZABU79V HLDDF事業用</v>
      </c>
      <c r="BH77" s="112">
        <v>1231000</v>
      </c>
      <c r="BI77" s="102"/>
      <c r="BJ77" s="102"/>
      <c r="BK77" s="102"/>
      <c r="BL77" s="102"/>
      <c r="BM77" s="102"/>
    </row>
    <row r="78" spans="51:65" x14ac:dyDescent="0.4">
      <c r="AY78" t="s">
        <v>55</v>
      </c>
      <c r="AZ78" t="s">
        <v>251</v>
      </c>
      <c r="BA78" t="s">
        <v>148</v>
      </c>
      <c r="BB78" t="s">
        <v>232</v>
      </c>
      <c r="BC78" t="s">
        <v>198</v>
      </c>
      <c r="BD78" t="s">
        <v>244</v>
      </c>
      <c r="BF78" t="s">
        <v>136</v>
      </c>
      <c r="BG78" s="102" t="str">
        <f t="shared" si="0"/>
        <v>BEV軽自動車(バン)ニッサンクリッパーEV ※2シーターZABU79V HLDDI事業用</v>
      </c>
      <c r="BH78" s="112">
        <v>1397000</v>
      </c>
      <c r="BI78" s="102"/>
      <c r="BJ78" s="102"/>
      <c r="BK78" s="102"/>
      <c r="BL78" s="102"/>
      <c r="BM78" s="102"/>
    </row>
    <row r="79" spans="51:65" x14ac:dyDescent="0.4">
      <c r="AY79" t="s">
        <v>55</v>
      </c>
      <c r="AZ79" t="s">
        <v>251</v>
      </c>
      <c r="BA79" t="s">
        <v>148</v>
      </c>
      <c r="BB79" t="s">
        <v>170</v>
      </c>
      <c r="BC79" t="s">
        <v>198</v>
      </c>
      <c r="BD79" t="s">
        <v>245</v>
      </c>
      <c r="BF79" t="s">
        <v>136</v>
      </c>
      <c r="BG79" s="102" t="str">
        <f t="shared" si="0"/>
        <v>BEV軽自動車(バン)ニッサンクリッパーEV 4シーターZABU79V HLDDH事業用</v>
      </c>
      <c r="BH79" s="112">
        <v>1402000</v>
      </c>
      <c r="BI79" s="102"/>
      <c r="BJ79" s="102"/>
      <c r="BK79" s="102"/>
      <c r="BL79" s="102"/>
      <c r="BM79" s="102"/>
    </row>
    <row r="80" spans="51:65" x14ac:dyDescent="0.4">
      <c r="AY80" t="s">
        <v>55</v>
      </c>
      <c r="AZ80" t="s">
        <v>251</v>
      </c>
      <c r="BA80" t="s">
        <v>148</v>
      </c>
      <c r="BB80" t="s">
        <v>177</v>
      </c>
      <c r="BC80" t="s">
        <v>200</v>
      </c>
      <c r="BD80" t="s">
        <v>207</v>
      </c>
      <c r="BF80" t="s">
        <v>136</v>
      </c>
      <c r="BG80" s="102" t="str">
        <f t="shared" si="0"/>
        <v>BEV軽自動車(バン)ニッサン日産サクラ SグレードZAAB6AW事業用</v>
      </c>
      <c r="BH80" s="112">
        <v>1176000</v>
      </c>
      <c r="BI80" s="102"/>
      <c r="BJ80" s="102"/>
      <c r="BK80" s="102"/>
      <c r="BL80" s="102"/>
      <c r="BM80" s="102"/>
    </row>
    <row r="81" spans="51:65" x14ac:dyDescent="0.4">
      <c r="AY81" t="s">
        <v>55</v>
      </c>
      <c r="AZ81" t="s">
        <v>251</v>
      </c>
      <c r="BA81" t="s">
        <v>148</v>
      </c>
      <c r="BB81" t="s">
        <v>182</v>
      </c>
      <c r="BC81" t="s">
        <v>200</v>
      </c>
      <c r="BD81" t="s">
        <v>207</v>
      </c>
      <c r="BF81" t="s">
        <v>136</v>
      </c>
      <c r="BG81" s="102" t="str">
        <f t="shared" si="0"/>
        <v>BEV軽自動車(バン)ニッサン日産サクラ XグレードZAAB6AW事業用</v>
      </c>
      <c r="BH81" s="112">
        <v>1176000</v>
      </c>
      <c r="BI81" s="102"/>
      <c r="BJ81" s="102"/>
      <c r="BK81" s="102"/>
      <c r="BL81" s="102"/>
      <c r="BM81" s="102"/>
    </row>
    <row r="82" spans="51:65" x14ac:dyDescent="0.4">
      <c r="AY82" t="s">
        <v>55</v>
      </c>
      <c r="AZ82" t="s">
        <v>251</v>
      </c>
      <c r="BA82" t="s">
        <v>148</v>
      </c>
      <c r="BB82" t="s">
        <v>186</v>
      </c>
      <c r="BC82" t="s">
        <v>200</v>
      </c>
      <c r="BD82" t="s">
        <v>207</v>
      </c>
      <c r="BF82" t="s">
        <v>136</v>
      </c>
      <c r="BG82" s="102" t="str">
        <f t="shared" si="0"/>
        <v>BEV軽自動車(バン)ニッサン日産サクラ 90周年記念車ZAAB6AW事業用</v>
      </c>
      <c r="BH82" s="112">
        <v>1176000</v>
      </c>
      <c r="BI82" s="102"/>
      <c r="BJ82" s="102"/>
      <c r="BK82" s="102"/>
      <c r="BL82" s="102"/>
      <c r="BM82" s="102"/>
    </row>
    <row r="83" spans="51:65" x14ac:dyDescent="0.4">
      <c r="AY83" t="s">
        <v>55</v>
      </c>
      <c r="AZ83" t="s">
        <v>251</v>
      </c>
      <c r="BA83" t="s">
        <v>148</v>
      </c>
      <c r="BB83" t="s">
        <v>188</v>
      </c>
      <c r="BC83" t="s">
        <v>200</v>
      </c>
      <c r="BD83" t="s">
        <v>207</v>
      </c>
      <c r="BF83" t="s">
        <v>136</v>
      </c>
      <c r="BG83" s="102" t="str">
        <f t="shared" si="0"/>
        <v>BEV軽自動車(バン)ニッサン日産サクラ GグレードZAAB6AW事業用</v>
      </c>
      <c r="BH83" s="112">
        <v>1176000</v>
      </c>
      <c r="BI83" s="102"/>
      <c r="BJ83" s="102"/>
      <c r="BK83" s="102"/>
      <c r="BL83" s="102"/>
      <c r="BM83" s="102"/>
    </row>
    <row r="84" spans="51:65" x14ac:dyDescent="0.4">
      <c r="AY84" t="s">
        <v>55</v>
      </c>
      <c r="AZ84" t="s">
        <v>251</v>
      </c>
      <c r="BA84" t="s">
        <v>149</v>
      </c>
      <c r="BB84" t="s">
        <v>162</v>
      </c>
      <c r="BC84" t="s">
        <v>198</v>
      </c>
      <c r="BD84" t="s">
        <v>208</v>
      </c>
      <c r="BF84" t="s">
        <v>136</v>
      </c>
      <c r="BG84" s="102" t="str">
        <f t="shared" si="0"/>
        <v>BEV軽自動車(バン)ホンダN-VAN e:GZABJJ3AGDY事業用</v>
      </c>
      <c r="BH84" s="112">
        <v>1304000</v>
      </c>
      <c r="BI84" s="102"/>
      <c r="BJ84" s="102"/>
      <c r="BK84" s="102"/>
      <c r="BL84" s="102"/>
      <c r="BM84" s="102"/>
    </row>
    <row r="85" spans="51:65" x14ac:dyDescent="0.4">
      <c r="AY85" t="s">
        <v>55</v>
      </c>
      <c r="AZ85" t="s">
        <v>251</v>
      </c>
      <c r="BA85" t="s">
        <v>149</v>
      </c>
      <c r="BB85" t="s">
        <v>171</v>
      </c>
      <c r="BC85" t="s">
        <v>198</v>
      </c>
      <c r="BD85" t="s">
        <v>209</v>
      </c>
      <c r="BF85" t="s">
        <v>136</v>
      </c>
      <c r="BG85" s="102" t="str">
        <f t="shared" si="0"/>
        <v>BEV軽自動車(バン)ホンダN-VAN e:L2ZABJJ3AGEY事業用</v>
      </c>
      <c r="BH85" s="112">
        <v>1329000</v>
      </c>
      <c r="BI85" s="102"/>
      <c r="BJ85" s="102"/>
      <c r="BK85" s="102"/>
      <c r="BL85" s="102"/>
      <c r="BM85" s="102"/>
    </row>
    <row r="86" spans="51:65" x14ac:dyDescent="0.4">
      <c r="AY86" t="s">
        <v>55</v>
      </c>
      <c r="AZ86" t="s">
        <v>251</v>
      </c>
      <c r="BA86" t="s">
        <v>149</v>
      </c>
      <c r="BB86" t="s">
        <v>178</v>
      </c>
      <c r="BC86" t="s">
        <v>198</v>
      </c>
      <c r="BD86" t="s">
        <v>210</v>
      </c>
      <c r="BF86" t="s">
        <v>136</v>
      </c>
      <c r="BG86" s="102" t="str">
        <f t="shared" si="0"/>
        <v>BEV軽自動車(バン)ホンダN-VAN e:L4ZABJJ3AGFY事業用</v>
      </c>
      <c r="BH86" s="112">
        <v>1329000</v>
      </c>
      <c r="BI86" s="102"/>
      <c r="BJ86" s="102"/>
      <c r="BK86" s="102"/>
      <c r="BL86" s="102"/>
      <c r="BM86" s="102"/>
    </row>
    <row r="87" spans="51:65" x14ac:dyDescent="0.4">
      <c r="AY87" t="s">
        <v>55</v>
      </c>
      <c r="AZ87" t="s">
        <v>251</v>
      </c>
      <c r="BA87" t="s">
        <v>149</v>
      </c>
      <c r="BB87" t="s">
        <v>183</v>
      </c>
      <c r="BC87" t="s">
        <v>198</v>
      </c>
      <c r="BD87" t="s">
        <v>211</v>
      </c>
      <c r="BF87" t="s">
        <v>136</v>
      </c>
      <c r="BG87" s="102" t="str">
        <f t="shared" si="0"/>
        <v>BEV軽自動車(バン)ホンダN-VAN e:FUNZABJJ3AGGY事業用</v>
      </c>
      <c r="BH87" s="112">
        <v>1329000</v>
      </c>
      <c r="BI87" s="102"/>
      <c r="BJ87" s="102"/>
      <c r="BK87" s="102"/>
      <c r="BL87" s="102"/>
      <c r="BM87" s="102"/>
    </row>
    <row r="88" spans="51:65" x14ac:dyDescent="0.4">
      <c r="AY88" t="s">
        <v>55</v>
      </c>
      <c r="AZ88" t="s">
        <v>250</v>
      </c>
      <c r="BA88" t="s">
        <v>234</v>
      </c>
      <c r="BB88" t="s">
        <v>235</v>
      </c>
      <c r="BC88" t="s">
        <v>198</v>
      </c>
      <c r="BD88" t="s">
        <v>246</v>
      </c>
      <c r="BF88" t="s">
        <v>136</v>
      </c>
      <c r="BG88" s="102" t="str">
        <f t="shared" si="0"/>
        <v>BEVトラック(小型)日野デュトロZ EVZABXED100V事業用</v>
      </c>
      <c r="BH88" s="112">
        <v>5114000</v>
      </c>
      <c r="BI88" s="102"/>
      <c r="BJ88" s="102"/>
      <c r="BK88" s="102"/>
      <c r="BL88" s="102"/>
      <c r="BM88" s="102"/>
    </row>
    <row r="89" spans="51:65" x14ac:dyDescent="0.4">
      <c r="AY89" t="s">
        <v>55</v>
      </c>
      <c r="AZ89" t="s">
        <v>250</v>
      </c>
      <c r="BA89" t="s">
        <v>234</v>
      </c>
      <c r="BB89" t="s">
        <v>235</v>
      </c>
      <c r="BC89" t="s">
        <v>198</v>
      </c>
      <c r="BD89" t="s">
        <v>246</v>
      </c>
      <c r="BF89" t="s">
        <v>137</v>
      </c>
      <c r="BG89" s="102" t="str">
        <f t="shared" si="0"/>
        <v>BEVトラック(小型)日野デュトロZ EVZABXED100V自家用</v>
      </c>
      <c r="BH89" s="112">
        <v>5002000</v>
      </c>
      <c r="BI89" s="102"/>
      <c r="BJ89" s="102"/>
      <c r="BK89" s="102"/>
      <c r="BL89" s="102"/>
      <c r="BM89" s="102"/>
    </row>
    <row r="90" spans="51:65" x14ac:dyDescent="0.4">
      <c r="AY90" t="s">
        <v>55</v>
      </c>
      <c r="AZ90" t="s">
        <v>250</v>
      </c>
      <c r="BA90" t="s">
        <v>234</v>
      </c>
      <c r="BB90" t="s">
        <v>235</v>
      </c>
      <c r="BC90" t="s">
        <v>198</v>
      </c>
      <c r="BD90" t="s">
        <v>247</v>
      </c>
      <c r="BF90" t="s">
        <v>136</v>
      </c>
      <c r="BG90" s="102" t="str">
        <f t="shared" si="0"/>
        <v>BEVトラック(小型)日野デュトロZ EVZABXED100事業用</v>
      </c>
      <c r="BH90" s="112">
        <v>5114000</v>
      </c>
      <c r="BI90" s="102"/>
      <c r="BJ90" s="102"/>
      <c r="BK90" s="102"/>
      <c r="BL90" s="102"/>
      <c r="BM90" s="102"/>
    </row>
    <row r="91" spans="51:65" x14ac:dyDescent="0.4">
      <c r="AY91" t="s">
        <v>55</v>
      </c>
      <c r="AZ91" t="s">
        <v>250</v>
      </c>
      <c r="BA91" t="s">
        <v>234</v>
      </c>
      <c r="BB91" t="s">
        <v>235</v>
      </c>
      <c r="BC91" t="s">
        <v>198</v>
      </c>
      <c r="BD91" t="s">
        <v>247</v>
      </c>
      <c r="BF91" t="s">
        <v>137</v>
      </c>
      <c r="BG91" s="102" t="str">
        <f t="shared" si="0"/>
        <v>BEVトラック(小型)日野デュトロZ EVZABXED100自家用</v>
      </c>
      <c r="BH91" s="112">
        <v>5002000</v>
      </c>
      <c r="BI91" s="102"/>
      <c r="BJ91" s="102"/>
      <c r="BK91" s="102"/>
      <c r="BL91" s="102"/>
      <c r="BM91" s="102"/>
    </row>
    <row r="92" spans="51:65" x14ac:dyDescent="0.4">
      <c r="AY92" t="s">
        <v>55</v>
      </c>
      <c r="AZ92" t="s">
        <v>250</v>
      </c>
      <c r="BA92" t="s">
        <v>150</v>
      </c>
      <c r="BB92" t="s">
        <v>163</v>
      </c>
      <c r="BC92" t="s">
        <v>198</v>
      </c>
      <c r="BD92" t="s">
        <v>212</v>
      </c>
      <c r="BE92" t="s">
        <v>224</v>
      </c>
      <c r="BF92" t="s">
        <v>136</v>
      </c>
      <c r="BG92" s="102" t="str">
        <f t="shared" si="0"/>
        <v>BEVトラック(小型)三菱ふそうeCanterZABFEAVKS事業用</v>
      </c>
      <c r="BH92" s="112">
        <v>5126000</v>
      </c>
      <c r="BI92" s="102"/>
      <c r="BJ92" s="102"/>
      <c r="BK92" s="102"/>
      <c r="BL92" s="102"/>
      <c r="BM92" s="102"/>
    </row>
    <row r="93" spans="51:65" x14ac:dyDescent="0.4">
      <c r="AY93" t="s">
        <v>55</v>
      </c>
      <c r="AZ93" t="s">
        <v>250</v>
      </c>
      <c r="BA93" t="s">
        <v>150</v>
      </c>
      <c r="BB93" t="s">
        <v>163</v>
      </c>
      <c r="BC93" t="s">
        <v>198</v>
      </c>
      <c r="BD93" t="s">
        <v>212</v>
      </c>
      <c r="BE93" t="s">
        <v>224</v>
      </c>
      <c r="BF93" t="s">
        <v>137</v>
      </c>
      <c r="BG93" s="102" t="str">
        <f t="shared" si="0"/>
        <v>BEVトラック(小型)三菱ふそうeCanterZABFEAVKS自家用</v>
      </c>
      <c r="BH93" s="112">
        <v>5014000</v>
      </c>
      <c r="BI93" s="102"/>
      <c r="BJ93" s="102"/>
      <c r="BK93" s="102"/>
      <c r="BL93" s="102"/>
      <c r="BM93" s="102"/>
    </row>
    <row r="94" spans="51:65" x14ac:dyDescent="0.4">
      <c r="AY94" t="s">
        <v>55</v>
      </c>
      <c r="AZ94" t="s">
        <v>250</v>
      </c>
      <c r="BA94" t="s">
        <v>150</v>
      </c>
      <c r="BB94" t="s">
        <v>163</v>
      </c>
      <c r="BC94" t="s">
        <v>198</v>
      </c>
      <c r="BD94" t="s">
        <v>212</v>
      </c>
      <c r="BE94" t="s">
        <v>225</v>
      </c>
      <c r="BF94" t="s">
        <v>136</v>
      </c>
      <c r="BG94" s="102" t="str">
        <f t="shared" si="0"/>
        <v>BEVトラック(小型)三菱ふそうeCanterZABFEAVKM事業用</v>
      </c>
      <c r="BH94" s="112">
        <v>6537000</v>
      </c>
      <c r="BI94" s="102"/>
      <c r="BJ94" s="102"/>
      <c r="BK94" s="102"/>
      <c r="BL94" s="102"/>
      <c r="BM94" s="102"/>
    </row>
    <row r="95" spans="51:65" x14ac:dyDescent="0.4">
      <c r="AY95" t="s">
        <v>55</v>
      </c>
      <c r="AZ95" t="s">
        <v>250</v>
      </c>
      <c r="BA95" t="s">
        <v>150</v>
      </c>
      <c r="BB95" t="s">
        <v>163</v>
      </c>
      <c r="BC95" t="s">
        <v>198</v>
      </c>
      <c r="BD95" t="s">
        <v>212</v>
      </c>
      <c r="BE95" t="s">
        <v>225</v>
      </c>
      <c r="BF95" t="s">
        <v>137</v>
      </c>
      <c r="BG95" s="102" t="str">
        <f t="shared" si="0"/>
        <v>BEVトラック(小型)三菱ふそうeCanterZABFEAVKM自家用</v>
      </c>
      <c r="BH95" s="112">
        <v>6425000</v>
      </c>
      <c r="BI95" s="102"/>
      <c r="BJ95" s="102"/>
      <c r="BK95" s="102"/>
      <c r="BL95" s="102"/>
      <c r="BM95" s="102"/>
    </row>
    <row r="96" spans="51:65" x14ac:dyDescent="0.4">
      <c r="AY96" t="s">
        <v>55</v>
      </c>
      <c r="AZ96" t="s">
        <v>250</v>
      </c>
      <c r="BA96" t="s">
        <v>150</v>
      </c>
      <c r="BB96" t="s">
        <v>163</v>
      </c>
      <c r="BC96" t="s">
        <v>198</v>
      </c>
      <c r="BD96" t="s">
        <v>213</v>
      </c>
      <c r="BE96" t="s">
        <v>224</v>
      </c>
      <c r="BF96" t="s">
        <v>136</v>
      </c>
      <c r="BG96" s="102" t="str">
        <f t="shared" si="0"/>
        <v>BEVトラック(小型)三菱ふそうeCanterZABFEBVKS事業用</v>
      </c>
      <c r="BH96" s="112">
        <v>5136000</v>
      </c>
      <c r="BI96" s="102"/>
      <c r="BJ96" s="102"/>
      <c r="BK96" s="102"/>
      <c r="BL96" s="102"/>
      <c r="BM96" s="102"/>
    </row>
    <row r="97" spans="51:65" x14ac:dyDescent="0.4">
      <c r="AY97" t="s">
        <v>55</v>
      </c>
      <c r="AZ97" t="s">
        <v>250</v>
      </c>
      <c r="BA97" t="s">
        <v>150</v>
      </c>
      <c r="BB97" t="s">
        <v>163</v>
      </c>
      <c r="BC97" t="s">
        <v>198</v>
      </c>
      <c r="BD97" t="s">
        <v>213</v>
      </c>
      <c r="BE97" t="s">
        <v>224</v>
      </c>
      <c r="BF97" t="s">
        <v>137</v>
      </c>
      <c r="BG97" s="102" t="str">
        <f t="shared" si="0"/>
        <v>BEVトラック(小型)三菱ふそうeCanterZABFEBVKS自家用</v>
      </c>
      <c r="BH97" s="112">
        <v>5024000</v>
      </c>
      <c r="BI97" s="102"/>
      <c r="BJ97" s="102"/>
      <c r="BK97" s="102"/>
      <c r="BL97" s="102"/>
      <c r="BM97" s="102"/>
    </row>
    <row r="98" spans="51:65" x14ac:dyDescent="0.4">
      <c r="AY98" t="s">
        <v>55</v>
      </c>
      <c r="AZ98" t="s">
        <v>250</v>
      </c>
      <c r="BA98" t="s">
        <v>150</v>
      </c>
      <c r="BB98" t="s">
        <v>163</v>
      </c>
      <c r="BC98" t="s">
        <v>198</v>
      </c>
      <c r="BD98" t="s">
        <v>213</v>
      </c>
      <c r="BE98" t="s">
        <v>225</v>
      </c>
      <c r="BF98" t="s">
        <v>136</v>
      </c>
      <c r="BG98" s="102" t="str">
        <f t="shared" si="0"/>
        <v>BEVトラック(小型)三菱ふそうeCanterZABFEBVKM事業用</v>
      </c>
      <c r="BH98" s="112">
        <v>6403000</v>
      </c>
      <c r="BI98" s="102"/>
      <c r="BJ98" s="102"/>
      <c r="BK98" s="102"/>
      <c r="BL98" s="102"/>
      <c r="BM98" s="102"/>
    </row>
    <row r="99" spans="51:65" x14ac:dyDescent="0.4">
      <c r="AY99" t="s">
        <v>55</v>
      </c>
      <c r="AZ99" t="s">
        <v>250</v>
      </c>
      <c r="BA99" t="s">
        <v>150</v>
      </c>
      <c r="BB99" t="s">
        <v>163</v>
      </c>
      <c r="BC99" t="s">
        <v>198</v>
      </c>
      <c r="BD99" t="s">
        <v>213</v>
      </c>
      <c r="BE99" t="s">
        <v>225</v>
      </c>
      <c r="BF99" t="s">
        <v>137</v>
      </c>
      <c r="BG99" s="102" t="str">
        <f t="shared" si="0"/>
        <v>BEVトラック(小型)三菱ふそうeCanterZABFEBVKM自家用</v>
      </c>
      <c r="BH99" s="112">
        <v>6291000</v>
      </c>
      <c r="BI99" s="102"/>
      <c r="BJ99" s="102"/>
      <c r="BK99" s="102"/>
      <c r="BL99" s="102"/>
      <c r="BM99" s="102"/>
    </row>
    <row r="100" spans="51:65" x14ac:dyDescent="0.4">
      <c r="AY100" t="s">
        <v>55</v>
      </c>
      <c r="AZ100" t="s">
        <v>250</v>
      </c>
      <c r="BA100" t="s">
        <v>150</v>
      </c>
      <c r="BB100" t="s">
        <v>163</v>
      </c>
      <c r="BC100" t="s">
        <v>198</v>
      </c>
      <c r="BD100" t="s">
        <v>214</v>
      </c>
      <c r="BF100" t="s">
        <v>136</v>
      </c>
      <c r="BG100" s="102" t="str">
        <f t="shared" ref="BG100:BG130" si="1">AY100&amp;AZ100&amp;BA100&amp;BB100&amp;BC100&amp;BD100&amp;BE100&amp;BF100</f>
        <v>BEVトラック(小型)三菱ふそうeCanterZABFEB8K事業用</v>
      </c>
      <c r="BH100" s="112">
        <v>6757000</v>
      </c>
      <c r="BI100" s="102"/>
      <c r="BJ100" s="102"/>
      <c r="BK100" s="102"/>
      <c r="BL100" s="102"/>
      <c r="BM100" s="102"/>
    </row>
    <row r="101" spans="51:65" x14ac:dyDescent="0.4">
      <c r="AY101" t="s">
        <v>55</v>
      </c>
      <c r="AZ101" t="s">
        <v>250</v>
      </c>
      <c r="BA101" t="s">
        <v>150</v>
      </c>
      <c r="BB101" t="s">
        <v>163</v>
      </c>
      <c r="BC101" t="s">
        <v>198</v>
      </c>
      <c r="BD101" t="s">
        <v>214</v>
      </c>
      <c r="BF101" t="s">
        <v>137</v>
      </c>
      <c r="BG101" s="102" t="str">
        <f t="shared" si="1"/>
        <v>BEVトラック(小型)三菱ふそうeCanterZABFEB8K自家用</v>
      </c>
      <c r="BH101" s="112">
        <v>6645000</v>
      </c>
      <c r="BI101" s="102"/>
      <c r="BJ101" s="102"/>
      <c r="BK101" s="102"/>
      <c r="BL101" s="102"/>
      <c r="BM101" s="102"/>
    </row>
    <row r="102" spans="51:65" x14ac:dyDescent="0.4">
      <c r="AY102" t="s">
        <v>55</v>
      </c>
      <c r="AZ102" t="s">
        <v>250</v>
      </c>
      <c r="BA102" t="s">
        <v>150</v>
      </c>
      <c r="BB102" t="s">
        <v>163</v>
      </c>
      <c r="BC102" t="s">
        <v>198</v>
      </c>
      <c r="BD102" t="s">
        <v>215</v>
      </c>
      <c r="BF102" t="s">
        <v>136</v>
      </c>
      <c r="BG102" s="102" t="str">
        <f t="shared" si="1"/>
        <v>BEVトラック(小型)三菱ふそうeCanterZABFEC9K事業用</v>
      </c>
      <c r="BH102" s="112">
        <v>8115000</v>
      </c>
      <c r="BI102" s="102"/>
      <c r="BJ102" s="102"/>
      <c r="BK102" s="102"/>
      <c r="BL102" s="102"/>
      <c r="BM102" s="102"/>
    </row>
    <row r="103" spans="51:65" x14ac:dyDescent="0.4">
      <c r="AY103" t="s">
        <v>55</v>
      </c>
      <c r="AZ103" t="s">
        <v>250</v>
      </c>
      <c r="BA103" t="s">
        <v>150</v>
      </c>
      <c r="BB103" t="s">
        <v>163</v>
      </c>
      <c r="BC103" t="s">
        <v>198</v>
      </c>
      <c r="BD103" t="s">
        <v>215</v>
      </c>
      <c r="BF103" t="s">
        <v>137</v>
      </c>
      <c r="BG103" s="102" t="str">
        <f t="shared" si="1"/>
        <v>BEVトラック(小型)三菱ふそうeCanterZABFEC9K自家用</v>
      </c>
      <c r="BH103" s="112">
        <v>8003000</v>
      </c>
      <c r="BI103" s="102"/>
      <c r="BJ103" s="102"/>
      <c r="BK103" s="102"/>
      <c r="BL103" s="102"/>
      <c r="BM103" s="102"/>
    </row>
    <row r="104" spans="51:65" x14ac:dyDescent="0.4">
      <c r="AY104" t="s">
        <v>55</v>
      </c>
      <c r="AZ104" t="s">
        <v>250</v>
      </c>
      <c r="BA104" t="s">
        <v>150</v>
      </c>
      <c r="BB104" t="s">
        <v>163</v>
      </c>
      <c r="BC104" t="s">
        <v>198</v>
      </c>
      <c r="BD104" t="s">
        <v>216</v>
      </c>
      <c r="BF104" t="s">
        <v>136</v>
      </c>
      <c r="BG104" s="102" t="str">
        <f t="shared" si="1"/>
        <v>BEVトラック(小型)三菱ふそうeCanterZABFED9K事業用</v>
      </c>
      <c r="BH104" s="112">
        <v>8449000</v>
      </c>
      <c r="BI104" s="102"/>
      <c r="BJ104" s="102"/>
      <c r="BK104" s="102"/>
      <c r="BL104" s="102"/>
      <c r="BM104" s="102"/>
    </row>
    <row r="105" spans="51:65" x14ac:dyDescent="0.4">
      <c r="AY105" t="s">
        <v>55</v>
      </c>
      <c r="AZ105" t="s">
        <v>250</v>
      </c>
      <c r="BA105" t="s">
        <v>150</v>
      </c>
      <c r="BB105" t="s">
        <v>163</v>
      </c>
      <c r="BC105" t="s">
        <v>198</v>
      </c>
      <c r="BD105" t="s">
        <v>216</v>
      </c>
      <c r="BF105" t="s">
        <v>137</v>
      </c>
      <c r="BG105" s="102" t="str">
        <f t="shared" si="1"/>
        <v>BEVトラック(小型)三菱ふそうeCanterZABFED9K自家用</v>
      </c>
      <c r="BH105" s="112">
        <v>8337000</v>
      </c>
      <c r="BI105" s="102"/>
      <c r="BJ105" s="102"/>
      <c r="BK105" s="102"/>
      <c r="BL105" s="102"/>
      <c r="BM105" s="102"/>
    </row>
    <row r="106" spans="51:65" x14ac:dyDescent="0.4">
      <c r="AY106" t="s">
        <v>55</v>
      </c>
      <c r="AZ106" t="s">
        <v>250</v>
      </c>
      <c r="BA106" t="s">
        <v>150</v>
      </c>
      <c r="BB106" t="s">
        <v>163</v>
      </c>
      <c r="BC106" t="s">
        <v>198</v>
      </c>
      <c r="BD106" t="s">
        <v>217</v>
      </c>
      <c r="BF106" t="s">
        <v>136</v>
      </c>
      <c r="BG106" s="102" t="str">
        <f t="shared" si="1"/>
        <v>BEVトラック(小型)三菱ふそうeCanterZABFEB8U事業用</v>
      </c>
      <c r="BH106" s="112">
        <v>7120000</v>
      </c>
      <c r="BI106" s="102"/>
      <c r="BJ106" s="102"/>
      <c r="BK106" s="102"/>
      <c r="BL106" s="102"/>
      <c r="BM106" s="102"/>
    </row>
    <row r="107" spans="51:65" x14ac:dyDescent="0.4">
      <c r="AY107" t="s">
        <v>55</v>
      </c>
      <c r="AZ107" t="s">
        <v>250</v>
      </c>
      <c r="BA107" t="s">
        <v>150</v>
      </c>
      <c r="BB107" t="s">
        <v>163</v>
      </c>
      <c r="BC107" t="s">
        <v>198</v>
      </c>
      <c r="BD107" t="s">
        <v>217</v>
      </c>
      <c r="BF107" t="s">
        <v>137</v>
      </c>
      <c r="BG107" s="102" t="str">
        <f t="shared" si="1"/>
        <v>BEVトラック(小型)三菱ふそうeCanterZABFEB8U自家用</v>
      </c>
      <c r="BH107" s="112">
        <v>7008000</v>
      </c>
      <c r="BI107" s="102"/>
      <c r="BJ107" s="102"/>
      <c r="BK107" s="102"/>
      <c r="BL107" s="102"/>
      <c r="BM107" s="102"/>
    </row>
    <row r="108" spans="51:65" x14ac:dyDescent="0.4">
      <c r="AY108" t="s">
        <v>55</v>
      </c>
      <c r="AZ108" t="s">
        <v>250</v>
      </c>
      <c r="BA108" t="s">
        <v>151</v>
      </c>
      <c r="BB108" t="s">
        <v>164</v>
      </c>
      <c r="BC108" t="s">
        <v>198</v>
      </c>
      <c r="BD108" t="s">
        <v>218</v>
      </c>
      <c r="BF108" t="s">
        <v>136</v>
      </c>
      <c r="BG108" s="102" t="str">
        <f t="shared" si="1"/>
        <v>BEVトラック(小型)いすゞエルフ mio EVZABNHR48AF事業用</v>
      </c>
      <c r="BH108" s="112">
        <v>4180000</v>
      </c>
      <c r="BI108" s="102"/>
      <c r="BJ108" s="102"/>
      <c r="BK108" s="102"/>
      <c r="BL108" s="102"/>
      <c r="BM108" s="102"/>
    </row>
    <row r="109" spans="51:65" x14ac:dyDescent="0.4">
      <c r="AY109" t="s">
        <v>55</v>
      </c>
      <c r="AZ109" t="s">
        <v>250</v>
      </c>
      <c r="BA109" t="s">
        <v>151</v>
      </c>
      <c r="BB109" t="s">
        <v>164</v>
      </c>
      <c r="BC109" t="s">
        <v>198</v>
      </c>
      <c r="BD109" t="s">
        <v>218</v>
      </c>
      <c r="BF109" t="s">
        <v>137</v>
      </c>
      <c r="BG109" s="102" t="str">
        <f t="shared" si="1"/>
        <v>BEVトラック(小型)いすゞエルフ mio EVZABNHR48AF自家用</v>
      </c>
      <c r="BH109" s="112">
        <v>4068000</v>
      </c>
      <c r="BI109" s="102"/>
      <c r="BJ109" s="102"/>
      <c r="BK109" s="102"/>
      <c r="BL109" s="102"/>
      <c r="BM109" s="102"/>
    </row>
    <row r="110" spans="51:65" x14ac:dyDescent="0.4">
      <c r="AY110" t="s">
        <v>55</v>
      </c>
      <c r="AZ110" t="s">
        <v>250</v>
      </c>
      <c r="BA110" t="s">
        <v>151</v>
      </c>
      <c r="BB110" t="s">
        <v>172</v>
      </c>
      <c r="BC110" t="s">
        <v>198</v>
      </c>
      <c r="BD110" t="s">
        <v>219</v>
      </c>
      <c r="BF110" t="s">
        <v>136</v>
      </c>
      <c r="BG110" s="102" t="str">
        <f t="shared" si="1"/>
        <v>BEVトラック(小型)いすゞエルフ EVZABNJR48AF事業用</v>
      </c>
      <c r="BH110" s="112">
        <v>4863000</v>
      </c>
      <c r="BI110" s="102"/>
      <c r="BJ110" s="102"/>
      <c r="BK110" s="102"/>
      <c r="BL110" s="102"/>
      <c r="BM110" s="102"/>
    </row>
    <row r="111" spans="51:65" x14ac:dyDescent="0.4">
      <c r="AY111" t="s">
        <v>55</v>
      </c>
      <c r="AZ111" t="s">
        <v>250</v>
      </c>
      <c r="BA111" t="s">
        <v>151</v>
      </c>
      <c r="BB111" t="s">
        <v>172</v>
      </c>
      <c r="BC111" t="s">
        <v>198</v>
      </c>
      <c r="BD111" t="s">
        <v>219</v>
      </c>
      <c r="BF111" t="s">
        <v>137</v>
      </c>
      <c r="BG111" s="102" t="str">
        <f t="shared" si="1"/>
        <v>BEVトラック(小型)いすゞエルフ EVZABNJR48AF自家用</v>
      </c>
      <c r="BH111" s="112">
        <v>4751000</v>
      </c>
      <c r="BI111" s="102"/>
      <c r="BJ111" s="102"/>
      <c r="BK111" s="102"/>
      <c r="BL111" s="102"/>
      <c r="BM111" s="102"/>
    </row>
    <row r="112" spans="51:65" x14ac:dyDescent="0.4">
      <c r="AY112" t="s">
        <v>55</v>
      </c>
      <c r="AZ112" t="s">
        <v>250</v>
      </c>
      <c r="BA112" t="s">
        <v>151</v>
      </c>
      <c r="BB112" t="s">
        <v>172</v>
      </c>
      <c r="BC112" t="s">
        <v>198</v>
      </c>
      <c r="BD112" t="s">
        <v>220</v>
      </c>
      <c r="BF112" t="s">
        <v>136</v>
      </c>
      <c r="BG112" s="102" t="str">
        <f t="shared" si="1"/>
        <v>BEVトラック(小型)いすゞエルフ EVZABNJR48AM事業用</v>
      </c>
      <c r="BH112" s="112">
        <v>4863000</v>
      </c>
      <c r="BI112" s="102"/>
      <c r="BJ112" s="102"/>
      <c r="BK112" s="102"/>
      <c r="BL112" s="102"/>
      <c r="BM112" s="102"/>
    </row>
    <row r="113" spans="51:65" x14ac:dyDescent="0.4">
      <c r="AY113" t="s">
        <v>55</v>
      </c>
      <c r="AZ113" t="s">
        <v>250</v>
      </c>
      <c r="BA113" t="s">
        <v>151</v>
      </c>
      <c r="BB113" t="s">
        <v>172</v>
      </c>
      <c r="BC113" t="s">
        <v>198</v>
      </c>
      <c r="BD113" t="s">
        <v>220</v>
      </c>
      <c r="BF113" t="s">
        <v>137</v>
      </c>
      <c r="BG113" s="102" t="str">
        <f t="shared" si="1"/>
        <v>BEVトラック(小型)いすゞエルフ EVZABNJR48AM自家用</v>
      </c>
      <c r="BH113" s="112">
        <v>4751000</v>
      </c>
      <c r="BI113" s="102"/>
      <c r="BJ113" s="102"/>
      <c r="BK113" s="102"/>
      <c r="BL113" s="102"/>
      <c r="BM113" s="102"/>
    </row>
    <row r="114" spans="51:65" x14ac:dyDescent="0.4">
      <c r="AY114" t="s">
        <v>55</v>
      </c>
      <c r="AZ114" t="s">
        <v>250</v>
      </c>
      <c r="BA114" t="s">
        <v>151</v>
      </c>
      <c r="BB114" t="s">
        <v>172</v>
      </c>
      <c r="BC114" t="s">
        <v>198</v>
      </c>
      <c r="BD114" t="s">
        <v>221</v>
      </c>
      <c r="BF114" t="s">
        <v>136</v>
      </c>
      <c r="BG114" s="102" t="str">
        <f t="shared" si="1"/>
        <v>BEVトラック(小型)いすゞエルフ EVZABNLR48AM事業用</v>
      </c>
      <c r="BH114" s="112">
        <v>5375000</v>
      </c>
      <c r="BI114" s="102"/>
      <c r="BJ114" s="102"/>
      <c r="BK114" s="102"/>
      <c r="BL114" s="102"/>
      <c r="BM114" s="102"/>
    </row>
    <row r="115" spans="51:65" x14ac:dyDescent="0.4">
      <c r="AY115" t="s">
        <v>55</v>
      </c>
      <c r="AZ115" t="s">
        <v>250</v>
      </c>
      <c r="BA115" t="s">
        <v>151</v>
      </c>
      <c r="BB115" t="s">
        <v>172</v>
      </c>
      <c r="BC115" t="s">
        <v>198</v>
      </c>
      <c r="BD115" t="s">
        <v>221</v>
      </c>
      <c r="BF115" t="s">
        <v>137</v>
      </c>
      <c r="BG115" s="102" t="str">
        <f t="shared" si="1"/>
        <v>BEVトラック(小型)いすゞエルフ EVZABNLR48AM自家用</v>
      </c>
      <c r="BH115" s="112">
        <v>5263000</v>
      </c>
      <c r="BI115" s="102"/>
      <c r="BJ115" s="102"/>
      <c r="BK115" s="102"/>
      <c r="BL115" s="102"/>
      <c r="BM115" s="102"/>
    </row>
    <row r="116" spans="51:65" x14ac:dyDescent="0.4">
      <c r="AY116" t="s">
        <v>55</v>
      </c>
      <c r="AZ116" t="s">
        <v>250</v>
      </c>
      <c r="BA116" t="s">
        <v>151</v>
      </c>
      <c r="BB116" t="s">
        <v>172</v>
      </c>
      <c r="BC116" t="s">
        <v>198</v>
      </c>
      <c r="BD116" t="s">
        <v>226</v>
      </c>
      <c r="BF116" t="s">
        <v>136</v>
      </c>
      <c r="BG116" s="102" t="str">
        <f t="shared" si="1"/>
        <v>BEVトラック(小型)いすゞエルフ EVZABNPR48AM事業用</v>
      </c>
      <c r="BH116" s="112">
        <v>7800000</v>
      </c>
      <c r="BI116" s="102"/>
      <c r="BJ116" s="102"/>
      <c r="BK116" s="102"/>
      <c r="BL116" s="102"/>
      <c r="BM116" s="102"/>
    </row>
    <row r="117" spans="51:65" x14ac:dyDescent="0.4">
      <c r="AY117" t="s">
        <v>55</v>
      </c>
      <c r="AZ117" t="s">
        <v>250</v>
      </c>
      <c r="BA117" t="s">
        <v>151</v>
      </c>
      <c r="BB117" t="s">
        <v>172</v>
      </c>
      <c r="BC117" t="s">
        <v>198</v>
      </c>
      <c r="BD117" t="s">
        <v>226</v>
      </c>
      <c r="BF117" t="s">
        <v>137</v>
      </c>
      <c r="BG117" s="102" t="str">
        <f t="shared" si="1"/>
        <v>BEVトラック(小型)いすゞエルフ EVZABNPR48AM自家用</v>
      </c>
      <c r="BH117" s="112">
        <v>7688000</v>
      </c>
      <c r="BI117" s="102"/>
      <c r="BJ117" s="102"/>
      <c r="BK117" s="102"/>
      <c r="BL117" s="102"/>
      <c r="BM117" s="102"/>
    </row>
    <row r="118" spans="51:65" x14ac:dyDescent="0.4">
      <c r="AY118" t="s">
        <v>55</v>
      </c>
      <c r="AZ118" t="s">
        <v>250</v>
      </c>
      <c r="BA118" t="s">
        <v>151</v>
      </c>
      <c r="BB118" t="s">
        <v>172</v>
      </c>
      <c r="BC118" t="s">
        <v>198</v>
      </c>
      <c r="BD118" t="s">
        <v>222</v>
      </c>
      <c r="BF118" t="s">
        <v>136</v>
      </c>
      <c r="BG118" s="102" t="str">
        <f t="shared" si="1"/>
        <v>BEVトラック(小型)いすゞエルフ EVZABNMR48AM事業用</v>
      </c>
      <c r="BH118" s="112">
        <v>5863000</v>
      </c>
      <c r="BI118" s="102"/>
      <c r="BJ118" s="102"/>
      <c r="BK118" s="102"/>
      <c r="BL118" s="102"/>
      <c r="BM118" s="102"/>
    </row>
    <row r="119" spans="51:65" x14ac:dyDescent="0.4">
      <c r="AY119" t="s">
        <v>55</v>
      </c>
      <c r="AZ119" t="s">
        <v>250</v>
      </c>
      <c r="BA119" t="s">
        <v>151</v>
      </c>
      <c r="BB119" t="s">
        <v>172</v>
      </c>
      <c r="BC119" t="s">
        <v>198</v>
      </c>
      <c r="BD119" t="s">
        <v>222</v>
      </c>
      <c r="BF119" t="s">
        <v>137</v>
      </c>
      <c r="BG119" s="102" t="str">
        <f t="shared" si="1"/>
        <v>BEVトラック(小型)いすゞエルフ EVZABNMR48AM自家用</v>
      </c>
      <c r="BH119" s="112">
        <v>5751000</v>
      </c>
      <c r="BI119" s="102"/>
      <c r="BJ119" s="102"/>
      <c r="BK119" s="102"/>
      <c r="BL119" s="102"/>
      <c r="BM119" s="102"/>
    </row>
    <row r="120" spans="51:65" x14ac:dyDescent="0.4">
      <c r="AY120" t="s">
        <v>55</v>
      </c>
      <c r="AZ120" t="s">
        <v>250</v>
      </c>
      <c r="BA120" t="s">
        <v>151</v>
      </c>
      <c r="BB120" t="s">
        <v>172</v>
      </c>
      <c r="BC120" t="s">
        <v>198</v>
      </c>
      <c r="BD120" t="s">
        <v>223</v>
      </c>
      <c r="BF120" t="s">
        <v>136</v>
      </c>
      <c r="BG120" s="102" t="str">
        <f t="shared" si="1"/>
        <v>BEVトラック(小型)いすゞエルフ EVZABNKR48AM事業用</v>
      </c>
      <c r="BH120" s="112">
        <v>5866000</v>
      </c>
    </row>
    <row r="121" spans="51:65" x14ac:dyDescent="0.4">
      <c r="AY121" t="s">
        <v>55</v>
      </c>
      <c r="AZ121" t="s">
        <v>250</v>
      </c>
      <c r="BA121" t="s">
        <v>151</v>
      </c>
      <c r="BB121" t="s">
        <v>172</v>
      </c>
      <c r="BC121" t="s">
        <v>198</v>
      </c>
      <c r="BD121" t="s">
        <v>223</v>
      </c>
      <c r="BF121" t="s">
        <v>137</v>
      </c>
      <c r="BG121" s="102" t="str">
        <f t="shared" si="1"/>
        <v>BEVトラック(小型)いすゞエルフ EVZABNKR48AM自家用</v>
      </c>
      <c r="BH121" s="112">
        <v>5754000</v>
      </c>
    </row>
    <row r="122" spans="51:65" x14ac:dyDescent="0.4">
      <c r="AY122" t="s">
        <v>53</v>
      </c>
      <c r="AZ122" t="s">
        <v>250</v>
      </c>
      <c r="BA122" t="s">
        <v>151</v>
      </c>
      <c r="BB122" t="s">
        <v>165</v>
      </c>
      <c r="BC122" t="s">
        <v>199</v>
      </c>
      <c r="BD122" t="s">
        <v>204</v>
      </c>
      <c r="BF122" t="s">
        <v>136</v>
      </c>
      <c r="BG122" s="102" t="str">
        <f t="shared" si="1"/>
        <v>FCVトラック(小型)いすゞFC小型トラック2RGNPR88AN改事業用</v>
      </c>
      <c r="BH122" s="112">
        <v>24939000</v>
      </c>
    </row>
    <row r="123" spans="51:65" x14ac:dyDescent="0.4">
      <c r="AY123" t="s">
        <v>53</v>
      </c>
      <c r="AZ123" t="s">
        <v>250</v>
      </c>
      <c r="BA123" t="s">
        <v>151</v>
      </c>
      <c r="BB123" t="s">
        <v>165</v>
      </c>
      <c r="BC123" t="s">
        <v>199</v>
      </c>
      <c r="BD123" t="s">
        <v>204</v>
      </c>
      <c r="BF123" t="s">
        <v>137</v>
      </c>
      <c r="BG123" s="102" t="str">
        <f t="shared" si="1"/>
        <v>FCVトラック(小型)いすゞFC小型トラック2RGNPR88AN改自家用</v>
      </c>
      <c r="BH123" s="112">
        <v>24827000</v>
      </c>
    </row>
    <row r="124" spans="51:65" x14ac:dyDescent="0.4">
      <c r="AY124" t="s">
        <v>53</v>
      </c>
      <c r="AZ124" t="s">
        <v>250</v>
      </c>
      <c r="BA124" t="s">
        <v>152</v>
      </c>
      <c r="BB124" t="s">
        <v>165</v>
      </c>
      <c r="BC124" t="s">
        <v>199</v>
      </c>
      <c r="BD124" t="s">
        <v>204</v>
      </c>
      <c r="BF124" t="s">
        <v>136</v>
      </c>
      <c r="BG124" s="102" t="str">
        <f t="shared" si="1"/>
        <v>FCVトラック(小型)トヨタFC小型トラック2RGNPR88AN改事業用</v>
      </c>
      <c r="BH124" s="112">
        <v>24992000</v>
      </c>
    </row>
    <row r="125" spans="51:65" x14ac:dyDescent="0.4">
      <c r="AY125" t="s">
        <v>53</v>
      </c>
      <c r="AZ125" t="s">
        <v>250</v>
      </c>
      <c r="BA125" t="s">
        <v>152</v>
      </c>
      <c r="BB125" t="s">
        <v>165</v>
      </c>
      <c r="BC125" t="s">
        <v>199</v>
      </c>
      <c r="BD125" t="s">
        <v>204</v>
      </c>
      <c r="BF125" t="s">
        <v>137</v>
      </c>
      <c r="BG125" s="102" t="str">
        <f t="shared" si="1"/>
        <v>FCVトラック(小型)トヨタFC小型トラック2RGNPR88AN改自家用</v>
      </c>
      <c r="BH125" s="112">
        <v>24880000</v>
      </c>
    </row>
    <row r="126" spans="51:65" x14ac:dyDescent="0.4">
      <c r="AY126" t="s">
        <v>55</v>
      </c>
      <c r="AZ126" t="s">
        <v>251</v>
      </c>
      <c r="BA126" t="s">
        <v>229</v>
      </c>
      <c r="BB126" t="s">
        <v>228</v>
      </c>
      <c r="BD126" t="s">
        <v>201</v>
      </c>
      <c r="BF126" t="s">
        <v>136</v>
      </c>
      <c r="BG126" s="102" t="str">
        <f t="shared" si="1"/>
        <v>BEV軽自動車(バン)柳州五菱or不明FKVfumei事業用</v>
      </c>
      <c r="BH126" s="112">
        <v>1370000</v>
      </c>
    </row>
    <row r="127" spans="51:65" x14ac:dyDescent="0.4">
      <c r="AY127" t="s">
        <v>55</v>
      </c>
      <c r="AZ127" t="s">
        <v>46</v>
      </c>
      <c r="BA127" t="s">
        <v>281</v>
      </c>
      <c r="BB127" t="s">
        <v>282</v>
      </c>
      <c r="BD127" t="s">
        <v>201</v>
      </c>
      <c r="BE127" t="s">
        <v>284</v>
      </c>
      <c r="BF127" t="s">
        <v>136</v>
      </c>
      <c r="BG127" s="102" t="str">
        <f t="shared" si="1"/>
        <v>BEVトラクタUDトラックスボルボ FH Electricfumei5バッテリー使用事業用</v>
      </c>
      <c r="BH127" s="112">
        <v>32551000</v>
      </c>
    </row>
    <row r="128" spans="51:65" x14ac:dyDescent="0.4">
      <c r="AY128" t="s">
        <v>55</v>
      </c>
      <c r="AZ128" t="s">
        <v>46</v>
      </c>
      <c r="BA128" t="s">
        <v>281</v>
      </c>
      <c r="BB128" t="s">
        <v>282</v>
      </c>
      <c r="BD128" t="s">
        <v>201</v>
      </c>
      <c r="BE128" t="s">
        <v>284</v>
      </c>
      <c r="BF128" t="s">
        <v>137</v>
      </c>
      <c r="BG128" s="102" t="str">
        <f t="shared" si="1"/>
        <v>BEVトラクタUDトラックスボルボ FH Electricfumei5バッテリー使用自家用</v>
      </c>
      <c r="BH128" s="112">
        <v>32439000</v>
      </c>
    </row>
    <row r="129" spans="51:60" x14ac:dyDescent="0.4">
      <c r="AY129" t="s">
        <v>55</v>
      </c>
      <c r="AZ129" t="s">
        <v>46</v>
      </c>
      <c r="BA129" t="s">
        <v>281</v>
      </c>
      <c r="BB129" t="s">
        <v>282</v>
      </c>
      <c r="BD129" t="s">
        <v>201</v>
      </c>
      <c r="BE129" t="s">
        <v>285</v>
      </c>
      <c r="BF129" t="s">
        <v>136</v>
      </c>
      <c r="BG129" s="102" t="str">
        <f t="shared" si="1"/>
        <v>BEVトラクタUDトラックスボルボ FH Electricfumei6バッテリー使用事業用</v>
      </c>
      <c r="BH129" s="112">
        <v>35885000</v>
      </c>
    </row>
    <row r="130" spans="51:60" x14ac:dyDescent="0.4">
      <c r="AY130" t="s">
        <v>55</v>
      </c>
      <c r="AZ130" t="s">
        <v>46</v>
      </c>
      <c r="BA130" t="s">
        <v>281</v>
      </c>
      <c r="BB130" t="s">
        <v>282</v>
      </c>
      <c r="BD130" t="s">
        <v>201</v>
      </c>
      <c r="BE130" t="s">
        <v>285</v>
      </c>
      <c r="BF130" t="s">
        <v>137</v>
      </c>
      <c r="BG130" s="102" t="str">
        <f t="shared" si="1"/>
        <v>BEVトラクタUDトラックスボルボ FH Electricfumei6バッテリー使用自家用</v>
      </c>
      <c r="BH130" s="112">
        <v>35773000</v>
      </c>
    </row>
  </sheetData>
  <sheetProtection algorithmName="SHA-512" hashValue="RpOTaSiReE+ygCcXIvWnt7lDVPvkYyEBTnJdt0OCxqMRcoVuEIpETRXlGEtCVerLVVfAf7XCdNUo1QUXRESihg==" saltValue="wwti5/RQSdts9f4fyeIdew==" spinCount="100000" sheet="1" objects="1" scenarios="1"/>
  <mergeCells count="85">
    <mergeCell ref="A7:C7"/>
    <mergeCell ref="A8:C8"/>
    <mergeCell ref="A9:C9"/>
    <mergeCell ref="A10:C10"/>
    <mergeCell ref="D7:R7"/>
    <mergeCell ref="D8:R8"/>
    <mergeCell ref="D9:R9"/>
    <mergeCell ref="D10:R10"/>
    <mergeCell ref="A28:C28"/>
    <mergeCell ref="A29:C29"/>
    <mergeCell ref="A18:C18"/>
    <mergeCell ref="A19:C19"/>
    <mergeCell ref="A20:C20"/>
    <mergeCell ref="A21:C21"/>
    <mergeCell ref="A22:C22"/>
    <mergeCell ref="A23:C23"/>
    <mergeCell ref="D22:R22"/>
    <mergeCell ref="D24:R24"/>
    <mergeCell ref="D23:R23"/>
    <mergeCell ref="A30:C30"/>
    <mergeCell ref="D13:R13"/>
    <mergeCell ref="D14:R14"/>
    <mergeCell ref="D15:R15"/>
    <mergeCell ref="D16:R16"/>
    <mergeCell ref="D17:R17"/>
    <mergeCell ref="D18:R18"/>
    <mergeCell ref="D19:R19"/>
    <mergeCell ref="D20:R20"/>
    <mergeCell ref="A24:C24"/>
    <mergeCell ref="A25:C25"/>
    <mergeCell ref="A26:C26"/>
    <mergeCell ref="A27:C27"/>
    <mergeCell ref="D26:R26"/>
    <mergeCell ref="D27:R27"/>
    <mergeCell ref="D28:R28"/>
    <mergeCell ref="D25:I25"/>
    <mergeCell ref="J25:K25"/>
    <mergeCell ref="L25:R25"/>
    <mergeCell ref="D29:Q29"/>
    <mergeCell ref="D30:Q30"/>
    <mergeCell ref="D31:Q31"/>
    <mergeCell ref="D32:Q32"/>
    <mergeCell ref="D33:Q33"/>
    <mergeCell ref="D21:G21"/>
    <mergeCell ref="H21:K21"/>
    <mergeCell ref="L21:N21"/>
    <mergeCell ref="O21:R21"/>
    <mergeCell ref="S12:AJ12"/>
    <mergeCell ref="S13:U13"/>
    <mergeCell ref="V13:AJ13"/>
    <mergeCell ref="S14:U14"/>
    <mergeCell ref="V14:AJ14"/>
    <mergeCell ref="S15:U15"/>
    <mergeCell ref="A12:R12"/>
    <mergeCell ref="A13:C13"/>
    <mergeCell ref="A14:C14"/>
    <mergeCell ref="A15:C15"/>
    <mergeCell ref="A16:C16"/>
    <mergeCell ref="A17:C17"/>
    <mergeCell ref="S18:U18"/>
    <mergeCell ref="V18:Y18"/>
    <mergeCell ref="Z18:AC18"/>
    <mergeCell ref="AD18:AF18"/>
    <mergeCell ref="AG18:AJ18"/>
    <mergeCell ref="V15:AJ15"/>
    <mergeCell ref="S16:U16"/>
    <mergeCell ref="V16:AJ16"/>
    <mergeCell ref="S17:U17"/>
    <mergeCell ref="V17:AJ17"/>
    <mergeCell ref="A35:C35"/>
    <mergeCell ref="D35:Q35"/>
    <mergeCell ref="T30:W30"/>
    <mergeCell ref="V31:W31"/>
    <mergeCell ref="T32:T33"/>
    <mergeCell ref="V32:W32"/>
    <mergeCell ref="V33:W33"/>
    <mergeCell ref="T34:T35"/>
    <mergeCell ref="U34:U35"/>
    <mergeCell ref="V34:W34"/>
    <mergeCell ref="V35:W35"/>
    <mergeCell ref="A31:C31"/>
    <mergeCell ref="A32:C32"/>
    <mergeCell ref="A33:C33"/>
    <mergeCell ref="A34:C34"/>
    <mergeCell ref="D34:Q34"/>
  </mergeCells>
  <phoneticPr fontId="3"/>
  <conditionalFormatting sqref="A10:C10">
    <cfRule type="expression" dxfId="77" priority="59">
      <formula>$D$8="リース"</formula>
    </cfRule>
  </conditionalFormatting>
  <conditionalFormatting sqref="A26:C26">
    <cfRule type="expression" dxfId="76" priority="85">
      <formula>OR($L$25="FEAVK",$L$25="FEBVK",$D$23=$BN$8)</formula>
    </cfRule>
  </conditionalFormatting>
  <conditionalFormatting sqref="D21:G21">
    <cfRule type="expression" dxfId="75" priority="45">
      <formula>$D$21=""</formula>
    </cfRule>
  </conditionalFormatting>
  <conditionalFormatting sqref="D25:I25">
    <cfRule type="expression" dxfId="74" priority="41">
      <formula>$D$25=""</formula>
    </cfRule>
  </conditionalFormatting>
  <conditionalFormatting sqref="D7:R7">
    <cfRule type="expression" dxfId="73" priority="64">
      <formula>$D$7=""</formula>
    </cfRule>
  </conditionalFormatting>
  <conditionalFormatting sqref="D8:R8">
    <cfRule type="expression" dxfId="72" priority="63">
      <formula>$D$8=""</formula>
    </cfRule>
  </conditionalFormatting>
  <conditionalFormatting sqref="D9:R9">
    <cfRule type="expression" dxfId="71" priority="62">
      <formula>$D$9=""</formula>
    </cfRule>
  </conditionalFormatting>
  <conditionalFormatting sqref="D10:R10">
    <cfRule type="expression" dxfId="70" priority="61">
      <formula>$D$8="リース"</formula>
    </cfRule>
    <cfRule type="expression" dxfId="69" priority="60">
      <formula>$D$10&lt;&gt;""</formula>
    </cfRule>
  </conditionalFormatting>
  <conditionalFormatting sqref="D13:R13">
    <cfRule type="expression" dxfId="68" priority="58">
      <formula>$D$13=""</formula>
    </cfRule>
  </conditionalFormatting>
  <conditionalFormatting sqref="D14:R20">
    <cfRule type="expression" dxfId="67" priority="51">
      <formula>$D14=""</formula>
    </cfRule>
  </conditionalFormatting>
  <conditionalFormatting sqref="D22:R24">
    <cfRule type="expression" dxfId="66" priority="48">
      <formula>$D22=""</formula>
    </cfRule>
  </conditionalFormatting>
  <conditionalFormatting sqref="D26:R26">
    <cfRule type="expression" dxfId="65" priority="38">
      <formula>$D$26&lt;&gt;""</formula>
    </cfRule>
    <cfRule type="expression" dxfId="64" priority="39">
      <formula>OR($L$25="FEAVK",$L$25="FEBVK",$D$23=$BN$8)</formula>
    </cfRule>
  </conditionalFormatting>
  <conditionalFormatting sqref="D27:R28">
    <cfRule type="expression" dxfId="63" priority="46">
      <formula>$D27=""</formula>
    </cfRule>
  </conditionalFormatting>
  <conditionalFormatting sqref="D29:R29">
    <cfRule type="expression" dxfId="62" priority="37">
      <formula>$D$29=""</formula>
    </cfRule>
  </conditionalFormatting>
  <conditionalFormatting sqref="D35:R35">
    <cfRule type="expression" dxfId="61" priority="2">
      <formula>$D$35=""</formula>
    </cfRule>
  </conditionalFormatting>
  <conditionalFormatting sqref="H21:K21">
    <cfRule type="expression" dxfId="60" priority="44">
      <formula>$H$21=""</formula>
    </cfRule>
  </conditionalFormatting>
  <conditionalFormatting sqref="L21:N21">
    <cfRule type="expression" dxfId="59" priority="43">
      <formula>$L$21=""</formula>
    </cfRule>
  </conditionalFormatting>
  <conditionalFormatting sqref="L25:R25">
    <cfRule type="expression" dxfId="58" priority="40">
      <formula>$L$25=""</formula>
    </cfRule>
  </conditionalFormatting>
  <conditionalFormatting sqref="O21:R21">
    <cfRule type="expression" dxfId="57" priority="42">
      <formula>$O$21=""</formula>
    </cfRule>
  </conditionalFormatting>
  <conditionalFormatting sqref="S13:U13">
    <cfRule type="expression" dxfId="56" priority="89">
      <formula>$D$68="添付有り"</formula>
    </cfRule>
    <cfRule type="expression" dxfId="55" priority="88">
      <formula>$D13="添付有り"</formula>
    </cfRule>
  </conditionalFormatting>
  <conditionalFormatting sqref="S14:U18">
    <cfRule type="expression" dxfId="54" priority="19">
      <formula>$D$13="添付有り"</formula>
    </cfRule>
  </conditionalFormatting>
  <conditionalFormatting sqref="S12:AJ12">
    <cfRule type="expression" dxfId="53" priority="86">
      <formula>$D$13="添付有り"</formula>
    </cfRule>
    <cfRule type="expression" dxfId="52" priority="87">
      <formula>$D$68="添付有り"</formula>
    </cfRule>
  </conditionalFormatting>
  <conditionalFormatting sqref="V18:Y18">
    <cfRule type="expression" dxfId="51" priority="8">
      <formula>$V$18&lt;&gt;""</formula>
    </cfRule>
  </conditionalFormatting>
  <conditionalFormatting sqref="V13:AJ13">
    <cfRule type="expression" dxfId="50" priority="13">
      <formula>$V$13&lt;&gt;""</formula>
    </cfRule>
  </conditionalFormatting>
  <conditionalFormatting sqref="V13:AJ18">
    <cfRule type="expression" dxfId="49" priority="15">
      <formula>$D$13="添付有り"</formula>
    </cfRule>
  </conditionalFormatting>
  <conditionalFormatting sqref="V14:AJ14">
    <cfRule type="expression" dxfId="48" priority="12">
      <formula>$V$14&lt;&gt;""</formula>
    </cfRule>
  </conditionalFormatting>
  <conditionalFormatting sqref="V15:AJ15">
    <cfRule type="expression" dxfId="47" priority="11">
      <formula>$V$15&lt;&gt;""</formula>
    </cfRule>
  </conditionalFormatting>
  <conditionalFormatting sqref="V16:AJ16">
    <cfRule type="expression" dxfId="46" priority="10">
      <formula>$V$16&lt;&gt;""</formula>
    </cfRule>
  </conditionalFormatting>
  <conditionalFormatting sqref="V17:AJ17">
    <cfRule type="expression" dxfId="45" priority="9">
      <formula>$V$17&lt;&gt;""</formula>
    </cfRule>
  </conditionalFormatting>
  <conditionalFormatting sqref="Z18:AC18">
    <cfRule type="expression" dxfId="44" priority="7">
      <formula>$Z$18&lt;&gt;""</formula>
    </cfRule>
  </conditionalFormatting>
  <conditionalFormatting sqref="AD18:AF18">
    <cfRule type="expression" dxfId="43" priority="6">
      <formula>$AD$18&lt;&gt;""</formula>
    </cfRule>
  </conditionalFormatting>
  <conditionalFormatting sqref="AG18:AJ18">
    <cfRule type="expression" dxfId="42" priority="5">
      <formula>$AG$18&lt;&gt;""</formula>
    </cfRule>
  </conditionalFormatting>
  <conditionalFormatting sqref="BD76:BD79">
    <cfRule type="expression" dxfId="41" priority="1">
      <formula>ISEVEN(ROW())</formula>
    </cfRule>
  </conditionalFormatting>
  <conditionalFormatting sqref="BJ44:BJ47">
    <cfRule type="expression" dxfId="40" priority="4">
      <formula>ISEVEN(ROW())</formula>
    </cfRule>
  </conditionalFormatting>
  <dataValidations count="25">
    <dataValidation type="list" allowBlank="1" showInputMessage="1" promptTitle="登録番号" prompt="変更登録後の登録番号をプルダウンより選択してください。プルダウン上にない場合は直接入力をしてください。" sqref="AG18:AJ18" xr:uid="{355658E0-19D7-4BE2-82C2-AEE11ED0DCC4}">
      <formula1>$O$21</formula1>
    </dataValidation>
    <dataValidation type="list" allowBlank="1" showInputMessage="1" promptTitle="登録番号" prompt="変更登録後の登録番号をプルダウンより選択してください。プルダウン上にない場合は直接入力をしてください。" sqref="AD18:AF18" xr:uid="{6EE195CA-BC91-42F9-BDE4-C3B1873B48EB}">
      <formula1>$L$21</formula1>
    </dataValidation>
    <dataValidation type="list" allowBlank="1" showInputMessage="1" promptTitle="登録番号" prompt="変更登録後の登録番号をプルダウンより選択してください。プルダウン上にない場合は直接入力をしてください。" sqref="Z18:AC18" xr:uid="{7DAE6361-493E-4DE7-AA85-A2A5CCD82FB0}">
      <formula1>$H$21</formula1>
    </dataValidation>
    <dataValidation type="list" allowBlank="1" showInputMessage="1" promptTitle="登録番号" prompt="変更登録後の登録番号をプルダウンより選択してください。プルダウン上にない場合は直接入力をしてください。" sqref="V18:Y18" xr:uid="{A938FBE1-0A2D-40F8-96D9-870963869BB4}">
      <formula1>$D$21</formula1>
    </dataValidation>
    <dataValidation type="list" allowBlank="1" showInputMessage="1" promptTitle="営業所位置（使用本拠の位置・住所）" prompt="変更後の営業所位置（使用本拠の位置・住所）をプルダウンより選択してください。プルダウン上にない場合は直接入力してください。" sqref="V17:AJ17" xr:uid="{6AFC11EC-7293-4E1A-8A63-BE1DCF8F1A74}">
      <formula1>$D$17</formula1>
    </dataValidation>
    <dataValidation type="list" allowBlank="1" showInputMessage="1" promptTitle="営業所名" prompt="変更後の営業所名をプルダウンより選択してください。プルダウン上にない場合は直接入力をしてください。" sqref="V16:AJ16" xr:uid="{C805C2BC-1FAC-4AF1-9AF8-B446CC3C222D}">
      <formula1>$D$16</formula1>
    </dataValidation>
    <dataValidation type="list" allowBlank="1" showInputMessage="1" promptTitle="使用者名義" prompt="変更登録の自動車検査証記録事項の使用者欄に明記されている情報をプルダウンより選択してください。プルダウン上に無い場合は直接入力をしてください。" sqref="V15:AJ15" xr:uid="{73F1F0EE-6EE1-4A49-87B0-876A659242C6}">
      <formula1>$D$15</formula1>
    </dataValidation>
    <dataValidation type="list" allowBlank="1" showInputMessage="1" promptTitle="所有者名義" prompt="変更登録の自動車検査証記録事項の所有者欄に明記されている情報をプルダウンより選択してください。プルダウン上に無い場合は直接入力をしてください。" sqref="V14:AJ14" xr:uid="{EB32171C-F271-4F7B-AE10-FA248A983D58}">
      <formula1>$D$14</formula1>
    </dataValidation>
    <dataValidation type="date" allowBlank="1" showInputMessage="1" showErrorMessage="1" promptTitle="変更登録日" prompt="変更登録の自動車検査証記録事項に明記されている登録日を入力してください。日付は西暦で入力してください。例）2025年4月1日のばあいは2025/4/1と入力。" sqref="V13:AJ13" xr:uid="{752BD365-FD04-4A31-9BCC-CE7F39798E26}">
      <formula1>45691</formula1>
      <formula2>46052</formula2>
    </dataValidation>
    <dataValidation type="textLength" operator="equal" allowBlank="1" showInputMessage="1" showErrorMessage="1" promptTitle="申請番号" prompt="交付決定通知に記載されている「25～」始まる6桁の申請番号を入力してください。" sqref="D7:R7" xr:uid="{A2974760-6537-4FF4-A9B0-42F87D0676E6}">
      <formula1>6</formula1>
    </dataValidation>
    <dataValidation type="list" allowBlank="1" showInputMessage="1" showErrorMessage="1" promptTitle="申請区分" prompt="プルダウンより選択してください。" sqref="D8:R8" xr:uid="{DA4FB6B4-822A-4BEF-9987-BB2D76749F6E}">
      <formula1>"買取,リース"</formula1>
    </dataValidation>
    <dataValidation type="list" allowBlank="1" showInputMessage="1" showErrorMessage="1" promptTitle="変更登録車検証の添付有無" prompt="交付申請時との変更有無をプルダウンより選択してください。" sqref="D13:R13" xr:uid="{3DC0F754-242C-499E-93D1-2E340DDDA841}">
      <formula1>"添付有り,添付無し"</formula1>
    </dataValidation>
    <dataValidation type="list" allowBlank="1" showInputMessage="1" promptTitle="所有者名義" prompt="新規登録の自動車検査証記録事項の所有者欄に明記されている情報をプルダウンより選択してください。プルダウンと異なる場合は直接入力をしてください。" sqref="D14:R14" xr:uid="{242F786D-AA5D-4C39-9266-9C4B18CF2EEB}">
      <formula1>$D$9</formula1>
    </dataValidation>
    <dataValidation type="list" allowBlank="1" showInputMessage="1" promptTitle="使用者名義" prompt="新規登録の自動車検査証記録事項の使用者欄に明記されている情報をプルダウンより選択してください。プルダウンと異なる場合は直接入力をしてください。" sqref="D15:R15" xr:uid="{7A130C1A-A42D-4407-A1B4-7303599998CD}">
      <formula1>$AN$5:$AN$6</formula1>
    </dataValidation>
    <dataValidation type="list" allowBlank="1" showInputMessage="1" showErrorMessage="1" promptTitle="種類" prompt="プルダウンより該当種類を選択してください。" sqref="D18:R18" xr:uid="{8790130B-1CCD-421B-BDA8-71018C13280E}">
      <formula1>$AY$2:$BD$2</formula1>
    </dataValidation>
    <dataValidation type="list" allowBlank="1" showInputMessage="1" showErrorMessage="1" promptTitle="区分" prompt="プルダウンより該当区分を選択してください。" sqref="D19:R19" xr:uid="{AB8DC519-B8BD-4F46-A771-FEA69F46E1E7}">
      <formula1>$AY$4:$BD$4</formula1>
    </dataValidation>
    <dataValidation type="list" allowBlank="1" showInputMessage="1" showErrorMessage="1" promptTitle="事業用・自家用の別" prompt="プルダウンより選択してください。" sqref="D20:R20" xr:uid="{BD1D0726-38FA-43C5-98AC-45A46353563F}">
      <formula1>$BF$2:$BG$2</formula1>
    </dataValidation>
    <dataValidation type="list" allowBlank="1" showInputMessage="1" showErrorMessage="1" promptTitle="通称名" prompt="プルダウンより該当の通称名を選択してください。" sqref="D24:R24" xr:uid="{82213284-92E3-42A4-9C14-D02C728BFABD}">
      <formula1>INDIRECT($D$23)</formula1>
    </dataValidation>
    <dataValidation type="list" allowBlank="1" showInputMessage="1" showErrorMessage="1" promptTitle="バッテリーサイズ等" prompt="事前登録された型式一覧にバッテリーサイズがある場合は、プルダウンより選択ください。" sqref="D26:R26" xr:uid="{F30B3D2A-22DD-4D24-9D3F-835AFEBA2DBB}">
      <formula1>"S,M,5バッテリー使用,6バッテリー使用"</formula1>
    </dataValidation>
    <dataValidation type="list" allowBlank="1" showInputMessage="1" showErrorMessage="1" promptTitle="抵当権設定の予定" prompt="プルダウンより選択してください。" sqref="D27:R27" xr:uid="{E3716417-18EB-44E3-8EEC-54CC0BAED3B6}">
      <formula1>"有り,無し"</formula1>
    </dataValidation>
    <dataValidation type="date" allowBlank="1" showInputMessage="1" showErrorMessage="1" promptTitle="車両の新規登録日" prompt="新規登録の自動車検査証記録事項に記載されている登録日を入力してください。日付は西暦で入力してください。例）2025年4月1日の場合は2025/4/1と入力。" sqref="D28:R28" xr:uid="{A335DA9F-D882-4178-BBDD-8AC5C93924CE}">
      <formula1>45691</formula1>
      <formula2>46052</formula2>
    </dataValidation>
    <dataValidation type="list" allowBlank="1" showInputMessage="1" showErrorMessage="1" promptTitle="車名" prompt="プルダウンより該当する車名を選択してください。" sqref="D23:R23" xr:uid="{7160F10C-EFBD-4884-B2E3-10ADBA27DAF1}">
      <formula1>$AY$8:$BN$8</formula1>
    </dataValidation>
    <dataValidation type="list" allowBlank="1" showInputMessage="1" showErrorMessage="1" promptTitle="型式" prompt="プルダウンより該当する型式（ハイフンの左側）を選択してください。ただし、型式が不明の場合はここのセルは入力不要です。" sqref="D25:I25" xr:uid="{7215621D-C82E-4558-9877-6CA2889427A4}">
      <formula1>$BJ$34:$BL$34</formula1>
    </dataValidation>
    <dataValidation type="list" allowBlank="1" showInputMessage="1" showErrorMessage="1" promptTitle="型式" prompt="プルダウンより該当する型式（ハイフンより右側）を選択してください。型式が不明の場合は「fumei」を選択してください。" sqref="L25:R25" xr:uid="{88772586-D668-4823-B2DA-8AB21A9BC967}">
      <formula1>_xlfn.IFS($D$25=$BJ$34,$BJ$37:$BJ$66,$D$25=$BK$34,$BK$37,$D$25=$BL$34,$BL$37:$BL$39,$D$25="",$BM$37)</formula1>
    </dataValidation>
    <dataValidation allowBlank="1" showInputMessage="1" showErrorMessage="1" promptTitle="耐用年数" prompt="処分制限期間（法廷耐用年数）を記入してください。※期間については右図をご参照ください" sqref="D35:Q35" xr:uid="{2B1B02DF-AABA-4FD4-BE61-034444E7980D}"/>
  </dataValidations>
  <pageMargins left="0.7" right="0.7" top="0.75" bottom="0.75" header="0.3" footer="0.3"/>
  <pageSetup paperSize="9" scale="2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44C28-782F-4F9A-9845-EF993BD6A52D}">
  <sheetPr codeName="Sheet3">
    <tabColor rgb="FFFFC000"/>
  </sheetPr>
  <dimension ref="A1:AF68"/>
  <sheetViews>
    <sheetView showGridLines="0" view="pageBreakPreview" topLeftCell="A3" zoomScale="90" zoomScaleNormal="100" zoomScaleSheetLayoutView="90" workbookViewId="0">
      <selection activeCell="AT20" sqref="AT20"/>
    </sheetView>
  </sheetViews>
  <sheetFormatPr defaultRowHeight="13.5" x14ac:dyDescent="0.4"/>
  <cols>
    <col min="1" max="6" width="3.125" style="1" customWidth="1"/>
    <col min="7" max="8" width="5.125" style="1" customWidth="1"/>
    <col min="9" max="10" width="2.625" style="1" customWidth="1"/>
    <col min="11" max="16" width="3.125" style="1" customWidth="1"/>
    <col min="17" max="18" width="2.625" style="1" customWidth="1"/>
    <col min="19" max="24" width="3.125" style="1" customWidth="1"/>
    <col min="25" max="26" width="2.625" style="1" customWidth="1"/>
    <col min="27" max="32" width="3.125" style="1" customWidth="1"/>
    <col min="33" max="42" width="2.625" style="1" customWidth="1"/>
    <col min="43" max="16384" width="9" style="1"/>
  </cols>
  <sheetData>
    <row r="1" spans="1:32" ht="16.5" customHeight="1" x14ac:dyDescent="0.4"/>
    <row r="2" spans="1:32" ht="12.95" customHeight="1" x14ac:dyDescent="0.4">
      <c r="A2" s="211" t="s">
        <v>63</v>
      </c>
      <c r="B2" s="211"/>
      <c r="C2" s="211"/>
      <c r="D2" s="211"/>
      <c r="E2" s="211"/>
      <c r="F2" s="211"/>
      <c r="G2" s="211"/>
      <c r="H2" s="211"/>
      <c r="I2" s="211"/>
      <c r="V2" s="3"/>
      <c r="W2" s="3"/>
      <c r="X2" s="3"/>
      <c r="Y2" s="3"/>
      <c r="Z2" s="3"/>
      <c r="AA2" s="3"/>
      <c r="AB2" s="3"/>
      <c r="AC2" s="3"/>
    </row>
    <row r="3" spans="1:32" ht="12.95" customHeight="1" x14ac:dyDescent="0.4">
      <c r="A3" s="211"/>
      <c r="B3" s="211"/>
      <c r="C3" s="211"/>
      <c r="D3" s="211"/>
      <c r="E3" s="211"/>
      <c r="F3" s="211"/>
      <c r="G3" s="211"/>
      <c r="H3" s="211"/>
      <c r="I3" s="211"/>
      <c r="S3" s="3"/>
      <c r="T3" s="3"/>
      <c r="U3" s="3"/>
      <c r="V3" s="3"/>
      <c r="W3" s="3"/>
      <c r="X3" s="3"/>
      <c r="Y3" s="3"/>
      <c r="Z3" s="3"/>
      <c r="AA3" s="3"/>
      <c r="AB3" s="3"/>
      <c r="AC3" s="3"/>
    </row>
    <row r="4" spans="1:32" ht="17.25" customHeight="1" x14ac:dyDescent="0.4">
      <c r="A4" s="1" t="s">
        <v>62</v>
      </c>
    </row>
    <row r="5" spans="1:32" ht="20.100000000000001" customHeight="1" x14ac:dyDescent="0.4">
      <c r="A5" s="212" t="s">
        <v>61</v>
      </c>
      <c r="B5" s="212"/>
      <c r="C5" s="212"/>
      <c r="D5" s="212"/>
      <c r="E5" s="212"/>
      <c r="F5" s="212"/>
      <c r="G5" s="215" t="s">
        <v>60</v>
      </c>
      <c r="H5" s="215"/>
      <c r="I5" s="215"/>
      <c r="J5" s="218">
        <f>IFERROR(IF(データシート!D8="買取",データシート!D9,データシート!D10),"")</f>
        <v>0</v>
      </c>
      <c r="K5" s="219"/>
      <c r="L5" s="219"/>
      <c r="M5" s="219"/>
      <c r="N5" s="219"/>
      <c r="O5" s="219"/>
      <c r="P5" s="219"/>
      <c r="Q5" s="219"/>
      <c r="R5" s="219"/>
      <c r="S5" s="219"/>
      <c r="T5" s="219"/>
      <c r="U5" s="219"/>
      <c r="V5" s="219"/>
      <c r="W5" s="219"/>
      <c r="X5" s="219"/>
      <c r="Y5" s="219"/>
      <c r="Z5" s="219"/>
      <c r="AA5" s="219"/>
      <c r="AB5" s="219"/>
      <c r="AC5" s="219"/>
      <c r="AD5" s="219"/>
      <c r="AE5" s="219"/>
      <c r="AF5" s="220"/>
    </row>
    <row r="6" spans="1:32" ht="20.100000000000001" customHeight="1" x14ac:dyDescent="0.4">
      <c r="A6" s="213"/>
      <c r="B6" s="213"/>
      <c r="C6" s="213"/>
      <c r="D6" s="213"/>
      <c r="E6" s="213"/>
      <c r="F6" s="213"/>
      <c r="G6" s="216"/>
      <c r="H6" s="216"/>
      <c r="I6" s="216"/>
      <c r="J6" s="218"/>
      <c r="K6" s="219"/>
      <c r="L6" s="219"/>
      <c r="M6" s="219"/>
      <c r="N6" s="219"/>
      <c r="O6" s="219"/>
      <c r="P6" s="219"/>
      <c r="Q6" s="219"/>
      <c r="R6" s="219"/>
      <c r="S6" s="219"/>
      <c r="T6" s="219"/>
      <c r="U6" s="219"/>
      <c r="V6" s="219"/>
      <c r="W6" s="219"/>
      <c r="X6" s="219"/>
      <c r="Y6" s="219"/>
      <c r="Z6" s="219"/>
      <c r="AA6" s="219"/>
      <c r="AB6" s="219"/>
      <c r="AC6" s="219"/>
      <c r="AD6" s="219"/>
      <c r="AE6" s="219"/>
      <c r="AF6" s="220"/>
    </row>
    <row r="7" spans="1:32" ht="20.100000000000001" customHeight="1" x14ac:dyDescent="0.4">
      <c r="A7" s="214"/>
      <c r="B7" s="214"/>
      <c r="C7" s="214"/>
      <c r="D7" s="214"/>
      <c r="E7" s="214"/>
      <c r="F7" s="214"/>
      <c r="G7" s="217"/>
      <c r="H7" s="217"/>
      <c r="I7" s="217"/>
      <c r="J7" s="218"/>
      <c r="K7" s="219"/>
      <c r="L7" s="219"/>
      <c r="M7" s="219"/>
      <c r="N7" s="219"/>
      <c r="O7" s="219"/>
      <c r="P7" s="219"/>
      <c r="Q7" s="219"/>
      <c r="R7" s="219"/>
      <c r="S7" s="219"/>
      <c r="T7" s="219"/>
      <c r="U7" s="219"/>
      <c r="V7" s="219"/>
      <c r="W7" s="219"/>
      <c r="X7" s="219"/>
      <c r="Y7" s="219"/>
      <c r="Z7" s="219"/>
      <c r="AA7" s="219"/>
      <c r="AB7" s="219"/>
      <c r="AC7" s="219"/>
      <c r="AD7" s="219"/>
      <c r="AE7" s="219"/>
      <c r="AF7" s="220"/>
    </row>
    <row r="8" spans="1:32" ht="30" customHeight="1" x14ac:dyDescent="0.4">
      <c r="A8" s="221" t="s">
        <v>59</v>
      </c>
      <c r="B8" s="221"/>
      <c r="C8" s="221"/>
      <c r="D8" s="221"/>
      <c r="E8" s="221"/>
      <c r="F8" s="221"/>
      <c r="G8" s="221"/>
      <c r="H8" s="221"/>
      <c r="I8" s="221"/>
      <c r="J8" s="222">
        <f>IFERROR(IF(データシート!D13="添付無し",データシート!D16,データシート!V16),"")</f>
        <v>0</v>
      </c>
      <c r="K8" s="223"/>
      <c r="L8" s="223"/>
      <c r="M8" s="223"/>
      <c r="N8" s="223"/>
      <c r="O8" s="223"/>
      <c r="P8" s="223"/>
      <c r="Q8" s="223"/>
      <c r="R8" s="223"/>
      <c r="S8" s="223"/>
      <c r="T8" s="223"/>
      <c r="U8" s="223"/>
      <c r="V8" s="223"/>
      <c r="W8" s="223"/>
      <c r="X8" s="223"/>
      <c r="Y8" s="223"/>
      <c r="Z8" s="223"/>
      <c r="AA8" s="223"/>
      <c r="AB8" s="223"/>
      <c r="AC8" s="223"/>
      <c r="AD8" s="223"/>
      <c r="AE8" s="223"/>
      <c r="AF8" s="224"/>
    </row>
    <row r="9" spans="1:32" ht="30" customHeight="1" x14ac:dyDescent="0.4">
      <c r="A9" s="221" t="s">
        <v>58</v>
      </c>
      <c r="B9" s="221"/>
      <c r="C9" s="221"/>
      <c r="D9" s="221"/>
      <c r="E9" s="221"/>
      <c r="F9" s="221"/>
      <c r="G9" s="221"/>
      <c r="H9" s="221"/>
      <c r="I9" s="221"/>
      <c r="J9" s="222">
        <f>IFERROR(データシート!D17,"")</f>
        <v>0</v>
      </c>
      <c r="K9" s="223"/>
      <c r="L9" s="223"/>
      <c r="M9" s="223"/>
      <c r="N9" s="223"/>
      <c r="O9" s="223"/>
      <c r="P9" s="223"/>
      <c r="Q9" s="223"/>
      <c r="R9" s="223"/>
      <c r="S9" s="223"/>
      <c r="T9" s="223"/>
      <c r="U9" s="223"/>
      <c r="V9" s="223"/>
      <c r="W9" s="223"/>
      <c r="X9" s="223"/>
      <c r="Y9" s="223"/>
      <c r="Z9" s="223"/>
      <c r="AA9" s="223"/>
      <c r="AB9" s="223"/>
      <c r="AC9" s="223"/>
      <c r="AD9" s="223"/>
      <c r="AE9" s="223"/>
      <c r="AF9" s="224"/>
    </row>
    <row r="10" spans="1:32" ht="9.9499999999999993" customHeight="1" x14ac:dyDescent="0.4">
      <c r="A10" s="225" t="s">
        <v>57</v>
      </c>
      <c r="B10" s="226"/>
      <c r="C10" s="226"/>
      <c r="D10" s="226"/>
      <c r="E10" s="226"/>
      <c r="F10" s="227"/>
      <c r="G10" s="234" t="s">
        <v>56</v>
      </c>
      <c r="H10" s="234"/>
      <c r="I10" s="235" t="str">
        <f>IF(データシート!D18="BEV","〇","")</f>
        <v/>
      </c>
      <c r="J10" s="235"/>
      <c r="K10" s="236" t="s">
        <v>55</v>
      </c>
      <c r="L10" s="236"/>
      <c r="M10" s="236"/>
      <c r="N10" s="236"/>
      <c r="O10" s="236"/>
      <c r="P10" s="236"/>
      <c r="Q10" s="235" t="str">
        <f>IF(データシート!D18="PHEV","〇","")</f>
        <v/>
      </c>
      <c r="R10" s="235"/>
      <c r="S10" s="236" t="s">
        <v>54</v>
      </c>
      <c r="T10" s="236"/>
      <c r="U10" s="236"/>
      <c r="V10" s="236"/>
      <c r="W10" s="236"/>
      <c r="X10" s="236"/>
      <c r="Y10" s="237" t="str">
        <f>IF(データシート!D18="FCV","〇","")</f>
        <v/>
      </c>
      <c r="Z10" s="237"/>
      <c r="AA10" s="236" t="s">
        <v>53</v>
      </c>
      <c r="AB10" s="236"/>
      <c r="AC10" s="236"/>
      <c r="AD10" s="236"/>
      <c r="AE10" s="236"/>
      <c r="AF10" s="236"/>
    </row>
    <row r="11" spans="1:32" ht="9.9499999999999993" customHeight="1" x14ac:dyDescent="0.4">
      <c r="A11" s="228"/>
      <c r="B11" s="229"/>
      <c r="C11" s="229"/>
      <c r="D11" s="229"/>
      <c r="E11" s="229"/>
      <c r="F11" s="230"/>
      <c r="G11" s="234"/>
      <c r="H11" s="234"/>
      <c r="I11" s="235"/>
      <c r="J11" s="235"/>
      <c r="K11" s="236"/>
      <c r="L11" s="236"/>
      <c r="M11" s="236"/>
      <c r="N11" s="236"/>
      <c r="O11" s="236"/>
      <c r="P11" s="236"/>
      <c r="Q11" s="235"/>
      <c r="R11" s="235"/>
      <c r="S11" s="236"/>
      <c r="T11" s="236"/>
      <c r="U11" s="236"/>
      <c r="V11" s="236"/>
      <c r="W11" s="236"/>
      <c r="X11" s="236"/>
      <c r="Y11" s="237"/>
      <c r="Z11" s="237"/>
      <c r="AA11" s="236"/>
      <c r="AB11" s="236"/>
      <c r="AC11" s="236"/>
      <c r="AD11" s="236"/>
      <c r="AE11" s="236"/>
      <c r="AF11" s="236"/>
    </row>
    <row r="12" spans="1:32" ht="9.9499999999999993" customHeight="1" x14ac:dyDescent="0.4">
      <c r="A12" s="228"/>
      <c r="B12" s="229"/>
      <c r="C12" s="229"/>
      <c r="D12" s="229"/>
      <c r="E12" s="229"/>
      <c r="F12" s="230"/>
      <c r="G12" s="234"/>
      <c r="H12" s="234"/>
      <c r="I12" s="235" t="str">
        <f>IF(データシート!D18="バッテリー交換式","〇","")</f>
        <v/>
      </c>
      <c r="J12" s="235"/>
      <c r="K12" s="236" t="s">
        <v>52</v>
      </c>
      <c r="L12" s="236"/>
      <c r="M12" s="236"/>
      <c r="N12" s="236"/>
      <c r="O12" s="236"/>
      <c r="P12" s="236"/>
      <c r="Q12" s="237" t="str">
        <f>IF(データシート!D18="水素内燃","〇","")</f>
        <v/>
      </c>
      <c r="R12" s="237"/>
      <c r="S12" s="236" t="s">
        <v>51</v>
      </c>
      <c r="T12" s="236"/>
      <c r="U12" s="236"/>
      <c r="V12" s="236"/>
      <c r="W12" s="236"/>
      <c r="X12" s="236"/>
      <c r="Y12" s="237" t="str">
        <f>IF(データシート!D18="改造車","〇","")</f>
        <v/>
      </c>
      <c r="Z12" s="237"/>
      <c r="AA12" s="236" t="s">
        <v>50</v>
      </c>
      <c r="AB12" s="236"/>
      <c r="AC12" s="236"/>
      <c r="AD12" s="236"/>
      <c r="AE12" s="236"/>
      <c r="AF12" s="236"/>
    </row>
    <row r="13" spans="1:32" ht="9.9499999999999993" customHeight="1" x14ac:dyDescent="0.4">
      <c r="A13" s="228"/>
      <c r="B13" s="229"/>
      <c r="C13" s="229"/>
      <c r="D13" s="229"/>
      <c r="E13" s="229"/>
      <c r="F13" s="230"/>
      <c r="G13" s="234"/>
      <c r="H13" s="234"/>
      <c r="I13" s="235"/>
      <c r="J13" s="235"/>
      <c r="K13" s="236"/>
      <c r="L13" s="236"/>
      <c r="M13" s="236"/>
      <c r="N13" s="236"/>
      <c r="O13" s="236"/>
      <c r="P13" s="236"/>
      <c r="Q13" s="237"/>
      <c r="R13" s="237"/>
      <c r="S13" s="236"/>
      <c r="T13" s="236"/>
      <c r="U13" s="236"/>
      <c r="V13" s="236"/>
      <c r="W13" s="236"/>
      <c r="X13" s="236"/>
      <c r="Y13" s="237"/>
      <c r="Z13" s="237"/>
      <c r="AA13" s="236"/>
      <c r="AB13" s="236"/>
      <c r="AC13" s="236"/>
      <c r="AD13" s="236"/>
      <c r="AE13" s="236"/>
      <c r="AF13" s="236"/>
    </row>
    <row r="14" spans="1:32" ht="9.9499999999999993" customHeight="1" x14ac:dyDescent="0.4">
      <c r="A14" s="228"/>
      <c r="B14" s="229"/>
      <c r="C14" s="229"/>
      <c r="D14" s="229"/>
      <c r="E14" s="229"/>
      <c r="F14" s="230"/>
      <c r="G14" s="238" t="s">
        <v>49</v>
      </c>
      <c r="H14" s="238"/>
      <c r="I14" s="235" t="str">
        <f>IF(データシート!D19="軽自動車(バン)","〇","")</f>
        <v/>
      </c>
      <c r="J14" s="235"/>
      <c r="K14" s="236" t="s">
        <v>48</v>
      </c>
      <c r="L14" s="236"/>
      <c r="M14" s="236"/>
      <c r="N14" s="236"/>
      <c r="O14" s="236"/>
      <c r="P14" s="236"/>
      <c r="Q14" s="235" t="str">
        <f>IF(データシート!D19="軽自動車(トラック)","〇","")</f>
        <v/>
      </c>
      <c r="R14" s="235"/>
      <c r="S14" s="236" t="s">
        <v>47</v>
      </c>
      <c r="T14" s="236"/>
      <c r="U14" s="236"/>
      <c r="V14" s="236"/>
      <c r="W14" s="236"/>
      <c r="X14" s="236"/>
      <c r="Y14" s="235" t="str">
        <f>IF(データシート!D19="トラクタ","〇","")</f>
        <v/>
      </c>
      <c r="Z14" s="235"/>
      <c r="AA14" s="236" t="s">
        <v>46</v>
      </c>
      <c r="AB14" s="236"/>
      <c r="AC14" s="236"/>
      <c r="AD14" s="236"/>
      <c r="AE14" s="236"/>
      <c r="AF14" s="236"/>
    </row>
    <row r="15" spans="1:32" ht="9.9499999999999993" customHeight="1" x14ac:dyDescent="0.4">
      <c r="A15" s="228"/>
      <c r="B15" s="229"/>
      <c r="C15" s="229"/>
      <c r="D15" s="229"/>
      <c r="E15" s="229"/>
      <c r="F15" s="230"/>
      <c r="G15" s="238"/>
      <c r="H15" s="238"/>
      <c r="I15" s="235"/>
      <c r="J15" s="235"/>
      <c r="K15" s="236"/>
      <c r="L15" s="236"/>
      <c r="M15" s="236"/>
      <c r="N15" s="236"/>
      <c r="O15" s="236"/>
      <c r="P15" s="236"/>
      <c r="Q15" s="235"/>
      <c r="R15" s="235"/>
      <c r="S15" s="236"/>
      <c r="T15" s="236"/>
      <c r="U15" s="236"/>
      <c r="V15" s="236"/>
      <c r="W15" s="236"/>
      <c r="X15" s="236"/>
      <c r="Y15" s="235"/>
      <c r="Z15" s="235"/>
      <c r="AA15" s="236"/>
      <c r="AB15" s="236"/>
      <c r="AC15" s="236"/>
      <c r="AD15" s="236"/>
      <c r="AE15" s="236"/>
      <c r="AF15" s="236"/>
    </row>
    <row r="16" spans="1:32" ht="9.9499999999999993" customHeight="1" x14ac:dyDescent="0.4">
      <c r="A16" s="228"/>
      <c r="B16" s="229"/>
      <c r="C16" s="229"/>
      <c r="D16" s="229"/>
      <c r="E16" s="229"/>
      <c r="F16" s="230"/>
      <c r="G16" s="238"/>
      <c r="H16" s="238"/>
      <c r="I16" s="235" t="str">
        <f>IF(データシート!D19="トラック(小型)","〇","")</f>
        <v/>
      </c>
      <c r="J16" s="235"/>
      <c r="K16" s="236" t="s">
        <v>45</v>
      </c>
      <c r="L16" s="236"/>
      <c r="M16" s="236"/>
      <c r="N16" s="236"/>
      <c r="O16" s="236"/>
      <c r="P16" s="236"/>
      <c r="Q16" s="235" t="str">
        <f>IF(データシート!D19="トラック(中型)","〇","")</f>
        <v/>
      </c>
      <c r="R16" s="235"/>
      <c r="S16" s="236" t="s">
        <v>44</v>
      </c>
      <c r="T16" s="236"/>
      <c r="U16" s="236"/>
      <c r="V16" s="236"/>
      <c r="W16" s="236"/>
      <c r="X16" s="236"/>
      <c r="Y16" s="235" t="str">
        <f>IF(データシート!D19="トラック(大型)","〇","")</f>
        <v/>
      </c>
      <c r="Z16" s="235"/>
      <c r="AA16" s="236" t="s">
        <v>43</v>
      </c>
      <c r="AB16" s="236"/>
      <c r="AC16" s="236"/>
      <c r="AD16" s="236"/>
      <c r="AE16" s="236"/>
      <c r="AF16" s="236"/>
    </row>
    <row r="17" spans="1:32" ht="9.9499999999999993" customHeight="1" x14ac:dyDescent="0.4">
      <c r="A17" s="228"/>
      <c r="B17" s="229"/>
      <c r="C17" s="229"/>
      <c r="D17" s="229"/>
      <c r="E17" s="229"/>
      <c r="F17" s="230"/>
      <c r="G17" s="238"/>
      <c r="H17" s="238"/>
      <c r="I17" s="235"/>
      <c r="J17" s="235"/>
      <c r="K17" s="236"/>
      <c r="L17" s="236"/>
      <c r="M17" s="236"/>
      <c r="N17" s="236"/>
      <c r="O17" s="236"/>
      <c r="P17" s="236"/>
      <c r="Q17" s="235"/>
      <c r="R17" s="235"/>
      <c r="S17" s="236"/>
      <c r="T17" s="236"/>
      <c r="U17" s="236"/>
      <c r="V17" s="236"/>
      <c r="W17" s="236"/>
      <c r="X17" s="236"/>
      <c r="Y17" s="235"/>
      <c r="Z17" s="235"/>
      <c r="AA17" s="236"/>
      <c r="AB17" s="236"/>
      <c r="AC17" s="236"/>
      <c r="AD17" s="236"/>
      <c r="AE17" s="236"/>
      <c r="AF17" s="236"/>
    </row>
    <row r="18" spans="1:32" ht="9.9499999999999993" customHeight="1" x14ac:dyDescent="0.4">
      <c r="A18" s="228"/>
      <c r="B18" s="229"/>
      <c r="C18" s="229"/>
      <c r="D18" s="229"/>
      <c r="E18" s="229"/>
      <c r="F18" s="230"/>
      <c r="G18" s="239" t="s">
        <v>42</v>
      </c>
      <c r="H18" s="240"/>
      <c r="I18" s="240"/>
      <c r="J18" s="241"/>
      <c r="K18" s="245" t="str">
        <f>IFERROR(データシート!D21&amp;" "&amp;データシート!H21&amp;" "&amp;データシート!L21&amp;" "&amp;データシート!O21,"")</f>
        <v xml:space="preserve">   </v>
      </c>
      <c r="L18" s="246"/>
      <c r="M18" s="246"/>
      <c r="N18" s="246"/>
      <c r="O18" s="246"/>
      <c r="P18" s="246"/>
      <c r="Q18" s="246"/>
      <c r="R18" s="246"/>
      <c r="S18" s="246"/>
      <c r="T18" s="246"/>
      <c r="U18" s="246"/>
      <c r="V18" s="246"/>
      <c r="W18" s="246"/>
      <c r="X18" s="246"/>
      <c r="Y18" s="246"/>
      <c r="Z18" s="246"/>
      <c r="AA18" s="246"/>
      <c r="AB18" s="246"/>
      <c r="AC18" s="246"/>
      <c r="AD18" s="246"/>
      <c r="AE18" s="246"/>
      <c r="AF18" s="247"/>
    </row>
    <row r="19" spans="1:32" ht="9.9499999999999993" customHeight="1" x14ac:dyDescent="0.4">
      <c r="A19" s="228"/>
      <c r="B19" s="229"/>
      <c r="C19" s="229"/>
      <c r="D19" s="229"/>
      <c r="E19" s="229"/>
      <c r="F19" s="230"/>
      <c r="G19" s="242"/>
      <c r="H19" s="243"/>
      <c r="I19" s="243"/>
      <c r="J19" s="244"/>
      <c r="K19" s="248"/>
      <c r="L19" s="249"/>
      <c r="M19" s="249"/>
      <c r="N19" s="249"/>
      <c r="O19" s="249"/>
      <c r="P19" s="249"/>
      <c r="Q19" s="249"/>
      <c r="R19" s="249"/>
      <c r="S19" s="249"/>
      <c r="T19" s="249"/>
      <c r="U19" s="249"/>
      <c r="V19" s="249"/>
      <c r="W19" s="249"/>
      <c r="X19" s="249"/>
      <c r="Y19" s="249"/>
      <c r="Z19" s="249"/>
      <c r="AA19" s="249"/>
      <c r="AB19" s="249"/>
      <c r="AC19" s="249"/>
      <c r="AD19" s="249"/>
      <c r="AE19" s="249"/>
      <c r="AF19" s="250"/>
    </row>
    <row r="20" spans="1:32" ht="9.9499999999999993" customHeight="1" x14ac:dyDescent="0.4">
      <c r="A20" s="228"/>
      <c r="B20" s="229"/>
      <c r="C20" s="229"/>
      <c r="D20" s="229"/>
      <c r="E20" s="229"/>
      <c r="F20" s="230"/>
      <c r="G20" s="239" t="s">
        <v>41</v>
      </c>
      <c r="H20" s="240"/>
      <c r="I20" s="240"/>
      <c r="J20" s="241"/>
      <c r="K20" s="245">
        <f>データシート!D22</f>
        <v>0</v>
      </c>
      <c r="L20" s="246"/>
      <c r="M20" s="246"/>
      <c r="N20" s="246"/>
      <c r="O20" s="246"/>
      <c r="P20" s="246"/>
      <c r="Q20" s="246"/>
      <c r="R20" s="246"/>
      <c r="S20" s="246"/>
      <c r="T20" s="246"/>
      <c r="U20" s="246"/>
      <c r="V20" s="246"/>
      <c r="W20" s="246"/>
      <c r="X20" s="246"/>
      <c r="Y20" s="246"/>
      <c r="Z20" s="246"/>
      <c r="AA20" s="246"/>
      <c r="AB20" s="246"/>
      <c r="AC20" s="246"/>
      <c r="AD20" s="246"/>
      <c r="AE20" s="246"/>
      <c r="AF20" s="247"/>
    </row>
    <row r="21" spans="1:32" ht="9.9499999999999993" customHeight="1" x14ac:dyDescent="0.4">
      <c r="A21" s="228"/>
      <c r="B21" s="229"/>
      <c r="C21" s="229"/>
      <c r="D21" s="229"/>
      <c r="E21" s="229"/>
      <c r="F21" s="230"/>
      <c r="G21" s="242"/>
      <c r="H21" s="243"/>
      <c r="I21" s="243"/>
      <c r="J21" s="244"/>
      <c r="K21" s="248"/>
      <c r="L21" s="249"/>
      <c r="M21" s="249"/>
      <c r="N21" s="249"/>
      <c r="O21" s="249"/>
      <c r="P21" s="249"/>
      <c r="Q21" s="249"/>
      <c r="R21" s="249"/>
      <c r="S21" s="249"/>
      <c r="T21" s="249"/>
      <c r="U21" s="249"/>
      <c r="V21" s="249"/>
      <c r="W21" s="249"/>
      <c r="X21" s="249"/>
      <c r="Y21" s="249"/>
      <c r="Z21" s="249"/>
      <c r="AA21" s="249"/>
      <c r="AB21" s="249"/>
      <c r="AC21" s="249"/>
      <c r="AD21" s="249"/>
      <c r="AE21" s="249"/>
      <c r="AF21" s="250"/>
    </row>
    <row r="22" spans="1:32" ht="9.9499999999999993" customHeight="1" x14ac:dyDescent="0.4">
      <c r="A22" s="228"/>
      <c r="B22" s="229"/>
      <c r="C22" s="229"/>
      <c r="D22" s="229"/>
      <c r="E22" s="229"/>
      <c r="F22" s="230"/>
      <c r="G22" s="251" t="s">
        <v>40</v>
      </c>
      <c r="H22" s="252"/>
      <c r="I22" s="252"/>
      <c r="J22" s="253"/>
      <c r="K22" s="251">
        <f>データシート!D23</f>
        <v>0</v>
      </c>
      <c r="L22" s="252"/>
      <c r="M22" s="252"/>
      <c r="N22" s="252"/>
      <c r="O22" s="252"/>
      <c r="P22" s="252"/>
      <c r="Q22" s="252"/>
      <c r="R22" s="252"/>
      <c r="S22" s="252"/>
      <c r="T22" s="252"/>
      <c r="U22" s="252"/>
      <c r="V22" s="252"/>
      <c r="W22" s="252"/>
      <c r="X22" s="252"/>
      <c r="Y22" s="252"/>
      <c r="Z22" s="252"/>
      <c r="AA22" s="252"/>
      <c r="AB22" s="252"/>
      <c r="AC22" s="252"/>
      <c r="AD22" s="252"/>
      <c r="AE22" s="252"/>
      <c r="AF22" s="253"/>
    </row>
    <row r="23" spans="1:32" ht="9.9499999999999993" customHeight="1" x14ac:dyDescent="0.4">
      <c r="A23" s="228"/>
      <c r="B23" s="229"/>
      <c r="C23" s="229"/>
      <c r="D23" s="229"/>
      <c r="E23" s="229"/>
      <c r="F23" s="230"/>
      <c r="G23" s="254"/>
      <c r="H23" s="255"/>
      <c r="I23" s="255"/>
      <c r="J23" s="256"/>
      <c r="K23" s="257"/>
      <c r="L23" s="258"/>
      <c r="M23" s="258"/>
      <c r="N23" s="258"/>
      <c r="O23" s="258"/>
      <c r="P23" s="258"/>
      <c r="Q23" s="258"/>
      <c r="R23" s="258"/>
      <c r="S23" s="258"/>
      <c r="T23" s="258"/>
      <c r="U23" s="258"/>
      <c r="V23" s="258"/>
      <c r="W23" s="258"/>
      <c r="X23" s="258"/>
      <c r="Y23" s="258"/>
      <c r="Z23" s="258"/>
      <c r="AA23" s="258"/>
      <c r="AB23" s="258"/>
      <c r="AC23" s="258"/>
      <c r="AD23" s="258"/>
      <c r="AE23" s="258"/>
      <c r="AF23" s="259"/>
    </row>
    <row r="24" spans="1:32" ht="9.9499999999999993" customHeight="1" x14ac:dyDescent="0.4">
      <c r="A24" s="228"/>
      <c r="B24" s="229"/>
      <c r="C24" s="229"/>
      <c r="D24" s="229"/>
      <c r="E24" s="229"/>
      <c r="F24" s="230"/>
      <c r="G24" s="251" t="s">
        <v>39</v>
      </c>
      <c r="H24" s="252"/>
      <c r="I24" s="252"/>
      <c r="J24" s="253"/>
      <c r="K24" s="251">
        <f>データシート!D24</f>
        <v>0</v>
      </c>
      <c r="L24" s="252"/>
      <c r="M24" s="252"/>
      <c r="N24" s="252"/>
      <c r="O24" s="252"/>
      <c r="P24" s="252"/>
      <c r="Q24" s="252"/>
      <c r="R24" s="252"/>
      <c r="S24" s="252"/>
      <c r="T24" s="252"/>
      <c r="U24" s="252"/>
      <c r="V24" s="252"/>
      <c r="W24" s="252"/>
      <c r="X24" s="252"/>
      <c r="Y24" s="252"/>
      <c r="Z24" s="252"/>
      <c r="AA24" s="252"/>
      <c r="AB24" s="252"/>
      <c r="AC24" s="252"/>
      <c r="AD24" s="252"/>
      <c r="AE24" s="252"/>
      <c r="AF24" s="253"/>
    </row>
    <row r="25" spans="1:32" ht="9.9499999999999993" customHeight="1" x14ac:dyDescent="0.4">
      <c r="A25" s="228"/>
      <c r="B25" s="229"/>
      <c r="C25" s="229"/>
      <c r="D25" s="229"/>
      <c r="E25" s="229"/>
      <c r="F25" s="230"/>
      <c r="G25" s="254"/>
      <c r="H25" s="255"/>
      <c r="I25" s="255"/>
      <c r="J25" s="256"/>
      <c r="K25" s="254"/>
      <c r="L25" s="255"/>
      <c r="M25" s="255"/>
      <c r="N25" s="255"/>
      <c r="O25" s="255"/>
      <c r="P25" s="255"/>
      <c r="Q25" s="255"/>
      <c r="R25" s="255"/>
      <c r="S25" s="255"/>
      <c r="T25" s="255"/>
      <c r="U25" s="255"/>
      <c r="V25" s="255"/>
      <c r="W25" s="255"/>
      <c r="X25" s="255"/>
      <c r="Y25" s="255"/>
      <c r="Z25" s="255"/>
      <c r="AA25" s="255"/>
      <c r="AB25" s="255"/>
      <c r="AC25" s="255"/>
      <c r="AD25" s="255"/>
      <c r="AE25" s="255"/>
      <c r="AF25" s="256"/>
    </row>
    <row r="26" spans="1:32" ht="9.9499999999999993" customHeight="1" x14ac:dyDescent="0.4">
      <c r="A26" s="228"/>
      <c r="B26" s="229"/>
      <c r="C26" s="229"/>
      <c r="D26" s="229"/>
      <c r="E26" s="229"/>
      <c r="F26" s="230"/>
      <c r="G26" s="260" t="s">
        <v>38</v>
      </c>
      <c r="H26" s="261"/>
      <c r="I26" s="261"/>
      <c r="J26" s="262"/>
      <c r="K26" s="251">
        <f>データシート!D25</f>
        <v>0</v>
      </c>
      <c r="L26" s="252"/>
      <c r="M26" s="252"/>
      <c r="N26" s="252"/>
      <c r="O26" s="252" t="s">
        <v>37</v>
      </c>
      <c r="P26" s="252">
        <f>データシート!L25</f>
        <v>0</v>
      </c>
      <c r="Q26" s="252"/>
      <c r="R26" s="252"/>
      <c r="S26" s="253"/>
      <c r="T26" s="266" t="s">
        <v>36</v>
      </c>
      <c r="U26" s="267"/>
      <c r="V26" s="267"/>
      <c r="W26" s="267"/>
      <c r="X26" s="267"/>
      <c r="Y26" s="268"/>
      <c r="Z26" s="251">
        <f>データシート!D26</f>
        <v>0</v>
      </c>
      <c r="AA26" s="252"/>
      <c r="AB26" s="252"/>
      <c r="AC26" s="252"/>
      <c r="AD26" s="252"/>
      <c r="AE26" s="252"/>
      <c r="AF26" s="253"/>
    </row>
    <row r="27" spans="1:32" ht="9.9499999999999993" customHeight="1" x14ac:dyDescent="0.4">
      <c r="A27" s="228"/>
      <c r="B27" s="229"/>
      <c r="C27" s="229"/>
      <c r="D27" s="229"/>
      <c r="E27" s="229"/>
      <c r="F27" s="230"/>
      <c r="G27" s="263"/>
      <c r="H27" s="264"/>
      <c r="I27" s="264"/>
      <c r="J27" s="265"/>
      <c r="K27" s="254"/>
      <c r="L27" s="255"/>
      <c r="M27" s="255"/>
      <c r="N27" s="255"/>
      <c r="O27" s="255"/>
      <c r="P27" s="255"/>
      <c r="Q27" s="255"/>
      <c r="R27" s="255"/>
      <c r="S27" s="256"/>
      <c r="T27" s="269"/>
      <c r="U27" s="270"/>
      <c r="V27" s="270"/>
      <c r="W27" s="270"/>
      <c r="X27" s="270"/>
      <c r="Y27" s="271"/>
      <c r="Z27" s="254"/>
      <c r="AA27" s="255"/>
      <c r="AB27" s="255"/>
      <c r="AC27" s="255"/>
      <c r="AD27" s="255"/>
      <c r="AE27" s="255"/>
      <c r="AF27" s="256"/>
    </row>
    <row r="28" spans="1:32" ht="15" customHeight="1" x14ac:dyDescent="0.4">
      <c r="A28" s="228"/>
      <c r="B28" s="229"/>
      <c r="C28" s="229"/>
      <c r="D28" s="229"/>
      <c r="E28" s="229"/>
      <c r="F28" s="230"/>
      <c r="G28" s="251" t="s">
        <v>35</v>
      </c>
      <c r="H28" s="252"/>
      <c r="I28" s="252"/>
      <c r="J28" s="252"/>
      <c r="K28" s="252"/>
      <c r="L28" s="253"/>
      <c r="M28" s="272" t="str">
        <f>IF(データシート!D27="有り","〇","")</f>
        <v/>
      </c>
      <c r="N28" s="273"/>
      <c r="O28" s="239" t="s">
        <v>34</v>
      </c>
      <c r="P28" s="240"/>
      <c r="Q28" s="240"/>
      <c r="R28" s="240"/>
      <c r="S28" s="240"/>
      <c r="T28" s="240"/>
      <c r="U28" s="240"/>
      <c r="V28" s="241"/>
      <c r="W28" s="272" t="str">
        <f>IF(データシート!D27="無し","〇","")</f>
        <v/>
      </c>
      <c r="X28" s="273"/>
      <c r="Y28" s="239" t="s">
        <v>33</v>
      </c>
      <c r="Z28" s="240"/>
      <c r="AA28" s="240"/>
      <c r="AB28" s="240"/>
      <c r="AC28" s="240"/>
      <c r="AD28" s="240"/>
      <c r="AE28" s="240"/>
      <c r="AF28" s="241"/>
    </row>
    <row r="29" spans="1:32" ht="15" customHeight="1" x14ac:dyDescent="0.4">
      <c r="A29" s="231"/>
      <c r="B29" s="232"/>
      <c r="C29" s="232"/>
      <c r="D29" s="232"/>
      <c r="E29" s="232"/>
      <c r="F29" s="233"/>
      <c r="G29" s="257"/>
      <c r="H29" s="258"/>
      <c r="I29" s="258"/>
      <c r="J29" s="258"/>
      <c r="K29" s="258"/>
      <c r="L29" s="259"/>
      <c r="M29" s="274"/>
      <c r="N29" s="275"/>
      <c r="O29" s="276"/>
      <c r="P29" s="277"/>
      <c r="Q29" s="277"/>
      <c r="R29" s="277"/>
      <c r="S29" s="277"/>
      <c r="T29" s="277"/>
      <c r="U29" s="277"/>
      <c r="V29" s="278"/>
      <c r="W29" s="274"/>
      <c r="X29" s="275"/>
      <c r="Y29" s="276"/>
      <c r="Z29" s="277"/>
      <c r="AA29" s="277"/>
      <c r="AB29" s="277"/>
      <c r="AC29" s="277"/>
      <c r="AD29" s="277"/>
      <c r="AE29" s="277"/>
      <c r="AF29" s="278"/>
    </row>
    <row r="30" spans="1:32" ht="15" customHeight="1" x14ac:dyDescent="0.4">
      <c r="A30" s="236" t="s">
        <v>32</v>
      </c>
      <c r="B30" s="236"/>
      <c r="C30" s="236"/>
      <c r="D30" s="236"/>
      <c r="E30" s="236"/>
      <c r="F30" s="236"/>
      <c r="G30" s="236"/>
      <c r="H30" s="236"/>
      <c r="I30" s="236"/>
      <c r="J30" s="236"/>
      <c r="K30" s="236"/>
      <c r="L30" s="236"/>
      <c r="M30" s="236"/>
      <c r="N30" s="236"/>
      <c r="O30" s="236"/>
      <c r="P30" s="236"/>
      <c r="Q30" s="236"/>
      <c r="R30" s="236"/>
      <c r="S30" s="236"/>
      <c r="T30" s="236"/>
      <c r="U30" s="236"/>
      <c r="V30" s="236"/>
      <c r="W30" s="279">
        <f>IFERROR(データシート!D28,"")</f>
        <v>0</v>
      </c>
      <c r="X30" s="279"/>
      <c r="Y30" s="279"/>
      <c r="Z30" s="279"/>
      <c r="AA30" s="279"/>
      <c r="AB30" s="279"/>
      <c r="AC30" s="279"/>
      <c r="AD30" s="279"/>
      <c r="AE30" s="279"/>
      <c r="AF30" s="279"/>
    </row>
    <row r="31" spans="1:32" ht="15" customHeight="1" x14ac:dyDescent="0.4">
      <c r="A31" s="236"/>
      <c r="B31" s="236"/>
      <c r="C31" s="236"/>
      <c r="D31" s="236"/>
      <c r="E31" s="236"/>
      <c r="F31" s="236"/>
      <c r="G31" s="236"/>
      <c r="H31" s="236"/>
      <c r="I31" s="236"/>
      <c r="J31" s="236"/>
      <c r="K31" s="236"/>
      <c r="L31" s="236"/>
      <c r="M31" s="236"/>
      <c r="N31" s="236"/>
      <c r="O31" s="236"/>
      <c r="P31" s="236"/>
      <c r="Q31" s="236"/>
      <c r="R31" s="236"/>
      <c r="S31" s="236"/>
      <c r="T31" s="236"/>
      <c r="U31" s="236"/>
      <c r="V31" s="236"/>
      <c r="W31" s="279"/>
      <c r="X31" s="279"/>
      <c r="Y31" s="279"/>
      <c r="Z31" s="279"/>
      <c r="AA31" s="279"/>
      <c r="AB31" s="279"/>
      <c r="AC31" s="279"/>
      <c r="AD31" s="279"/>
      <c r="AE31" s="279"/>
      <c r="AF31" s="279"/>
    </row>
    <row r="32" spans="1:32" ht="9.9499999999999993" customHeight="1" x14ac:dyDescent="0.4">
      <c r="A32" s="236" t="s">
        <v>31</v>
      </c>
      <c r="B32" s="236"/>
      <c r="C32" s="236"/>
      <c r="D32" s="236"/>
      <c r="E32" s="236"/>
      <c r="F32" s="236"/>
      <c r="G32" s="236"/>
      <c r="H32" s="236"/>
      <c r="I32" s="236"/>
      <c r="J32" s="236"/>
      <c r="K32" s="236"/>
      <c r="L32" s="236"/>
      <c r="M32" s="236"/>
      <c r="N32" s="236"/>
      <c r="O32" s="236"/>
      <c r="P32" s="236"/>
      <c r="Q32" s="236"/>
      <c r="R32" s="236"/>
      <c r="S32" s="236"/>
      <c r="T32" s="236"/>
      <c r="U32" s="236"/>
      <c r="V32" s="236"/>
      <c r="W32" s="236" t="s">
        <v>30</v>
      </c>
      <c r="X32" s="236"/>
      <c r="Y32" s="236"/>
      <c r="Z32" s="236"/>
      <c r="AA32" s="236"/>
      <c r="AB32" s="236"/>
      <c r="AC32" s="236"/>
      <c r="AD32" s="236"/>
      <c r="AE32" s="236"/>
      <c r="AF32" s="236"/>
    </row>
    <row r="33" spans="1:32" ht="9.9499999999999993" customHeight="1" x14ac:dyDescent="0.4">
      <c r="A33" s="236"/>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row>
    <row r="34" spans="1:32" ht="15" customHeight="1" x14ac:dyDescent="0.4">
      <c r="A34" s="280" t="s">
        <v>29</v>
      </c>
      <c r="B34" s="280"/>
      <c r="C34" s="280"/>
      <c r="D34" s="280"/>
      <c r="E34" s="280"/>
      <c r="F34" s="280"/>
      <c r="G34" s="280"/>
      <c r="H34" s="280"/>
      <c r="I34" s="280"/>
      <c r="J34" s="280"/>
      <c r="K34" s="280"/>
      <c r="L34" s="280"/>
      <c r="M34" s="280"/>
      <c r="N34" s="280"/>
      <c r="O34" s="280"/>
      <c r="P34" s="280"/>
      <c r="Q34" s="280"/>
      <c r="R34" s="280"/>
      <c r="S34" s="280"/>
      <c r="T34" s="280"/>
      <c r="U34" s="280"/>
      <c r="V34" s="280"/>
      <c r="W34" s="281">
        <f>データシート!D29</f>
        <v>0</v>
      </c>
      <c r="X34" s="281"/>
      <c r="Y34" s="281"/>
      <c r="Z34" s="281"/>
      <c r="AA34" s="281"/>
      <c r="AB34" s="281"/>
      <c r="AC34" s="281"/>
      <c r="AD34" s="282"/>
      <c r="AE34" s="283" t="s">
        <v>23</v>
      </c>
      <c r="AF34" s="236"/>
    </row>
    <row r="35" spans="1:32" ht="15" customHeight="1" x14ac:dyDescent="0.4">
      <c r="A35" s="280"/>
      <c r="B35" s="280"/>
      <c r="C35" s="280"/>
      <c r="D35" s="280"/>
      <c r="E35" s="280"/>
      <c r="F35" s="280"/>
      <c r="G35" s="280"/>
      <c r="H35" s="280"/>
      <c r="I35" s="280"/>
      <c r="J35" s="280"/>
      <c r="K35" s="280"/>
      <c r="L35" s="280"/>
      <c r="M35" s="280"/>
      <c r="N35" s="280"/>
      <c r="O35" s="280"/>
      <c r="P35" s="280"/>
      <c r="Q35" s="280"/>
      <c r="R35" s="280"/>
      <c r="S35" s="280"/>
      <c r="T35" s="280"/>
      <c r="U35" s="280"/>
      <c r="V35" s="280"/>
      <c r="W35" s="281"/>
      <c r="X35" s="281"/>
      <c r="Y35" s="281"/>
      <c r="Z35" s="281"/>
      <c r="AA35" s="281"/>
      <c r="AB35" s="281"/>
      <c r="AC35" s="281"/>
      <c r="AD35" s="282"/>
      <c r="AE35" s="283"/>
      <c r="AF35" s="236"/>
    </row>
    <row r="36" spans="1:32" ht="15" customHeight="1" x14ac:dyDescent="0.4">
      <c r="A36" s="280" t="s">
        <v>28</v>
      </c>
      <c r="B36" s="280"/>
      <c r="C36" s="280"/>
      <c r="D36" s="280"/>
      <c r="E36" s="280"/>
      <c r="F36" s="280"/>
      <c r="G36" s="280"/>
      <c r="H36" s="280"/>
      <c r="I36" s="280"/>
      <c r="J36" s="280"/>
      <c r="K36" s="280"/>
      <c r="L36" s="280"/>
      <c r="M36" s="280"/>
      <c r="N36" s="280"/>
      <c r="O36" s="280"/>
      <c r="P36" s="280"/>
      <c r="Q36" s="280"/>
      <c r="R36" s="280"/>
      <c r="S36" s="280"/>
      <c r="T36" s="280"/>
      <c r="U36" s="280"/>
      <c r="V36" s="280"/>
      <c r="W36" s="284">
        <f>データシート!D30</f>
        <v>0</v>
      </c>
      <c r="X36" s="284"/>
      <c r="Y36" s="284"/>
      <c r="Z36" s="284"/>
      <c r="AA36" s="284"/>
      <c r="AB36" s="284"/>
      <c r="AC36" s="284"/>
      <c r="AD36" s="285"/>
      <c r="AE36" s="283" t="s">
        <v>23</v>
      </c>
      <c r="AF36" s="236"/>
    </row>
    <row r="37" spans="1:32" ht="15" customHeight="1" x14ac:dyDescent="0.4">
      <c r="A37" s="280"/>
      <c r="B37" s="280"/>
      <c r="C37" s="280"/>
      <c r="D37" s="280"/>
      <c r="E37" s="280"/>
      <c r="F37" s="280"/>
      <c r="G37" s="280"/>
      <c r="H37" s="280"/>
      <c r="I37" s="280"/>
      <c r="J37" s="280"/>
      <c r="K37" s="280"/>
      <c r="L37" s="280"/>
      <c r="M37" s="280"/>
      <c r="N37" s="280"/>
      <c r="O37" s="280"/>
      <c r="P37" s="280"/>
      <c r="Q37" s="280"/>
      <c r="R37" s="280"/>
      <c r="S37" s="280"/>
      <c r="T37" s="280"/>
      <c r="U37" s="280"/>
      <c r="V37" s="280"/>
      <c r="W37" s="284"/>
      <c r="X37" s="284"/>
      <c r="Y37" s="284"/>
      <c r="Z37" s="284"/>
      <c r="AA37" s="284"/>
      <c r="AB37" s="284"/>
      <c r="AC37" s="284"/>
      <c r="AD37" s="285"/>
      <c r="AE37" s="283"/>
      <c r="AF37" s="236"/>
    </row>
    <row r="38" spans="1:32" s="2" customFormat="1" ht="15" customHeight="1" x14ac:dyDescent="0.4">
      <c r="A38" s="280" t="s">
        <v>27</v>
      </c>
      <c r="B38" s="280"/>
      <c r="C38" s="280"/>
      <c r="D38" s="280"/>
      <c r="E38" s="280"/>
      <c r="F38" s="280"/>
      <c r="G38" s="280"/>
      <c r="H38" s="280"/>
      <c r="I38" s="280"/>
      <c r="J38" s="280"/>
      <c r="K38" s="280"/>
      <c r="L38" s="280"/>
      <c r="M38" s="280"/>
      <c r="N38" s="280"/>
      <c r="O38" s="280"/>
      <c r="P38" s="280"/>
      <c r="Q38" s="280"/>
      <c r="R38" s="280"/>
      <c r="S38" s="280"/>
      <c r="T38" s="280"/>
      <c r="U38" s="280"/>
      <c r="V38" s="280"/>
      <c r="W38" s="284">
        <f>データシート!D31</f>
        <v>0</v>
      </c>
      <c r="X38" s="284"/>
      <c r="Y38" s="284"/>
      <c r="Z38" s="284"/>
      <c r="AA38" s="284"/>
      <c r="AB38" s="284"/>
      <c r="AC38" s="284"/>
      <c r="AD38" s="285"/>
      <c r="AE38" s="283" t="s">
        <v>23</v>
      </c>
      <c r="AF38" s="236"/>
    </row>
    <row r="39" spans="1:32" s="2" customFormat="1" ht="15" customHeight="1" x14ac:dyDescent="0.4">
      <c r="A39" s="280"/>
      <c r="B39" s="280"/>
      <c r="C39" s="280"/>
      <c r="D39" s="280"/>
      <c r="E39" s="280"/>
      <c r="F39" s="280"/>
      <c r="G39" s="280"/>
      <c r="H39" s="280"/>
      <c r="I39" s="280"/>
      <c r="J39" s="280"/>
      <c r="K39" s="280"/>
      <c r="L39" s="280"/>
      <c r="M39" s="280"/>
      <c r="N39" s="280"/>
      <c r="O39" s="280"/>
      <c r="P39" s="280"/>
      <c r="Q39" s="280"/>
      <c r="R39" s="280"/>
      <c r="S39" s="280"/>
      <c r="T39" s="280"/>
      <c r="U39" s="280"/>
      <c r="V39" s="280"/>
      <c r="W39" s="284"/>
      <c r="X39" s="284"/>
      <c r="Y39" s="284"/>
      <c r="Z39" s="284"/>
      <c r="AA39" s="284"/>
      <c r="AB39" s="284"/>
      <c r="AC39" s="284"/>
      <c r="AD39" s="285"/>
      <c r="AE39" s="283"/>
      <c r="AF39" s="236"/>
    </row>
    <row r="40" spans="1:32" ht="15" customHeight="1" x14ac:dyDescent="0.4">
      <c r="A40" s="280" t="s">
        <v>26</v>
      </c>
      <c r="B40" s="280"/>
      <c r="C40" s="280"/>
      <c r="D40" s="280"/>
      <c r="E40" s="280"/>
      <c r="F40" s="280"/>
      <c r="G40" s="280"/>
      <c r="H40" s="280"/>
      <c r="I40" s="280"/>
      <c r="J40" s="280"/>
      <c r="K40" s="280"/>
      <c r="L40" s="280"/>
      <c r="M40" s="280"/>
      <c r="N40" s="280"/>
      <c r="O40" s="280"/>
      <c r="P40" s="280"/>
      <c r="Q40" s="280"/>
      <c r="R40" s="280"/>
      <c r="S40" s="280"/>
      <c r="T40" s="280"/>
      <c r="U40" s="280"/>
      <c r="V40" s="280"/>
      <c r="W40" s="284" t="e">
        <f>データシート!D32</f>
        <v>#N/A</v>
      </c>
      <c r="X40" s="284"/>
      <c r="Y40" s="284"/>
      <c r="Z40" s="284"/>
      <c r="AA40" s="284"/>
      <c r="AB40" s="284"/>
      <c r="AC40" s="284"/>
      <c r="AD40" s="285"/>
      <c r="AE40" s="283" t="s">
        <v>23</v>
      </c>
      <c r="AF40" s="236"/>
    </row>
    <row r="41" spans="1:32" ht="15" customHeight="1" x14ac:dyDescent="0.4">
      <c r="A41" s="280"/>
      <c r="B41" s="280"/>
      <c r="C41" s="280"/>
      <c r="D41" s="280"/>
      <c r="E41" s="280"/>
      <c r="F41" s="280"/>
      <c r="G41" s="280"/>
      <c r="H41" s="280"/>
      <c r="I41" s="280"/>
      <c r="J41" s="280"/>
      <c r="K41" s="280"/>
      <c r="L41" s="280"/>
      <c r="M41" s="280"/>
      <c r="N41" s="280"/>
      <c r="O41" s="280"/>
      <c r="P41" s="280"/>
      <c r="Q41" s="280"/>
      <c r="R41" s="280"/>
      <c r="S41" s="280"/>
      <c r="T41" s="280"/>
      <c r="U41" s="280"/>
      <c r="V41" s="280"/>
      <c r="W41" s="284"/>
      <c r="X41" s="284"/>
      <c r="Y41" s="284"/>
      <c r="Z41" s="284"/>
      <c r="AA41" s="284"/>
      <c r="AB41" s="284"/>
      <c r="AC41" s="284"/>
      <c r="AD41" s="285"/>
      <c r="AE41" s="283"/>
      <c r="AF41" s="236"/>
    </row>
    <row r="42" spans="1:32" ht="15" customHeight="1" x14ac:dyDescent="0.4">
      <c r="A42" s="280" t="s">
        <v>25</v>
      </c>
      <c r="B42" s="280"/>
      <c r="C42" s="280"/>
      <c r="D42" s="280"/>
      <c r="E42" s="280"/>
      <c r="F42" s="280"/>
      <c r="G42" s="280"/>
      <c r="H42" s="280"/>
      <c r="I42" s="280"/>
      <c r="J42" s="280"/>
      <c r="K42" s="280"/>
      <c r="L42" s="280"/>
      <c r="M42" s="280"/>
      <c r="N42" s="280"/>
      <c r="O42" s="280"/>
      <c r="P42" s="280"/>
      <c r="Q42" s="280"/>
      <c r="R42" s="280"/>
      <c r="S42" s="280"/>
      <c r="T42" s="280"/>
      <c r="U42" s="280"/>
      <c r="V42" s="280"/>
      <c r="W42" s="284" t="e">
        <f>データシート!D33</f>
        <v>#N/A</v>
      </c>
      <c r="X42" s="284"/>
      <c r="Y42" s="284"/>
      <c r="Z42" s="284"/>
      <c r="AA42" s="284"/>
      <c r="AB42" s="284"/>
      <c r="AC42" s="284"/>
      <c r="AD42" s="285"/>
      <c r="AE42" s="283" t="s">
        <v>23</v>
      </c>
      <c r="AF42" s="236"/>
    </row>
    <row r="43" spans="1:32" ht="15" customHeight="1" x14ac:dyDescent="0.4">
      <c r="A43" s="280"/>
      <c r="B43" s="280"/>
      <c r="C43" s="280"/>
      <c r="D43" s="280"/>
      <c r="E43" s="280"/>
      <c r="F43" s="280"/>
      <c r="G43" s="280"/>
      <c r="H43" s="280"/>
      <c r="I43" s="280"/>
      <c r="J43" s="280"/>
      <c r="K43" s="280"/>
      <c r="L43" s="280"/>
      <c r="M43" s="280"/>
      <c r="N43" s="280"/>
      <c r="O43" s="280"/>
      <c r="P43" s="280"/>
      <c r="Q43" s="280"/>
      <c r="R43" s="280"/>
      <c r="S43" s="280"/>
      <c r="T43" s="280"/>
      <c r="U43" s="280"/>
      <c r="V43" s="280"/>
      <c r="W43" s="284"/>
      <c r="X43" s="284"/>
      <c r="Y43" s="284"/>
      <c r="Z43" s="284"/>
      <c r="AA43" s="284"/>
      <c r="AB43" s="284"/>
      <c r="AC43" s="284"/>
      <c r="AD43" s="285"/>
      <c r="AE43" s="283"/>
      <c r="AF43" s="236"/>
    </row>
    <row r="44" spans="1:32" ht="15" customHeight="1" x14ac:dyDescent="0.4">
      <c r="A44" s="221" t="s">
        <v>24</v>
      </c>
      <c r="B44" s="280"/>
      <c r="C44" s="280"/>
      <c r="D44" s="280"/>
      <c r="E44" s="280"/>
      <c r="F44" s="280"/>
      <c r="G44" s="280"/>
      <c r="H44" s="280"/>
      <c r="I44" s="280"/>
      <c r="J44" s="280"/>
      <c r="K44" s="280"/>
      <c r="L44" s="280"/>
      <c r="M44" s="280"/>
      <c r="N44" s="280"/>
      <c r="O44" s="280"/>
      <c r="P44" s="280"/>
      <c r="Q44" s="280"/>
      <c r="R44" s="280"/>
      <c r="S44" s="280"/>
      <c r="T44" s="280"/>
      <c r="U44" s="280"/>
      <c r="V44" s="280"/>
      <c r="W44" s="284" t="e">
        <f>データシート!D34</f>
        <v>#N/A</v>
      </c>
      <c r="X44" s="284"/>
      <c r="Y44" s="284"/>
      <c r="Z44" s="284"/>
      <c r="AA44" s="284"/>
      <c r="AB44" s="284"/>
      <c r="AC44" s="284"/>
      <c r="AD44" s="285"/>
      <c r="AE44" s="283" t="s">
        <v>23</v>
      </c>
      <c r="AF44" s="236"/>
    </row>
    <row r="45" spans="1:32" ht="15" customHeight="1" x14ac:dyDescent="0.4">
      <c r="A45" s="280"/>
      <c r="B45" s="280"/>
      <c r="C45" s="280"/>
      <c r="D45" s="280"/>
      <c r="E45" s="280"/>
      <c r="F45" s="280"/>
      <c r="G45" s="280"/>
      <c r="H45" s="280"/>
      <c r="I45" s="280"/>
      <c r="J45" s="280"/>
      <c r="K45" s="280"/>
      <c r="L45" s="280"/>
      <c r="M45" s="280"/>
      <c r="N45" s="280"/>
      <c r="O45" s="280"/>
      <c r="P45" s="280"/>
      <c r="Q45" s="280"/>
      <c r="R45" s="280"/>
      <c r="S45" s="280"/>
      <c r="T45" s="280"/>
      <c r="U45" s="280"/>
      <c r="V45" s="280"/>
      <c r="W45" s="284"/>
      <c r="X45" s="284"/>
      <c r="Y45" s="284"/>
      <c r="Z45" s="284"/>
      <c r="AA45" s="284"/>
      <c r="AB45" s="284"/>
      <c r="AC45" s="284"/>
      <c r="AD45" s="285"/>
      <c r="AE45" s="283"/>
      <c r="AF45" s="236"/>
    </row>
    <row r="46" spans="1:32" s="2" customFormat="1" ht="12.95" customHeight="1" x14ac:dyDescent="0.4">
      <c r="A46" s="2" t="s">
        <v>22</v>
      </c>
      <c r="B46" s="2" t="s">
        <v>21</v>
      </c>
    </row>
    <row r="47" spans="1:32" s="2" customFormat="1" ht="12.95" customHeight="1" x14ac:dyDescent="0.4">
      <c r="A47" s="2" t="s">
        <v>20</v>
      </c>
      <c r="B47" s="2" t="s">
        <v>19</v>
      </c>
    </row>
    <row r="48" spans="1:32" s="2" customFormat="1" ht="12.95" customHeight="1" x14ac:dyDescent="0.4">
      <c r="A48" s="2" t="s">
        <v>18</v>
      </c>
      <c r="B48" s="2" t="s">
        <v>17</v>
      </c>
    </row>
    <row r="49" spans="1:11" s="2" customFormat="1" ht="12.95" customHeight="1" x14ac:dyDescent="0.4">
      <c r="A49" s="2" t="s">
        <v>16</v>
      </c>
      <c r="B49" s="2" t="s">
        <v>15</v>
      </c>
      <c r="K49" s="2" t="s">
        <v>14</v>
      </c>
    </row>
    <row r="50" spans="1:11" s="2" customFormat="1" ht="12.95" customHeight="1" x14ac:dyDescent="0.4">
      <c r="K50" s="2" t="s">
        <v>13</v>
      </c>
    </row>
    <row r="51" spans="1:11" s="2" customFormat="1" ht="12.95" customHeight="1" x14ac:dyDescent="0.4">
      <c r="K51" s="2" t="s">
        <v>12</v>
      </c>
    </row>
    <row r="52" spans="1:11" s="2" customFormat="1" ht="12.95" customHeight="1" x14ac:dyDescent="0.4">
      <c r="A52" s="2" t="s">
        <v>11</v>
      </c>
      <c r="B52" s="2" t="s">
        <v>10</v>
      </c>
    </row>
    <row r="53" spans="1:11" s="2" customFormat="1" ht="9.9499999999999993" customHeight="1" x14ac:dyDescent="0.4">
      <c r="A53" s="2" t="s">
        <v>9</v>
      </c>
      <c r="B53" s="2" t="s">
        <v>8</v>
      </c>
    </row>
    <row r="54" spans="1:11" s="2" customFormat="1" ht="9.9499999999999993" customHeight="1" x14ac:dyDescent="0.4">
      <c r="A54" s="2" t="s">
        <v>7</v>
      </c>
      <c r="B54" s="2" t="s">
        <v>6</v>
      </c>
    </row>
    <row r="55" spans="1:11" s="2" customFormat="1" ht="9.9499999999999993" customHeight="1" x14ac:dyDescent="0.4">
      <c r="A55" s="2" t="s">
        <v>5</v>
      </c>
      <c r="B55" s="2" t="s">
        <v>4</v>
      </c>
    </row>
    <row r="56" spans="1:11" s="2" customFormat="1" ht="9.9499999999999993" customHeight="1" x14ac:dyDescent="0.4">
      <c r="A56" s="2" t="s">
        <v>3</v>
      </c>
      <c r="B56" s="2" t="s">
        <v>2</v>
      </c>
    </row>
    <row r="57" spans="1:11" s="2" customFormat="1" ht="9.9499999999999993" customHeight="1" x14ac:dyDescent="0.4">
      <c r="A57" s="2" t="s">
        <v>1</v>
      </c>
      <c r="B57" s="2" t="s">
        <v>0</v>
      </c>
    </row>
    <row r="58" spans="1:11" s="2" customFormat="1" ht="9.9499999999999993" customHeight="1" x14ac:dyDescent="0.4"/>
    <row r="59" spans="1:11" s="2" customFormat="1" ht="9.9499999999999993" customHeight="1" x14ac:dyDescent="0.4"/>
    <row r="60" spans="1:11" s="2" customFormat="1" ht="9.9499999999999993" customHeight="1" x14ac:dyDescent="0.4"/>
    <row r="61" spans="1:11" ht="9.9499999999999993" customHeight="1" x14ac:dyDescent="0.4"/>
    <row r="62" spans="1:11" ht="9.9499999999999993" customHeight="1" x14ac:dyDescent="0.4"/>
    <row r="63" spans="1:11" ht="9.9499999999999993" customHeight="1" x14ac:dyDescent="0.4"/>
    <row r="64" spans="1:11"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sheetData>
  <sheetProtection algorithmName="SHA-512" hashValue="kacnzzVHP08nofO/L/cFpFwETYGw90k72xbpJKm84LHY/C3BvVHVEb6XgKGZIWazRWuC0o9ACSfZan1ZC3W0iA==" saltValue="UWrBA7jFCkjKYVrbwrnriw==" spinCount="100000" sheet="1" objects="1" scenarios="1"/>
  <mergeCells count="76">
    <mergeCell ref="A44:V45"/>
    <mergeCell ref="W44:AD45"/>
    <mergeCell ref="AE44:AF45"/>
    <mergeCell ref="A40:V41"/>
    <mergeCell ref="W40:AD41"/>
    <mergeCell ref="AE40:AF41"/>
    <mergeCell ref="A42:V43"/>
    <mergeCell ref="W42:AD43"/>
    <mergeCell ref="AE42:AF43"/>
    <mergeCell ref="A36:V37"/>
    <mergeCell ref="W36:AD37"/>
    <mergeCell ref="AE36:AF37"/>
    <mergeCell ref="A38:V39"/>
    <mergeCell ref="W38:AD39"/>
    <mergeCell ref="AE38:AF39"/>
    <mergeCell ref="A30:V31"/>
    <mergeCell ref="W30:AF31"/>
    <mergeCell ref="A32:V33"/>
    <mergeCell ref="W32:AF33"/>
    <mergeCell ref="A34:V35"/>
    <mergeCell ref="W34:AD35"/>
    <mergeCell ref="AE34:AF35"/>
    <mergeCell ref="G28:L29"/>
    <mergeCell ref="M28:N29"/>
    <mergeCell ref="O28:V29"/>
    <mergeCell ref="W28:X29"/>
    <mergeCell ref="Y28:AF29"/>
    <mergeCell ref="G24:J25"/>
    <mergeCell ref="K24:AF25"/>
    <mergeCell ref="G26:J27"/>
    <mergeCell ref="K26:N27"/>
    <mergeCell ref="O26:O27"/>
    <mergeCell ref="P26:S27"/>
    <mergeCell ref="T26:Y27"/>
    <mergeCell ref="Z26:AF27"/>
    <mergeCell ref="G18:J19"/>
    <mergeCell ref="K18:AF19"/>
    <mergeCell ref="G20:J21"/>
    <mergeCell ref="K20:AF21"/>
    <mergeCell ref="G22:J23"/>
    <mergeCell ref="K22:AF23"/>
    <mergeCell ref="Y14:Z15"/>
    <mergeCell ref="AA14:AF15"/>
    <mergeCell ref="I16:J17"/>
    <mergeCell ref="K16:P17"/>
    <mergeCell ref="Q16:R17"/>
    <mergeCell ref="S16:X17"/>
    <mergeCell ref="Y16:Z17"/>
    <mergeCell ref="AA16:AF17"/>
    <mergeCell ref="G14:H17"/>
    <mergeCell ref="I14:J15"/>
    <mergeCell ref="K14:P15"/>
    <mergeCell ref="Q14:R15"/>
    <mergeCell ref="S14:X15"/>
    <mergeCell ref="A9:I9"/>
    <mergeCell ref="J9:AF9"/>
    <mergeCell ref="A10:F29"/>
    <mergeCell ref="G10:H13"/>
    <mergeCell ref="I10:J11"/>
    <mergeCell ref="K10:P11"/>
    <mergeCell ref="Q10:R11"/>
    <mergeCell ref="S10:X11"/>
    <mergeCell ref="Y10:Z11"/>
    <mergeCell ref="AA10:AF11"/>
    <mergeCell ref="I12:J13"/>
    <mergeCell ref="K12:P13"/>
    <mergeCell ref="Q12:R13"/>
    <mergeCell ref="S12:X13"/>
    <mergeCell ref="Y12:Z13"/>
    <mergeCell ref="AA12:AF13"/>
    <mergeCell ref="A2:I3"/>
    <mergeCell ref="A5:F7"/>
    <mergeCell ref="G5:I7"/>
    <mergeCell ref="J5:AF7"/>
    <mergeCell ref="A8:I8"/>
    <mergeCell ref="J8:AF8"/>
  </mergeCells>
  <phoneticPr fontId="3"/>
  <conditionalFormatting sqref="K26:N27">
    <cfRule type="cellIs" dxfId="39" priority="2" operator="equal">
      <formula>0</formula>
    </cfRule>
  </conditionalFormatting>
  <conditionalFormatting sqref="Z26:AF27">
    <cfRule type="cellIs" dxfId="38" priority="1" operator="equal">
      <formula>0</formula>
    </cfRule>
  </conditionalFormatting>
  <printOptions horizontalCentered="1"/>
  <pageMargins left="0.23622047244094488" right="0.23622047244094488" top="0.74803149606299213" bottom="0.74803149606299213" header="0.31496062992125984" footer="0.31496062992125984"/>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89CFA-97C2-4AE0-8671-71C3DFC229E2}">
  <sheetPr>
    <tabColor rgb="FF0070C0"/>
  </sheetPr>
  <dimension ref="A1:AK64"/>
  <sheetViews>
    <sheetView showGridLines="0" showZeros="0" view="pageBreakPreview" topLeftCell="B1" zoomScaleNormal="100" zoomScaleSheetLayoutView="100" workbookViewId="0">
      <selection activeCell="B1" sqref="B1"/>
    </sheetView>
  </sheetViews>
  <sheetFormatPr defaultRowHeight="13.5" x14ac:dyDescent="0.4"/>
  <cols>
    <col min="1" max="1" width="2.5" style="1" customWidth="1"/>
    <col min="2" max="9" width="2.625" style="129" customWidth="1"/>
    <col min="10" max="13" width="3.25" style="129" customWidth="1"/>
    <col min="14" max="24" width="2.125" style="129" customWidth="1"/>
    <col min="25" max="28" width="2.625" style="129" customWidth="1"/>
    <col min="29" max="31" width="2.125" style="129" customWidth="1"/>
    <col min="32" max="37" width="3.375" style="1" customWidth="1"/>
    <col min="38" max="44" width="2.625" style="1" customWidth="1"/>
    <col min="45" max="16384" width="9" style="1"/>
  </cols>
  <sheetData>
    <row r="1" spans="1:37" ht="17.25" customHeight="1" x14ac:dyDescent="0.4">
      <c r="B1" s="128"/>
      <c r="C1" s="128"/>
      <c r="D1" s="128"/>
      <c r="E1" s="128"/>
      <c r="F1" s="128"/>
      <c r="G1" s="128"/>
      <c r="H1" s="128"/>
      <c r="I1" s="128"/>
      <c r="J1" s="128"/>
      <c r="X1" s="128"/>
      <c r="Y1" s="128"/>
      <c r="Z1" s="128"/>
      <c r="AA1" s="128"/>
      <c r="AB1" s="128"/>
      <c r="AC1" s="128"/>
      <c r="AD1" s="128"/>
      <c r="AE1" s="128"/>
    </row>
    <row r="2" spans="1:37" ht="17.25" customHeight="1" x14ac:dyDescent="0.4">
      <c r="B2" s="128" t="s">
        <v>263</v>
      </c>
      <c r="D2" s="128"/>
      <c r="E2" s="128"/>
      <c r="F2" s="128"/>
      <c r="G2" s="128"/>
      <c r="H2" s="128"/>
      <c r="I2" s="128"/>
      <c r="J2" s="128"/>
      <c r="U2" s="128"/>
      <c r="V2" s="128"/>
      <c r="W2" s="128"/>
      <c r="X2" s="128"/>
      <c r="Y2" s="128"/>
      <c r="Z2" s="128"/>
      <c r="AA2" s="128"/>
      <c r="AB2" s="128"/>
      <c r="AC2" s="128"/>
      <c r="AD2" s="128"/>
      <c r="AE2" s="128"/>
    </row>
    <row r="3" spans="1:37" ht="17.25" customHeight="1" x14ac:dyDescent="0.4">
      <c r="B3" s="130"/>
    </row>
    <row r="4" spans="1:37" ht="17.25" customHeight="1" x14ac:dyDescent="0.4">
      <c r="B4" s="311" t="s">
        <v>264</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row>
    <row r="5" spans="1:37" ht="17.25" customHeight="1" x14ac:dyDescent="0.4">
      <c r="B5" s="311" t="s">
        <v>265</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row>
    <row r="6" spans="1:37" ht="17.25" customHeight="1" x14ac:dyDescent="0.4">
      <c r="B6" s="311" t="s">
        <v>266</v>
      </c>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c r="AK6" s="311"/>
    </row>
    <row r="7" spans="1:37" ht="17.25" customHeight="1" x14ac:dyDescent="0.4">
      <c r="B7" s="131"/>
      <c r="C7" s="131"/>
      <c r="D7" s="131"/>
      <c r="E7" s="131"/>
      <c r="F7" s="131"/>
      <c r="G7" s="131"/>
      <c r="H7" s="132"/>
      <c r="I7" s="132"/>
      <c r="J7" s="132"/>
      <c r="K7" s="133"/>
      <c r="L7" s="133"/>
      <c r="M7" s="133"/>
      <c r="N7" s="133"/>
      <c r="O7" s="133"/>
      <c r="P7" s="133"/>
      <c r="Q7" s="133"/>
      <c r="R7" s="133"/>
      <c r="S7" s="133"/>
      <c r="T7" s="133"/>
      <c r="U7" s="133"/>
      <c r="V7" s="133"/>
      <c r="W7" s="133"/>
      <c r="X7" s="133"/>
      <c r="Y7" s="133"/>
      <c r="Z7" s="133"/>
      <c r="AA7" s="133"/>
      <c r="AB7" s="133"/>
      <c r="AC7" s="133"/>
      <c r="AD7" s="133"/>
      <c r="AE7" s="133"/>
    </row>
    <row r="8" spans="1:37" ht="17.25" customHeight="1" x14ac:dyDescent="0.4">
      <c r="B8" s="312" t="s">
        <v>267</v>
      </c>
      <c r="C8" s="312"/>
      <c r="D8" s="312"/>
      <c r="E8" s="312"/>
      <c r="F8" s="312"/>
      <c r="G8" s="312"/>
      <c r="H8" s="312"/>
      <c r="I8" s="312"/>
      <c r="J8" s="313" t="s">
        <v>268</v>
      </c>
      <c r="K8" s="313"/>
      <c r="L8" s="313"/>
      <c r="M8" s="313"/>
      <c r="N8" s="313" t="s">
        <v>269</v>
      </c>
      <c r="O8" s="313"/>
      <c r="P8" s="313"/>
      <c r="Q8" s="313" t="s">
        <v>270</v>
      </c>
      <c r="R8" s="313"/>
      <c r="S8" s="313"/>
      <c r="T8" s="313"/>
      <c r="U8" s="313" t="s">
        <v>271</v>
      </c>
      <c r="V8" s="313"/>
      <c r="W8" s="313"/>
      <c r="X8" s="313"/>
      <c r="Y8" s="313" t="s">
        <v>272</v>
      </c>
      <c r="Z8" s="313"/>
      <c r="AA8" s="313"/>
      <c r="AB8" s="313"/>
      <c r="AC8" s="313" t="s">
        <v>273</v>
      </c>
      <c r="AD8" s="313"/>
      <c r="AE8" s="313"/>
      <c r="AF8" s="314" t="s">
        <v>274</v>
      </c>
      <c r="AG8" s="236"/>
      <c r="AH8" s="236"/>
      <c r="AI8" s="236"/>
      <c r="AJ8" s="236"/>
      <c r="AK8" s="236"/>
    </row>
    <row r="9" spans="1:37" ht="17.25" customHeight="1" x14ac:dyDescent="0.4">
      <c r="B9" s="312"/>
      <c r="C9" s="312"/>
      <c r="D9" s="312"/>
      <c r="E9" s="312"/>
      <c r="F9" s="312"/>
      <c r="G9" s="312"/>
      <c r="H9" s="312"/>
      <c r="I9" s="312"/>
      <c r="J9" s="313"/>
      <c r="K9" s="313"/>
      <c r="L9" s="313"/>
      <c r="M9" s="313"/>
      <c r="N9" s="313"/>
      <c r="O9" s="313"/>
      <c r="P9" s="313"/>
      <c r="Q9" s="313"/>
      <c r="R9" s="313"/>
      <c r="S9" s="313"/>
      <c r="T9" s="313"/>
      <c r="U9" s="313"/>
      <c r="V9" s="313"/>
      <c r="W9" s="313"/>
      <c r="X9" s="313"/>
      <c r="Y9" s="313"/>
      <c r="Z9" s="313"/>
      <c r="AA9" s="313"/>
      <c r="AB9" s="313"/>
      <c r="AC9" s="313"/>
      <c r="AD9" s="313"/>
      <c r="AE9" s="313"/>
      <c r="AF9" s="236"/>
      <c r="AG9" s="236"/>
      <c r="AH9" s="236"/>
      <c r="AI9" s="236"/>
      <c r="AJ9" s="236"/>
      <c r="AK9" s="236"/>
    </row>
    <row r="10" spans="1:37" ht="17.25" customHeight="1" x14ac:dyDescent="0.4">
      <c r="B10" s="312"/>
      <c r="C10" s="312"/>
      <c r="D10" s="312"/>
      <c r="E10" s="312"/>
      <c r="F10" s="312"/>
      <c r="G10" s="312"/>
      <c r="H10" s="312"/>
      <c r="I10" s="312"/>
      <c r="J10" s="313"/>
      <c r="K10" s="313"/>
      <c r="L10" s="313"/>
      <c r="M10" s="313"/>
      <c r="N10" s="313"/>
      <c r="O10" s="313"/>
      <c r="P10" s="313"/>
      <c r="Q10" s="313"/>
      <c r="R10" s="313"/>
      <c r="S10" s="313"/>
      <c r="T10" s="313"/>
      <c r="U10" s="313"/>
      <c r="V10" s="313"/>
      <c r="W10" s="313"/>
      <c r="X10" s="313"/>
      <c r="Y10" s="313"/>
      <c r="Z10" s="313"/>
      <c r="AA10" s="313"/>
      <c r="AB10" s="313"/>
      <c r="AC10" s="313"/>
      <c r="AD10" s="313"/>
      <c r="AE10" s="313"/>
      <c r="AF10" s="236"/>
      <c r="AG10" s="236"/>
      <c r="AH10" s="236"/>
      <c r="AI10" s="236"/>
      <c r="AJ10" s="236"/>
      <c r="AK10" s="236"/>
    </row>
    <row r="11" spans="1:37" ht="17.25" customHeight="1" x14ac:dyDescent="0.4">
      <c r="A11" s="259"/>
      <c r="B11" s="304">
        <f>データシート!D23</f>
        <v>0</v>
      </c>
      <c r="C11" s="293"/>
      <c r="D11" s="293"/>
      <c r="E11" s="293"/>
      <c r="F11" s="293"/>
      <c r="G11" s="293"/>
      <c r="H11" s="293"/>
      <c r="I11" s="294"/>
      <c r="J11" s="304" t="str">
        <f>データシート!D25&amp;"-"&amp;データシート!L25</f>
        <v>-</v>
      </c>
      <c r="K11" s="293"/>
      <c r="L11" s="293"/>
      <c r="M11" s="294"/>
      <c r="N11" s="298">
        <v>1</v>
      </c>
      <c r="O11" s="299"/>
      <c r="P11" s="300"/>
      <c r="Q11" s="305">
        <f>データシート!D29</f>
        <v>0</v>
      </c>
      <c r="R11" s="306"/>
      <c r="S11" s="306"/>
      <c r="T11" s="307"/>
      <c r="U11" s="292">
        <f>データシート!D29</f>
        <v>0</v>
      </c>
      <c r="V11" s="293"/>
      <c r="W11" s="293"/>
      <c r="X11" s="294"/>
      <c r="Y11" s="286">
        <f>データシート!D28</f>
        <v>0</v>
      </c>
      <c r="Z11" s="287"/>
      <c r="AA11" s="287"/>
      <c r="AB11" s="288"/>
      <c r="AC11" s="298" t="str">
        <f>データシート!D35&amp;"年"</f>
        <v>年</v>
      </c>
      <c r="AD11" s="299"/>
      <c r="AE11" s="300"/>
      <c r="AF11" s="304">
        <f>IF(データシート!D13="添付有り",データシート!V17,データシート!D17)</f>
        <v>0</v>
      </c>
      <c r="AG11" s="293"/>
      <c r="AH11" s="293"/>
      <c r="AI11" s="293"/>
      <c r="AJ11" s="293"/>
      <c r="AK11" s="294"/>
    </row>
    <row r="12" spans="1:37" ht="17.25" customHeight="1" x14ac:dyDescent="0.4">
      <c r="A12" s="259"/>
      <c r="B12" s="295" t="str">
        <f>IF(データシート!D13="添付有り",データシート!V18&amp;データシート!Z18&amp;データシート!AD18&amp;データシート!AG18,データシート!D21&amp;データシート!H21&amp;データシート!L21&amp;データシート!O21)</f>
        <v/>
      </c>
      <c r="C12" s="296"/>
      <c r="D12" s="296"/>
      <c r="E12" s="296"/>
      <c r="F12" s="296"/>
      <c r="G12" s="296"/>
      <c r="H12" s="296"/>
      <c r="I12" s="297"/>
      <c r="J12" s="295"/>
      <c r="K12" s="296"/>
      <c r="L12" s="296"/>
      <c r="M12" s="297"/>
      <c r="N12" s="301"/>
      <c r="O12" s="302"/>
      <c r="P12" s="303"/>
      <c r="Q12" s="308"/>
      <c r="R12" s="309"/>
      <c r="S12" s="309"/>
      <c r="T12" s="310"/>
      <c r="U12" s="295"/>
      <c r="V12" s="296"/>
      <c r="W12" s="296"/>
      <c r="X12" s="297"/>
      <c r="Y12" s="289"/>
      <c r="Z12" s="290"/>
      <c r="AA12" s="290"/>
      <c r="AB12" s="291"/>
      <c r="AC12" s="301"/>
      <c r="AD12" s="302"/>
      <c r="AE12" s="303"/>
      <c r="AF12" s="295"/>
      <c r="AG12" s="296"/>
      <c r="AH12" s="296"/>
      <c r="AI12" s="296"/>
      <c r="AJ12" s="296"/>
      <c r="AK12" s="297"/>
    </row>
    <row r="13" spans="1:37" ht="17.25" customHeight="1" x14ac:dyDescent="0.4">
      <c r="A13" s="259"/>
      <c r="B13" s="134"/>
      <c r="C13" s="135"/>
      <c r="D13" s="135"/>
      <c r="E13" s="135"/>
      <c r="F13" s="135"/>
      <c r="G13" s="135"/>
      <c r="H13" s="135"/>
      <c r="I13" s="136"/>
      <c r="J13" s="134"/>
      <c r="K13" s="135"/>
      <c r="L13" s="135"/>
      <c r="M13" s="136"/>
      <c r="N13" s="134"/>
      <c r="O13" s="135"/>
      <c r="P13" s="136"/>
      <c r="Q13" s="134"/>
      <c r="R13" s="135"/>
      <c r="S13" s="135"/>
      <c r="T13" s="136"/>
      <c r="U13" s="134"/>
      <c r="V13" s="135"/>
      <c r="W13" s="135"/>
      <c r="X13" s="136"/>
      <c r="Y13" s="289">
        <f>データシート!V13</f>
        <v>0</v>
      </c>
      <c r="Z13" s="290"/>
      <c r="AA13" s="290"/>
      <c r="AB13" s="291"/>
      <c r="AC13" s="134"/>
      <c r="AD13" s="135"/>
      <c r="AE13" s="136"/>
      <c r="AF13" s="134"/>
      <c r="AG13" s="135"/>
      <c r="AH13" s="135"/>
      <c r="AI13" s="135"/>
      <c r="AJ13" s="135"/>
      <c r="AK13" s="136"/>
    </row>
    <row r="14" spans="1:37" ht="17.25" customHeight="1" x14ac:dyDescent="0.4">
      <c r="A14" s="259"/>
      <c r="B14" s="134"/>
      <c r="C14" s="135"/>
      <c r="D14" s="135"/>
      <c r="E14" s="135"/>
      <c r="F14" s="135"/>
      <c r="G14" s="135"/>
      <c r="H14" s="135"/>
      <c r="I14" s="136"/>
      <c r="J14" s="134"/>
      <c r="K14" s="135"/>
      <c r="L14" s="135"/>
      <c r="M14" s="136"/>
      <c r="N14" s="134"/>
      <c r="O14" s="135"/>
      <c r="P14" s="136"/>
      <c r="Q14" s="134"/>
      <c r="R14" s="135"/>
      <c r="S14" s="135"/>
      <c r="T14" s="136"/>
      <c r="U14" s="134"/>
      <c r="V14" s="135"/>
      <c r="W14" s="135"/>
      <c r="X14" s="136"/>
      <c r="Y14" s="289"/>
      <c r="Z14" s="290"/>
      <c r="AA14" s="290"/>
      <c r="AB14" s="291"/>
      <c r="AC14" s="134"/>
      <c r="AD14" s="135"/>
      <c r="AE14" s="136"/>
      <c r="AF14" s="134"/>
      <c r="AG14" s="135"/>
      <c r="AH14" s="135"/>
      <c r="AI14" s="135"/>
      <c r="AJ14" s="135"/>
      <c r="AK14" s="136"/>
    </row>
    <row r="15" spans="1:37" ht="17.25" customHeight="1" x14ac:dyDescent="0.4">
      <c r="A15" s="259"/>
      <c r="B15" s="134"/>
      <c r="C15" s="135"/>
      <c r="D15" s="135"/>
      <c r="E15" s="135"/>
      <c r="F15" s="135"/>
      <c r="G15" s="135"/>
      <c r="H15" s="135"/>
      <c r="I15" s="136"/>
      <c r="J15" s="134"/>
      <c r="K15" s="135"/>
      <c r="L15" s="135"/>
      <c r="M15" s="136"/>
      <c r="N15" s="134"/>
      <c r="O15" s="135"/>
      <c r="P15" s="136"/>
      <c r="Q15" s="134"/>
      <c r="R15" s="135"/>
      <c r="S15" s="135"/>
      <c r="T15" s="136"/>
      <c r="U15" s="134"/>
      <c r="V15" s="135"/>
      <c r="W15" s="135"/>
      <c r="X15" s="136"/>
      <c r="Y15" s="134"/>
      <c r="Z15" s="135"/>
      <c r="AA15" s="135"/>
      <c r="AB15" s="136"/>
      <c r="AC15" s="134"/>
      <c r="AD15" s="135"/>
      <c r="AE15" s="136"/>
      <c r="AF15" s="134"/>
      <c r="AG15" s="135"/>
      <c r="AH15" s="135"/>
      <c r="AI15" s="135"/>
      <c r="AJ15" s="135"/>
      <c r="AK15" s="136"/>
    </row>
    <row r="16" spans="1:37" ht="17.25" customHeight="1" x14ac:dyDescent="0.4">
      <c r="A16" s="259"/>
      <c r="B16" s="134"/>
      <c r="C16" s="135"/>
      <c r="D16" s="135"/>
      <c r="E16" s="135"/>
      <c r="F16" s="135"/>
      <c r="G16" s="135"/>
      <c r="H16" s="135"/>
      <c r="I16" s="136"/>
      <c r="J16" s="134"/>
      <c r="K16" s="135"/>
      <c r="L16" s="135"/>
      <c r="M16" s="136"/>
      <c r="N16" s="134"/>
      <c r="O16" s="135"/>
      <c r="P16" s="136"/>
      <c r="Q16" s="134"/>
      <c r="R16" s="135"/>
      <c r="S16" s="135"/>
      <c r="T16" s="136"/>
      <c r="U16" s="134"/>
      <c r="V16" s="135"/>
      <c r="W16" s="135"/>
      <c r="X16" s="136"/>
      <c r="Y16" s="134"/>
      <c r="Z16" s="135"/>
      <c r="AA16" s="135"/>
      <c r="AB16" s="136"/>
      <c r="AC16" s="134"/>
      <c r="AD16" s="135"/>
      <c r="AE16" s="136"/>
      <c r="AF16" s="134"/>
      <c r="AG16" s="135"/>
      <c r="AH16" s="135"/>
      <c r="AI16" s="135"/>
      <c r="AJ16" s="135"/>
      <c r="AK16" s="136"/>
    </row>
    <row r="17" spans="1:37" ht="17.25" customHeight="1" x14ac:dyDescent="0.4">
      <c r="A17" s="259"/>
      <c r="B17" s="134"/>
      <c r="C17" s="135"/>
      <c r="D17" s="135"/>
      <c r="E17" s="135"/>
      <c r="F17" s="135"/>
      <c r="G17" s="135"/>
      <c r="H17" s="135"/>
      <c r="I17" s="136"/>
      <c r="J17" s="134"/>
      <c r="K17" s="135"/>
      <c r="L17" s="135"/>
      <c r="M17" s="136"/>
      <c r="N17" s="134"/>
      <c r="O17" s="135"/>
      <c r="P17" s="136"/>
      <c r="Q17" s="134"/>
      <c r="R17" s="135"/>
      <c r="S17" s="135"/>
      <c r="T17" s="136"/>
      <c r="U17" s="134"/>
      <c r="V17" s="135"/>
      <c r="W17" s="135"/>
      <c r="X17" s="136"/>
      <c r="Y17" s="134"/>
      <c r="Z17" s="135"/>
      <c r="AA17" s="135"/>
      <c r="AB17" s="136"/>
      <c r="AC17" s="134"/>
      <c r="AD17" s="135"/>
      <c r="AE17" s="136"/>
      <c r="AF17" s="134"/>
      <c r="AG17" s="135"/>
      <c r="AH17" s="135"/>
      <c r="AI17" s="135"/>
      <c r="AJ17" s="135"/>
      <c r="AK17" s="136"/>
    </row>
    <row r="18" spans="1:37" ht="17.25" customHeight="1" x14ac:dyDescent="0.4">
      <c r="A18" s="259"/>
      <c r="B18" s="134"/>
      <c r="C18" s="135"/>
      <c r="D18" s="135"/>
      <c r="E18" s="135"/>
      <c r="F18" s="135"/>
      <c r="G18" s="135"/>
      <c r="H18" s="135"/>
      <c r="I18" s="136"/>
      <c r="J18" s="134"/>
      <c r="K18" s="135"/>
      <c r="L18" s="135"/>
      <c r="M18" s="136"/>
      <c r="N18" s="134"/>
      <c r="O18" s="135"/>
      <c r="P18" s="136"/>
      <c r="Q18" s="134"/>
      <c r="R18" s="135"/>
      <c r="S18" s="135"/>
      <c r="T18" s="136"/>
      <c r="U18" s="134"/>
      <c r="V18" s="135"/>
      <c r="W18" s="135"/>
      <c r="X18" s="136"/>
      <c r="Y18" s="134"/>
      <c r="Z18" s="135"/>
      <c r="AA18" s="135"/>
      <c r="AB18" s="136"/>
      <c r="AC18" s="134"/>
      <c r="AD18" s="135"/>
      <c r="AE18" s="136"/>
      <c r="AF18" s="134"/>
      <c r="AG18" s="135"/>
      <c r="AH18" s="135"/>
      <c r="AI18" s="135"/>
      <c r="AJ18" s="135"/>
      <c r="AK18" s="136"/>
    </row>
    <row r="19" spans="1:37" ht="17.25" customHeight="1" x14ac:dyDescent="0.4">
      <c r="A19" s="259"/>
      <c r="B19" s="134"/>
      <c r="C19" s="135"/>
      <c r="D19" s="135"/>
      <c r="E19" s="135"/>
      <c r="F19" s="135"/>
      <c r="G19" s="135"/>
      <c r="H19" s="135"/>
      <c r="I19" s="136"/>
      <c r="J19" s="134"/>
      <c r="K19" s="135"/>
      <c r="L19" s="135"/>
      <c r="M19" s="136"/>
      <c r="N19" s="134"/>
      <c r="O19" s="135"/>
      <c r="P19" s="136"/>
      <c r="Q19" s="134"/>
      <c r="R19" s="135"/>
      <c r="S19" s="135"/>
      <c r="T19" s="136"/>
      <c r="U19" s="134"/>
      <c r="V19" s="135"/>
      <c r="W19" s="135"/>
      <c r="X19" s="136"/>
      <c r="Y19" s="134"/>
      <c r="Z19" s="135"/>
      <c r="AA19" s="135"/>
      <c r="AB19" s="136"/>
      <c r="AC19" s="134"/>
      <c r="AD19" s="135"/>
      <c r="AE19" s="136"/>
      <c r="AF19" s="134"/>
      <c r="AG19" s="135"/>
      <c r="AH19" s="135"/>
      <c r="AI19" s="135"/>
      <c r="AJ19" s="135"/>
      <c r="AK19" s="136"/>
    </row>
    <row r="20" spans="1:37" ht="17.25" customHeight="1" x14ac:dyDescent="0.4">
      <c r="A20" s="259"/>
      <c r="B20" s="134"/>
      <c r="C20" s="135"/>
      <c r="D20" s="135"/>
      <c r="E20" s="135"/>
      <c r="F20" s="135"/>
      <c r="G20" s="135"/>
      <c r="H20" s="135"/>
      <c r="I20" s="136"/>
      <c r="J20" s="134"/>
      <c r="K20" s="135"/>
      <c r="L20" s="135"/>
      <c r="M20" s="136"/>
      <c r="N20" s="134"/>
      <c r="O20" s="135"/>
      <c r="P20" s="136"/>
      <c r="Q20" s="134"/>
      <c r="R20" s="135"/>
      <c r="S20" s="135"/>
      <c r="T20" s="136"/>
      <c r="U20" s="134"/>
      <c r="V20" s="135"/>
      <c r="W20" s="135"/>
      <c r="X20" s="136"/>
      <c r="Y20" s="134"/>
      <c r="Z20" s="135"/>
      <c r="AA20" s="135"/>
      <c r="AB20" s="136"/>
      <c r="AC20" s="134"/>
      <c r="AD20" s="135"/>
      <c r="AE20" s="136"/>
      <c r="AF20" s="134"/>
      <c r="AG20" s="135"/>
      <c r="AH20" s="135"/>
      <c r="AI20" s="135"/>
      <c r="AJ20" s="135"/>
      <c r="AK20" s="136"/>
    </row>
    <row r="21" spans="1:37" ht="17.25" customHeight="1" x14ac:dyDescent="0.4">
      <c r="A21" s="259"/>
      <c r="B21" s="134"/>
      <c r="C21" s="135"/>
      <c r="D21" s="135"/>
      <c r="E21" s="135"/>
      <c r="F21" s="135"/>
      <c r="G21" s="135"/>
      <c r="H21" s="135"/>
      <c r="I21" s="136"/>
      <c r="J21" s="134"/>
      <c r="K21" s="135"/>
      <c r="L21" s="135"/>
      <c r="M21" s="136"/>
      <c r="N21" s="134"/>
      <c r="O21" s="135"/>
      <c r="P21" s="136"/>
      <c r="Q21" s="134"/>
      <c r="R21" s="135"/>
      <c r="S21" s="135"/>
      <c r="T21" s="136"/>
      <c r="U21" s="134"/>
      <c r="V21" s="135"/>
      <c r="W21" s="135"/>
      <c r="X21" s="136"/>
      <c r="Y21" s="134"/>
      <c r="Z21" s="135"/>
      <c r="AA21" s="135"/>
      <c r="AB21" s="136"/>
      <c r="AC21" s="134"/>
      <c r="AD21" s="135"/>
      <c r="AE21" s="136"/>
      <c r="AF21" s="134"/>
      <c r="AG21" s="135"/>
      <c r="AH21" s="135"/>
      <c r="AI21" s="135"/>
      <c r="AJ21" s="135"/>
      <c r="AK21" s="136"/>
    </row>
    <row r="22" spans="1:37" ht="17.25" customHeight="1" x14ac:dyDescent="0.4">
      <c r="A22" s="259"/>
      <c r="B22" s="134"/>
      <c r="C22" s="135"/>
      <c r="D22" s="135"/>
      <c r="E22" s="135"/>
      <c r="F22" s="135"/>
      <c r="G22" s="135"/>
      <c r="H22" s="135"/>
      <c r="I22" s="136"/>
      <c r="J22" s="134"/>
      <c r="K22" s="135"/>
      <c r="L22" s="135"/>
      <c r="M22" s="136"/>
      <c r="N22" s="134"/>
      <c r="O22" s="135"/>
      <c r="P22" s="136"/>
      <c r="Q22" s="134"/>
      <c r="R22" s="135"/>
      <c r="S22" s="135"/>
      <c r="T22" s="136"/>
      <c r="U22" s="134"/>
      <c r="V22" s="135"/>
      <c r="W22" s="135"/>
      <c r="X22" s="136"/>
      <c r="Y22" s="134"/>
      <c r="Z22" s="135"/>
      <c r="AA22" s="135"/>
      <c r="AB22" s="136"/>
      <c r="AC22" s="134"/>
      <c r="AD22" s="135"/>
      <c r="AE22" s="136"/>
      <c r="AF22" s="134"/>
      <c r="AG22" s="135"/>
      <c r="AH22" s="135"/>
      <c r="AI22" s="135"/>
      <c r="AJ22" s="135"/>
      <c r="AK22" s="136"/>
    </row>
    <row r="23" spans="1:37" ht="17.25" customHeight="1" x14ac:dyDescent="0.4">
      <c r="A23" s="259"/>
      <c r="B23" s="134"/>
      <c r="C23" s="135"/>
      <c r="D23" s="135"/>
      <c r="E23" s="135"/>
      <c r="F23" s="135"/>
      <c r="G23" s="135"/>
      <c r="H23" s="135"/>
      <c r="I23" s="136"/>
      <c r="J23" s="134"/>
      <c r="K23" s="135"/>
      <c r="L23" s="135"/>
      <c r="M23" s="136"/>
      <c r="N23" s="134"/>
      <c r="O23" s="135"/>
      <c r="P23" s="136"/>
      <c r="Q23" s="134"/>
      <c r="R23" s="135"/>
      <c r="S23" s="135"/>
      <c r="T23" s="136"/>
      <c r="U23" s="134"/>
      <c r="V23" s="135"/>
      <c r="W23" s="135"/>
      <c r="X23" s="136"/>
      <c r="Y23" s="134"/>
      <c r="Z23" s="135"/>
      <c r="AA23" s="135"/>
      <c r="AB23" s="136"/>
      <c r="AC23" s="134"/>
      <c r="AD23" s="135"/>
      <c r="AE23" s="136"/>
      <c r="AF23" s="134"/>
      <c r="AG23" s="135"/>
      <c r="AH23" s="135"/>
      <c r="AI23" s="135"/>
      <c r="AJ23" s="135"/>
      <c r="AK23" s="136"/>
    </row>
    <row r="24" spans="1:37" ht="17.25" customHeight="1" x14ac:dyDescent="0.4">
      <c r="A24" s="259"/>
      <c r="B24" s="134"/>
      <c r="C24" s="135"/>
      <c r="D24" s="135"/>
      <c r="E24" s="135"/>
      <c r="F24" s="135"/>
      <c r="G24" s="135"/>
      <c r="H24" s="135"/>
      <c r="I24" s="136"/>
      <c r="J24" s="134"/>
      <c r="K24" s="135"/>
      <c r="L24" s="135"/>
      <c r="M24" s="136"/>
      <c r="N24" s="134"/>
      <c r="O24" s="135"/>
      <c r="P24" s="136"/>
      <c r="Q24" s="134"/>
      <c r="R24" s="135"/>
      <c r="S24" s="135"/>
      <c r="T24" s="136"/>
      <c r="U24" s="134"/>
      <c r="V24" s="135"/>
      <c r="W24" s="135"/>
      <c r="X24" s="136"/>
      <c r="Y24" s="134"/>
      <c r="Z24" s="135"/>
      <c r="AA24" s="135"/>
      <c r="AB24" s="136"/>
      <c r="AC24" s="134"/>
      <c r="AD24" s="135"/>
      <c r="AE24" s="136"/>
      <c r="AF24" s="134"/>
      <c r="AG24" s="135"/>
      <c r="AH24" s="135"/>
      <c r="AI24" s="135"/>
      <c r="AJ24" s="135"/>
      <c r="AK24" s="136"/>
    </row>
    <row r="25" spans="1:37" ht="17.25" customHeight="1" x14ac:dyDescent="0.4">
      <c r="A25" s="259"/>
      <c r="B25" s="134"/>
      <c r="C25" s="135"/>
      <c r="D25" s="135"/>
      <c r="E25" s="135"/>
      <c r="F25" s="135"/>
      <c r="G25" s="135"/>
      <c r="H25" s="135"/>
      <c r="I25" s="136"/>
      <c r="J25" s="134"/>
      <c r="K25" s="135"/>
      <c r="L25" s="135"/>
      <c r="M25" s="136"/>
      <c r="N25" s="134"/>
      <c r="O25" s="135"/>
      <c r="P25" s="136"/>
      <c r="Q25" s="134"/>
      <c r="R25" s="135"/>
      <c r="S25" s="135"/>
      <c r="T25" s="136"/>
      <c r="U25" s="134"/>
      <c r="V25" s="135"/>
      <c r="W25" s="135"/>
      <c r="X25" s="136"/>
      <c r="Y25" s="134"/>
      <c r="Z25" s="135"/>
      <c r="AA25" s="135"/>
      <c r="AB25" s="136"/>
      <c r="AC25" s="134"/>
      <c r="AD25" s="135"/>
      <c r="AE25" s="136"/>
      <c r="AF25" s="134"/>
      <c r="AG25" s="135"/>
      <c r="AH25" s="135"/>
      <c r="AI25" s="135"/>
      <c r="AJ25" s="135"/>
      <c r="AK25" s="136"/>
    </row>
    <row r="26" spans="1:37" ht="17.25" customHeight="1" x14ac:dyDescent="0.4">
      <c r="A26" s="259"/>
      <c r="B26" s="134"/>
      <c r="C26" s="135"/>
      <c r="D26" s="135"/>
      <c r="E26" s="135"/>
      <c r="F26" s="135"/>
      <c r="G26" s="135"/>
      <c r="H26" s="135"/>
      <c r="I26" s="136"/>
      <c r="J26" s="134"/>
      <c r="K26" s="135"/>
      <c r="L26" s="135"/>
      <c r="M26" s="136"/>
      <c r="N26" s="134"/>
      <c r="O26" s="135"/>
      <c r="P26" s="136"/>
      <c r="Q26" s="134"/>
      <c r="R26" s="135"/>
      <c r="S26" s="135"/>
      <c r="T26" s="136"/>
      <c r="U26" s="134"/>
      <c r="V26" s="135"/>
      <c r="W26" s="135"/>
      <c r="X26" s="136"/>
      <c r="Y26" s="134"/>
      <c r="Z26" s="135"/>
      <c r="AA26" s="135"/>
      <c r="AB26" s="136"/>
      <c r="AC26" s="134"/>
      <c r="AD26" s="135"/>
      <c r="AE26" s="136"/>
      <c r="AF26" s="134"/>
      <c r="AG26" s="135"/>
      <c r="AH26" s="135"/>
      <c r="AI26" s="135"/>
      <c r="AJ26" s="135"/>
      <c r="AK26" s="136"/>
    </row>
    <row r="27" spans="1:37" ht="17.25" customHeight="1" x14ac:dyDescent="0.4">
      <c r="A27" s="259"/>
      <c r="B27" s="134"/>
      <c r="C27" s="135"/>
      <c r="D27" s="135"/>
      <c r="E27" s="135"/>
      <c r="F27" s="135"/>
      <c r="G27" s="135"/>
      <c r="H27" s="135"/>
      <c r="I27" s="136"/>
      <c r="J27" s="134"/>
      <c r="K27" s="135"/>
      <c r="L27" s="135"/>
      <c r="M27" s="136"/>
      <c r="N27" s="134"/>
      <c r="O27" s="135"/>
      <c r="P27" s="136"/>
      <c r="Q27" s="134"/>
      <c r="R27" s="135"/>
      <c r="S27" s="135"/>
      <c r="T27" s="136"/>
      <c r="U27" s="134"/>
      <c r="V27" s="135"/>
      <c r="W27" s="135"/>
      <c r="X27" s="136"/>
      <c r="Y27" s="134"/>
      <c r="Z27" s="135"/>
      <c r="AA27" s="135"/>
      <c r="AB27" s="136"/>
      <c r="AC27" s="134"/>
      <c r="AD27" s="135"/>
      <c r="AE27" s="136"/>
      <c r="AF27" s="134"/>
      <c r="AG27" s="135"/>
      <c r="AH27" s="135"/>
      <c r="AI27" s="135"/>
      <c r="AJ27" s="135"/>
      <c r="AK27" s="136"/>
    </row>
    <row r="28" spans="1:37" ht="17.25" customHeight="1" x14ac:dyDescent="0.4">
      <c r="A28" s="259"/>
      <c r="B28" s="134"/>
      <c r="C28" s="135"/>
      <c r="D28" s="135"/>
      <c r="E28" s="135"/>
      <c r="F28" s="135"/>
      <c r="G28" s="135"/>
      <c r="H28" s="135"/>
      <c r="I28" s="136"/>
      <c r="J28" s="134"/>
      <c r="K28" s="135"/>
      <c r="L28" s="135"/>
      <c r="M28" s="136"/>
      <c r="N28" s="134"/>
      <c r="O28" s="135"/>
      <c r="P28" s="136"/>
      <c r="Q28" s="134"/>
      <c r="R28" s="135"/>
      <c r="S28" s="135"/>
      <c r="T28" s="136"/>
      <c r="U28" s="134"/>
      <c r="V28" s="135"/>
      <c r="W28" s="135"/>
      <c r="X28" s="136"/>
      <c r="Y28" s="134"/>
      <c r="Z28" s="135"/>
      <c r="AA28" s="135"/>
      <c r="AB28" s="136"/>
      <c r="AC28" s="134"/>
      <c r="AD28" s="135"/>
      <c r="AE28" s="136"/>
      <c r="AF28" s="134"/>
      <c r="AG28" s="135"/>
      <c r="AH28" s="135"/>
      <c r="AI28" s="135"/>
      <c r="AJ28" s="135"/>
      <c r="AK28" s="136"/>
    </row>
    <row r="29" spans="1:37" ht="17.25" customHeight="1" x14ac:dyDescent="0.4">
      <c r="A29" s="259"/>
      <c r="B29" s="134"/>
      <c r="C29" s="135"/>
      <c r="D29" s="135"/>
      <c r="E29" s="135"/>
      <c r="F29" s="135"/>
      <c r="G29" s="135"/>
      <c r="H29" s="135"/>
      <c r="I29" s="136"/>
      <c r="J29" s="134"/>
      <c r="K29" s="135"/>
      <c r="L29" s="135"/>
      <c r="M29" s="136"/>
      <c r="N29" s="134"/>
      <c r="O29" s="135"/>
      <c r="P29" s="136"/>
      <c r="Q29" s="134"/>
      <c r="R29" s="135"/>
      <c r="S29" s="135"/>
      <c r="T29" s="136"/>
      <c r="U29" s="134"/>
      <c r="V29" s="135"/>
      <c r="W29" s="135"/>
      <c r="X29" s="136"/>
      <c r="Y29" s="134"/>
      <c r="Z29" s="135"/>
      <c r="AA29" s="135"/>
      <c r="AB29" s="136"/>
      <c r="AC29" s="134"/>
      <c r="AD29" s="135"/>
      <c r="AE29" s="136"/>
      <c r="AF29" s="134"/>
      <c r="AG29" s="135"/>
      <c r="AH29" s="135"/>
      <c r="AI29" s="135"/>
      <c r="AJ29" s="135"/>
      <c r="AK29" s="136"/>
    </row>
    <row r="30" spans="1:37" ht="17.25" customHeight="1" x14ac:dyDescent="0.4">
      <c r="A30" s="259"/>
      <c r="B30" s="134"/>
      <c r="C30" s="135"/>
      <c r="D30" s="135"/>
      <c r="E30" s="135"/>
      <c r="F30" s="135"/>
      <c r="G30" s="135"/>
      <c r="H30" s="135"/>
      <c r="I30" s="136"/>
      <c r="J30" s="134"/>
      <c r="K30" s="135"/>
      <c r="L30" s="135"/>
      <c r="M30" s="136"/>
      <c r="N30" s="134"/>
      <c r="O30" s="135"/>
      <c r="P30" s="136"/>
      <c r="Q30" s="134"/>
      <c r="R30" s="135"/>
      <c r="S30" s="135"/>
      <c r="T30" s="136"/>
      <c r="U30" s="134"/>
      <c r="V30" s="135"/>
      <c r="W30" s="135"/>
      <c r="X30" s="136"/>
      <c r="Y30" s="134"/>
      <c r="Z30" s="135"/>
      <c r="AA30" s="135"/>
      <c r="AB30" s="136"/>
      <c r="AC30" s="134"/>
      <c r="AD30" s="135"/>
      <c r="AE30" s="136"/>
      <c r="AF30" s="134"/>
      <c r="AG30" s="135"/>
      <c r="AH30" s="135"/>
      <c r="AI30" s="135"/>
      <c r="AJ30" s="135"/>
      <c r="AK30" s="136"/>
    </row>
    <row r="31" spans="1:37" ht="17.25" customHeight="1" x14ac:dyDescent="0.4">
      <c r="A31" s="259"/>
      <c r="B31" s="134"/>
      <c r="C31" s="135"/>
      <c r="D31" s="135"/>
      <c r="E31" s="135"/>
      <c r="F31" s="135"/>
      <c r="G31" s="135"/>
      <c r="H31" s="135"/>
      <c r="I31" s="136"/>
      <c r="J31" s="134"/>
      <c r="K31" s="135"/>
      <c r="L31" s="135"/>
      <c r="M31" s="136"/>
      <c r="N31" s="134"/>
      <c r="O31" s="135"/>
      <c r="P31" s="136"/>
      <c r="Q31" s="134"/>
      <c r="R31" s="135"/>
      <c r="S31" s="135"/>
      <c r="T31" s="136"/>
      <c r="U31" s="134"/>
      <c r="V31" s="135"/>
      <c r="W31" s="135"/>
      <c r="X31" s="136"/>
      <c r="Y31" s="134"/>
      <c r="Z31" s="135"/>
      <c r="AA31" s="135"/>
      <c r="AB31" s="136"/>
      <c r="AC31" s="134"/>
      <c r="AD31" s="135"/>
      <c r="AE31" s="136"/>
      <c r="AF31" s="134"/>
      <c r="AG31" s="135"/>
      <c r="AH31" s="135"/>
      <c r="AI31" s="135"/>
      <c r="AJ31" s="135"/>
      <c r="AK31" s="136"/>
    </row>
    <row r="32" spans="1:37" ht="17.25" customHeight="1" x14ac:dyDescent="0.4">
      <c r="A32" s="259"/>
      <c r="B32" s="134"/>
      <c r="C32" s="135"/>
      <c r="D32" s="135"/>
      <c r="E32" s="135"/>
      <c r="F32" s="135"/>
      <c r="G32" s="135"/>
      <c r="H32" s="135"/>
      <c r="I32" s="136"/>
      <c r="J32" s="134"/>
      <c r="K32" s="135"/>
      <c r="L32" s="135"/>
      <c r="M32" s="136"/>
      <c r="N32" s="134"/>
      <c r="O32" s="135"/>
      <c r="P32" s="136"/>
      <c r="Q32" s="134"/>
      <c r="R32" s="135"/>
      <c r="S32" s="135"/>
      <c r="T32" s="136"/>
      <c r="U32" s="134"/>
      <c r="V32" s="135"/>
      <c r="W32" s="135"/>
      <c r="X32" s="136"/>
      <c r="Y32" s="134"/>
      <c r="Z32" s="135"/>
      <c r="AA32" s="135"/>
      <c r="AB32" s="136"/>
      <c r="AC32" s="134"/>
      <c r="AD32" s="135"/>
      <c r="AE32" s="136"/>
      <c r="AF32" s="134"/>
      <c r="AG32" s="135"/>
      <c r="AH32" s="135"/>
      <c r="AI32" s="135"/>
      <c r="AJ32" s="135"/>
      <c r="AK32" s="136"/>
    </row>
    <row r="33" spans="1:37" ht="17.25" customHeight="1" x14ac:dyDescent="0.4">
      <c r="A33" s="259"/>
      <c r="B33" s="134"/>
      <c r="C33" s="135"/>
      <c r="D33" s="135"/>
      <c r="E33" s="135"/>
      <c r="F33" s="135"/>
      <c r="G33" s="135"/>
      <c r="H33" s="135"/>
      <c r="I33" s="136"/>
      <c r="J33" s="134"/>
      <c r="K33" s="135"/>
      <c r="L33" s="135"/>
      <c r="M33" s="136"/>
      <c r="N33" s="134"/>
      <c r="O33" s="135"/>
      <c r="P33" s="136"/>
      <c r="Q33" s="134"/>
      <c r="R33" s="135"/>
      <c r="S33" s="135"/>
      <c r="T33" s="136"/>
      <c r="U33" s="134"/>
      <c r="V33" s="135"/>
      <c r="W33" s="135"/>
      <c r="X33" s="136"/>
      <c r="Y33" s="134"/>
      <c r="Z33" s="135"/>
      <c r="AA33" s="135"/>
      <c r="AB33" s="136"/>
      <c r="AC33" s="134"/>
      <c r="AD33" s="135"/>
      <c r="AE33" s="136"/>
      <c r="AF33" s="134"/>
      <c r="AG33" s="135"/>
      <c r="AH33" s="135"/>
      <c r="AI33" s="135"/>
      <c r="AJ33" s="135"/>
      <c r="AK33" s="136"/>
    </row>
    <row r="34" spans="1:37" s="2" customFormat="1" ht="17.25" customHeight="1" x14ac:dyDescent="0.4">
      <c r="A34" s="259"/>
      <c r="B34" s="134"/>
      <c r="C34" s="135"/>
      <c r="D34" s="135"/>
      <c r="E34" s="135"/>
      <c r="F34" s="135"/>
      <c r="G34" s="135"/>
      <c r="H34" s="135"/>
      <c r="I34" s="136"/>
      <c r="J34" s="134"/>
      <c r="K34" s="135"/>
      <c r="L34" s="135"/>
      <c r="M34" s="136"/>
      <c r="N34" s="134"/>
      <c r="O34" s="135"/>
      <c r="P34" s="136"/>
      <c r="Q34" s="134"/>
      <c r="R34" s="135"/>
      <c r="S34" s="135"/>
      <c r="T34" s="136"/>
      <c r="U34" s="134"/>
      <c r="V34" s="135"/>
      <c r="W34" s="135"/>
      <c r="X34" s="136"/>
      <c r="Y34" s="134"/>
      <c r="Z34" s="135"/>
      <c r="AA34" s="135"/>
      <c r="AB34" s="136"/>
      <c r="AC34" s="134"/>
      <c r="AD34" s="135"/>
      <c r="AE34" s="136"/>
      <c r="AF34" s="134"/>
      <c r="AG34" s="135"/>
      <c r="AH34" s="135"/>
      <c r="AI34" s="135"/>
      <c r="AJ34" s="135"/>
      <c r="AK34" s="136"/>
    </row>
    <row r="35" spans="1:37" s="2" customFormat="1" ht="17.25" customHeight="1" x14ac:dyDescent="0.4">
      <c r="A35" s="259"/>
      <c r="B35" s="134"/>
      <c r="C35" s="135"/>
      <c r="D35" s="135"/>
      <c r="E35" s="135"/>
      <c r="F35" s="135"/>
      <c r="G35" s="135"/>
      <c r="H35" s="135"/>
      <c r="I35" s="136"/>
      <c r="J35" s="134"/>
      <c r="K35" s="135"/>
      <c r="L35" s="135"/>
      <c r="M35" s="136"/>
      <c r="N35" s="134"/>
      <c r="O35" s="135"/>
      <c r="P35" s="136"/>
      <c r="Q35" s="134"/>
      <c r="R35" s="135"/>
      <c r="S35" s="135"/>
      <c r="T35" s="136"/>
      <c r="U35" s="134"/>
      <c r="V35" s="135"/>
      <c r="W35" s="135"/>
      <c r="X35" s="136"/>
      <c r="Y35" s="134"/>
      <c r="Z35" s="135"/>
      <c r="AA35" s="135"/>
      <c r="AB35" s="136"/>
      <c r="AC35" s="134"/>
      <c r="AD35" s="135"/>
      <c r="AE35" s="136"/>
      <c r="AF35" s="134"/>
      <c r="AG35" s="135"/>
      <c r="AH35" s="135"/>
      <c r="AI35" s="135"/>
      <c r="AJ35" s="135"/>
      <c r="AK35" s="136"/>
    </row>
    <row r="36" spans="1:37" ht="17.25" customHeight="1" x14ac:dyDescent="0.4">
      <c r="A36" s="259"/>
      <c r="B36" s="134"/>
      <c r="C36" s="135"/>
      <c r="D36" s="135"/>
      <c r="E36" s="135"/>
      <c r="F36" s="135"/>
      <c r="G36" s="135"/>
      <c r="H36" s="135"/>
      <c r="I36" s="136"/>
      <c r="J36" s="134"/>
      <c r="K36" s="135"/>
      <c r="L36" s="135"/>
      <c r="M36" s="136"/>
      <c r="N36" s="134"/>
      <c r="O36" s="135"/>
      <c r="P36" s="136"/>
      <c r="Q36" s="134"/>
      <c r="R36" s="135"/>
      <c r="S36" s="135"/>
      <c r="T36" s="136"/>
      <c r="U36" s="134"/>
      <c r="V36" s="135"/>
      <c r="W36" s="135"/>
      <c r="X36" s="136"/>
      <c r="Y36" s="134"/>
      <c r="Z36" s="135"/>
      <c r="AA36" s="135"/>
      <c r="AB36" s="136"/>
      <c r="AC36" s="134"/>
      <c r="AD36" s="135"/>
      <c r="AE36" s="136"/>
      <c r="AF36" s="134"/>
      <c r="AG36" s="135"/>
      <c r="AH36" s="135"/>
      <c r="AI36" s="135"/>
      <c r="AJ36" s="135"/>
      <c r="AK36" s="136"/>
    </row>
    <row r="37" spans="1:37" ht="17.25" customHeight="1" x14ac:dyDescent="0.4">
      <c r="A37" s="259"/>
      <c r="B37" s="134"/>
      <c r="C37" s="135"/>
      <c r="D37" s="135"/>
      <c r="E37" s="135"/>
      <c r="F37" s="135"/>
      <c r="G37" s="135"/>
      <c r="H37" s="135"/>
      <c r="I37" s="136"/>
      <c r="J37" s="134"/>
      <c r="K37" s="135"/>
      <c r="L37" s="135"/>
      <c r="M37" s="136"/>
      <c r="N37" s="134"/>
      <c r="O37" s="135"/>
      <c r="P37" s="136"/>
      <c r="Q37" s="134"/>
      <c r="R37" s="135"/>
      <c r="S37" s="135"/>
      <c r="T37" s="136"/>
      <c r="U37" s="134"/>
      <c r="V37" s="135"/>
      <c r="W37" s="135"/>
      <c r="X37" s="136"/>
      <c r="Y37" s="134"/>
      <c r="Z37" s="135"/>
      <c r="AA37" s="135"/>
      <c r="AB37" s="136"/>
      <c r="AC37" s="134"/>
      <c r="AD37" s="135"/>
      <c r="AE37" s="136"/>
      <c r="AF37" s="134"/>
      <c r="AG37" s="135"/>
      <c r="AH37" s="135"/>
      <c r="AI37" s="135"/>
      <c r="AJ37" s="135"/>
      <c r="AK37" s="136"/>
    </row>
    <row r="38" spans="1:37" ht="17.25" customHeight="1" x14ac:dyDescent="0.4">
      <c r="A38" s="259"/>
      <c r="B38" s="134"/>
      <c r="C38" s="135"/>
      <c r="D38" s="135"/>
      <c r="E38" s="135"/>
      <c r="F38" s="135"/>
      <c r="G38" s="135"/>
      <c r="H38" s="135"/>
      <c r="I38" s="136"/>
      <c r="J38" s="134"/>
      <c r="K38" s="135"/>
      <c r="L38" s="135"/>
      <c r="M38" s="136"/>
      <c r="N38" s="134"/>
      <c r="O38" s="135"/>
      <c r="P38" s="136"/>
      <c r="Q38" s="134"/>
      <c r="R38" s="135"/>
      <c r="S38" s="135"/>
      <c r="T38" s="136"/>
      <c r="U38" s="134"/>
      <c r="V38" s="135"/>
      <c r="W38" s="135"/>
      <c r="X38" s="136"/>
      <c r="Y38" s="134"/>
      <c r="Z38" s="135"/>
      <c r="AA38" s="135"/>
      <c r="AB38" s="136"/>
      <c r="AC38" s="134"/>
      <c r="AD38" s="135"/>
      <c r="AE38" s="136"/>
      <c r="AF38" s="134"/>
      <c r="AG38" s="135"/>
      <c r="AH38" s="135"/>
      <c r="AI38" s="135"/>
      <c r="AJ38" s="135"/>
      <c r="AK38" s="136"/>
    </row>
    <row r="39" spans="1:37" ht="17.25" customHeight="1" x14ac:dyDescent="0.4">
      <c r="A39" s="259"/>
      <c r="B39" s="134"/>
      <c r="C39" s="135"/>
      <c r="D39" s="135"/>
      <c r="E39" s="135"/>
      <c r="F39" s="135"/>
      <c r="G39" s="135"/>
      <c r="H39" s="135"/>
      <c r="I39" s="136"/>
      <c r="J39" s="134"/>
      <c r="K39" s="135"/>
      <c r="L39" s="135"/>
      <c r="M39" s="136"/>
      <c r="N39" s="134"/>
      <c r="O39" s="135"/>
      <c r="P39" s="136"/>
      <c r="Q39" s="134"/>
      <c r="R39" s="135"/>
      <c r="S39" s="135"/>
      <c r="T39" s="136"/>
      <c r="U39" s="134"/>
      <c r="V39" s="135"/>
      <c r="W39" s="135"/>
      <c r="X39" s="136"/>
      <c r="Y39" s="134"/>
      <c r="Z39" s="135"/>
      <c r="AA39" s="135"/>
      <c r="AB39" s="136"/>
      <c r="AC39" s="134"/>
      <c r="AD39" s="135"/>
      <c r="AE39" s="136"/>
      <c r="AF39" s="134"/>
      <c r="AG39" s="135"/>
      <c r="AH39" s="135"/>
      <c r="AI39" s="135"/>
      <c r="AJ39" s="135"/>
      <c r="AK39" s="136"/>
    </row>
    <row r="40" spans="1:37" ht="17.25" customHeight="1" x14ac:dyDescent="0.4">
      <c r="A40" s="259"/>
      <c r="B40" s="134"/>
      <c r="C40" s="135"/>
      <c r="D40" s="135"/>
      <c r="E40" s="135"/>
      <c r="F40" s="135"/>
      <c r="G40" s="135"/>
      <c r="H40" s="135"/>
      <c r="I40" s="136"/>
      <c r="J40" s="134"/>
      <c r="K40" s="135"/>
      <c r="L40" s="135"/>
      <c r="M40" s="136"/>
      <c r="N40" s="134"/>
      <c r="O40" s="135"/>
      <c r="P40" s="136"/>
      <c r="Q40" s="134"/>
      <c r="R40" s="135"/>
      <c r="S40" s="135"/>
      <c r="T40" s="136"/>
      <c r="U40" s="134"/>
      <c r="V40" s="135"/>
      <c r="W40" s="135"/>
      <c r="X40" s="136"/>
      <c r="Y40" s="134"/>
      <c r="Z40" s="135"/>
      <c r="AA40" s="135"/>
      <c r="AB40" s="136"/>
      <c r="AC40" s="134"/>
      <c r="AD40" s="135"/>
      <c r="AE40" s="136"/>
      <c r="AF40" s="134"/>
      <c r="AG40" s="135"/>
      <c r="AH40" s="135"/>
      <c r="AI40" s="135"/>
      <c r="AJ40" s="135"/>
      <c r="AK40" s="136"/>
    </row>
    <row r="41" spans="1:37" ht="17.25" customHeight="1" x14ac:dyDescent="0.4">
      <c r="A41" s="259"/>
      <c r="B41" s="134"/>
      <c r="C41" s="135"/>
      <c r="D41" s="135"/>
      <c r="E41" s="135"/>
      <c r="F41" s="135"/>
      <c r="G41" s="135"/>
      <c r="H41" s="135"/>
      <c r="I41" s="136"/>
      <c r="J41" s="134"/>
      <c r="K41" s="135"/>
      <c r="L41" s="135"/>
      <c r="M41" s="136"/>
      <c r="N41" s="134"/>
      <c r="O41" s="135"/>
      <c r="P41" s="136"/>
      <c r="Q41" s="134"/>
      <c r="R41" s="135"/>
      <c r="S41" s="135"/>
      <c r="T41" s="136"/>
      <c r="U41" s="134"/>
      <c r="V41" s="135"/>
      <c r="W41" s="135"/>
      <c r="X41" s="136"/>
      <c r="Y41" s="134"/>
      <c r="Z41" s="135"/>
      <c r="AA41" s="135"/>
      <c r="AB41" s="136"/>
      <c r="AC41" s="134"/>
      <c r="AD41" s="135"/>
      <c r="AE41" s="136"/>
      <c r="AF41" s="134"/>
      <c r="AG41" s="135"/>
      <c r="AH41" s="135"/>
      <c r="AI41" s="135"/>
      <c r="AJ41" s="135"/>
      <c r="AK41" s="136"/>
    </row>
    <row r="42" spans="1:37" s="2" customFormat="1" ht="17.25" customHeight="1" x14ac:dyDescent="0.4">
      <c r="A42" s="259"/>
      <c r="B42" s="134"/>
      <c r="C42" s="135"/>
      <c r="D42" s="135"/>
      <c r="E42" s="135"/>
      <c r="F42" s="135"/>
      <c r="G42" s="135"/>
      <c r="H42" s="135"/>
      <c r="I42" s="136"/>
      <c r="J42" s="134"/>
      <c r="K42" s="135"/>
      <c r="L42" s="135"/>
      <c r="M42" s="136"/>
      <c r="N42" s="134"/>
      <c r="O42" s="135"/>
      <c r="P42" s="136"/>
      <c r="Q42" s="134"/>
      <c r="R42" s="135"/>
      <c r="S42" s="135"/>
      <c r="T42" s="136"/>
      <c r="U42" s="134"/>
      <c r="V42" s="135"/>
      <c r="W42" s="135"/>
      <c r="X42" s="136"/>
      <c r="Y42" s="134"/>
      <c r="Z42" s="135"/>
      <c r="AA42" s="135"/>
      <c r="AB42" s="136"/>
      <c r="AC42" s="134"/>
      <c r="AD42" s="135"/>
      <c r="AE42" s="136"/>
      <c r="AF42" s="134"/>
      <c r="AG42" s="135"/>
      <c r="AH42" s="135"/>
      <c r="AI42" s="135"/>
      <c r="AJ42" s="135"/>
      <c r="AK42" s="136"/>
    </row>
    <row r="43" spans="1:37" s="2" customFormat="1" ht="17.25" customHeight="1" x14ac:dyDescent="0.4">
      <c r="A43" s="259"/>
      <c r="B43" s="134"/>
      <c r="C43" s="135"/>
      <c r="D43" s="135"/>
      <c r="E43" s="135"/>
      <c r="F43" s="135"/>
      <c r="G43" s="135"/>
      <c r="H43" s="135"/>
      <c r="I43" s="136"/>
      <c r="J43" s="134"/>
      <c r="K43" s="135"/>
      <c r="L43" s="135"/>
      <c r="M43" s="136"/>
      <c r="N43" s="134"/>
      <c r="O43" s="135"/>
      <c r="P43" s="136"/>
      <c r="Q43" s="134"/>
      <c r="R43" s="135"/>
      <c r="S43" s="135"/>
      <c r="T43" s="136"/>
      <c r="U43" s="134"/>
      <c r="V43" s="135"/>
      <c r="W43" s="135"/>
      <c r="X43" s="136"/>
      <c r="Y43" s="134"/>
      <c r="Z43" s="135"/>
      <c r="AA43" s="135"/>
      <c r="AB43" s="136"/>
      <c r="AC43" s="134"/>
      <c r="AD43" s="135"/>
      <c r="AE43" s="136"/>
      <c r="AF43" s="134"/>
      <c r="AG43" s="135"/>
      <c r="AH43" s="135"/>
      <c r="AI43" s="135"/>
      <c r="AJ43" s="135"/>
      <c r="AK43" s="136"/>
    </row>
    <row r="44" spans="1:37" s="2" customFormat="1" ht="17.25" customHeight="1" x14ac:dyDescent="0.4">
      <c r="A44" s="259"/>
      <c r="B44" s="134"/>
      <c r="C44" s="135"/>
      <c r="D44" s="135"/>
      <c r="E44" s="135"/>
      <c r="F44" s="135"/>
      <c r="G44" s="135"/>
      <c r="H44" s="135"/>
      <c r="I44" s="136"/>
      <c r="J44" s="134"/>
      <c r="K44" s="135"/>
      <c r="L44" s="135"/>
      <c r="M44" s="136"/>
      <c r="N44" s="134"/>
      <c r="O44" s="135"/>
      <c r="P44" s="136"/>
      <c r="Q44" s="134"/>
      <c r="R44" s="135"/>
      <c r="S44" s="135"/>
      <c r="T44" s="136"/>
      <c r="U44" s="134"/>
      <c r="V44" s="135"/>
      <c r="W44" s="135"/>
      <c r="X44" s="136"/>
      <c r="Y44" s="134"/>
      <c r="Z44" s="135"/>
      <c r="AA44" s="135"/>
      <c r="AB44" s="136"/>
      <c r="AC44" s="134"/>
      <c r="AD44" s="135"/>
      <c r="AE44" s="136"/>
      <c r="AF44" s="134"/>
      <c r="AG44" s="135"/>
      <c r="AH44" s="135"/>
      <c r="AI44" s="135"/>
      <c r="AJ44" s="135"/>
      <c r="AK44" s="136"/>
    </row>
    <row r="45" spans="1:37" s="2" customFormat="1" ht="17.25" customHeight="1" x14ac:dyDescent="0.4">
      <c r="A45" s="259"/>
      <c r="B45" s="134"/>
      <c r="C45" s="135"/>
      <c r="D45" s="135"/>
      <c r="E45" s="135"/>
      <c r="F45" s="135"/>
      <c r="G45" s="135"/>
      <c r="H45" s="135"/>
      <c r="I45" s="136"/>
      <c r="J45" s="134"/>
      <c r="K45" s="135"/>
      <c r="L45" s="135"/>
      <c r="M45" s="136"/>
      <c r="N45" s="134"/>
      <c r="O45" s="135"/>
      <c r="P45" s="136"/>
      <c r="Q45" s="134"/>
      <c r="R45" s="135"/>
      <c r="S45" s="135"/>
      <c r="T45" s="136"/>
      <c r="U45" s="134"/>
      <c r="V45" s="135"/>
      <c r="W45" s="135"/>
      <c r="X45" s="136"/>
      <c r="Y45" s="134"/>
      <c r="Z45" s="135"/>
      <c r="AA45" s="135"/>
      <c r="AB45" s="136"/>
      <c r="AC45" s="134"/>
      <c r="AD45" s="135"/>
      <c r="AE45" s="136"/>
      <c r="AF45" s="134"/>
      <c r="AG45" s="135"/>
      <c r="AH45" s="135"/>
      <c r="AI45" s="135"/>
      <c r="AJ45" s="135"/>
      <c r="AK45" s="136"/>
    </row>
    <row r="46" spans="1:37" s="2" customFormat="1" ht="17.25" customHeight="1" x14ac:dyDescent="0.4">
      <c r="A46" s="259"/>
      <c r="B46" s="137"/>
      <c r="C46" s="138"/>
      <c r="D46" s="138"/>
      <c r="E46" s="138"/>
      <c r="F46" s="138"/>
      <c r="G46" s="138"/>
      <c r="H46" s="138"/>
      <c r="I46" s="139"/>
      <c r="J46" s="137"/>
      <c r="K46" s="138"/>
      <c r="L46" s="138"/>
      <c r="M46" s="139"/>
      <c r="N46" s="137"/>
      <c r="O46" s="138"/>
      <c r="P46" s="139"/>
      <c r="Q46" s="137"/>
      <c r="R46" s="138"/>
      <c r="S46" s="138"/>
      <c r="T46" s="139"/>
      <c r="U46" s="137"/>
      <c r="V46" s="138"/>
      <c r="W46" s="138"/>
      <c r="X46" s="139"/>
      <c r="Y46" s="137"/>
      <c r="Z46" s="138"/>
      <c r="AA46" s="138"/>
      <c r="AB46" s="139"/>
      <c r="AC46" s="137"/>
      <c r="AD46" s="138"/>
      <c r="AE46" s="139"/>
      <c r="AF46" s="137"/>
      <c r="AG46" s="138"/>
      <c r="AH46" s="138"/>
      <c r="AI46" s="138"/>
      <c r="AJ46" s="138"/>
      <c r="AK46" s="139"/>
    </row>
    <row r="47" spans="1:37" s="2" customFormat="1" ht="17.25" customHeight="1" x14ac:dyDescent="0.4">
      <c r="B47" s="140" t="s">
        <v>275</v>
      </c>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row>
    <row r="48" spans="1:37" s="2" customFormat="1" ht="17.25" customHeight="1" x14ac:dyDescent="0.4">
      <c r="B48" s="141"/>
      <c r="C48" s="141"/>
      <c r="D48" s="142" t="s">
        <v>276</v>
      </c>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row>
    <row r="49" spans="2:31" s="2" customFormat="1" ht="17.25" customHeight="1" x14ac:dyDescent="0.4">
      <c r="B49" s="140" t="s">
        <v>277</v>
      </c>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row>
    <row r="50" spans="2:31" s="2" customFormat="1" ht="17.25" customHeight="1" x14ac:dyDescent="0.4">
      <c r="B50" s="141"/>
      <c r="C50" s="141"/>
      <c r="D50" s="143" t="s">
        <v>278</v>
      </c>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row>
    <row r="51" spans="2:31" s="2" customFormat="1" ht="17.25" customHeight="1" x14ac:dyDescent="0.4">
      <c r="B51" s="140" t="s">
        <v>279</v>
      </c>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row>
    <row r="52" spans="2:31" s="2" customFormat="1" ht="17.25" customHeight="1" x14ac:dyDescent="0.4">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row>
    <row r="53" spans="2:31" s="2" customFormat="1" ht="17.25" customHeight="1" x14ac:dyDescent="0.4">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row>
    <row r="54" spans="2:31" s="2" customFormat="1" ht="17.25" customHeight="1" x14ac:dyDescent="0.4">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row>
    <row r="55" spans="2:31" s="2" customFormat="1" ht="17.25" customHeight="1" x14ac:dyDescent="0.4">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row>
    <row r="56" spans="2:31" s="2" customFormat="1" ht="17.25" customHeight="1" x14ac:dyDescent="0.4">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row>
    <row r="57" spans="2:31" ht="17.25" customHeight="1" x14ac:dyDescent="0.4">
      <c r="D57" s="141"/>
    </row>
    <row r="58" spans="2:31" ht="9.9499999999999993" customHeight="1" x14ac:dyDescent="0.4"/>
    <row r="59" spans="2:31" ht="9.9499999999999993" customHeight="1" x14ac:dyDescent="0.4"/>
    <row r="60" spans="2:31" ht="9.9499999999999993" customHeight="1" x14ac:dyDescent="0.4"/>
    <row r="61" spans="2:31" ht="9.9499999999999993" customHeight="1" x14ac:dyDescent="0.4"/>
    <row r="62" spans="2:31" ht="9.9499999999999993" customHeight="1" x14ac:dyDescent="0.4"/>
    <row r="63" spans="2:31" ht="9.9499999999999993" customHeight="1" x14ac:dyDescent="0.4"/>
    <row r="64" spans="2:31" ht="9.9499999999999993" customHeight="1" x14ac:dyDescent="0.4"/>
  </sheetData>
  <sheetProtection algorithmName="SHA-512" hashValue="hdNN1KWco7RyVqzqoDQWADvlp82yEPTszV6KdcKZHNEAERrsl7ClJNiQ60Xm+FNyVq6HyI0tyyecr4CuL7fjIw==" saltValue="/EcRKuuCUeV7bylT0R2e1A==" spinCount="100000" sheet="1" objects="1" scenarios="1"/>
  <mergeCells count="39">
    <mergeCell ref="B4:AK4"/>
    <mergeCell ref="B5:AK5"/>
    <mergeCell ref="B6:AK6"/>
    <mergeCell ref="B8:I10"/>
    <mergeCell ref="J8:M10"/>
    <mergeCell ref="N8:P10"/>
    <mergeCell ref="Q8:T10"/>
    <mergeCell ref="U8:X10"/>
    <mergeCell ref="Y8:AB10"/>
    <mergeCell ref="AC8:AE10"/>
    <mergeCell ref="AF8:AK10"/>
    <mergeCell ref="AC11:AE12"/>
    <mergeCell ref="AF11:AK12"/>
    <mergeCell ref="A31:A32"/>
    <mergeCell ref="B12:I12"/>
    <mergeCell ref="A13:A14"/>
    <mergeCell ref="A15:A16"/>
    <mergeCell ref="A17:A18"/>
    <mergeCell ref="A19:A20"/>
    <mergeCell ref="A21:A22"/>
    <mergeCell ref="A23:A24"/>
    <mergeCell ref="A25:A26"/>
    <mergeCell ref="A27:A28"/>
    <mergeCell ref="A29:A30"/>
    <mergeCell ref="A11:A12"/>
    <mergeCell ref="B11:I11"/>
    <mergeCell ref="J11:M12"/>
    <mergeCell ref="Y11:AB12"/>
    <mergeCell ref="Y13:AB14"/>
    <mergeCell ref="A45:A46"/>
    <mergeCell ref="A33:A34"/>
    <mergeCell ref="A35:A36"/>
    <mergeCell ref="A37:A38"/>
    <mergeCell ref="A39:A40"/>
    <mergeCell ref="A41:A42"/>
    <mergeCell ref="A43:A44"/>
    <mergeCell ref="U11:X12"/>
    <mergeCell ref="N11:P12"/>
    <mergeCell ref="Q11:T12"/>
  </mergeCells>
  <phoneticPr fontId="3"/>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16CC5-485F-473A-B8A2-F44D1C7ADB78}">
  <sheetPr codeName="Sheet7">
    <tabColor rgb="FF002060"/>
    <pageSetUpPr fitToPage="1"/>
  </sheetPr>
  <dimension ref="A1:AL34"/>
  <sheetViews>
    <sheetView showZeros="0" view="pageBreakPreview" zoomScale="96" zoomScaleNormal="130" zoomScaleSheetLayoutView="96" workbookViewId="0">
      <selection activeCell="G15" sqref="G15"/>
    </sheetView>
  </sheetViews>
  <sheetFormatPr defaultColWidth="2.625" defaultRowHeight="12" x14ac:dyDescent="0.4"/>
  <cols>
    <col min="1" max="1" width="0.875" style="4" customWidth="1"/>
    <col min="2" max="32" width="2.625" style="4" customWidth="1"/>
    <col min="33" max="173" width="1.625" style="4" customWidth="1"/>
    <col min="174" max="16384" width="2.625" style="4"/>
  </cols>
  <sheetData>
    <row r="1" spans="1:38" ht="20.100000000000001" customHeight="1" x14ac:dyDescent="0.4">
      <c r="B1" s="5"/>
      <c r="C1" s="5"/>
      <c r="D1" s="5"/>
      <c r="E1" s="5"/>
      <c r="F1" s="5"/>
      <c r="G1" s="5"/>
      <c r="H1" s="5"/>
      <c r="I1" s="5"/>
      <c r="J1" s="5"/>
      <c r="K1" s="5"/>
      <c r="L1" s="380" t="s">
        <v>64</v>
      </c>
      <c r="M1" s="381"/>
      <c r="N1" s="381"/>
      <c r="O1" s="381"/>
      <c r="P1" s="381"/>
      <c r="Q1" s="381"/>
      <c r="R1" s="381"/>
      <c r="S1" s="381"/>
      <c r="T1" s="381"/>
      <c r="U1" s="381"/>
      <c r="V1" s="381"/>
      <c r="W1" s="382"/>
      <c r="X1" s="5"/>
      <c r="Y1" s="5"/>
      <c r="Z1" s="5"/>
      <c r="AA1" s="5"/>
      <c r="AB1" s="5"/>
      <c r="AC1" s="5"/>
      <c r="AD1" s="5"/>
      <c r="AE1" s="5"/>
      <c r="AF1" s="5"/>
      <c r="AG1" s="5"/>
      <c r="AH1" s="5"/>
      <c r="AI1" s="5"/>
      <c r="AJ1" s="5"/>
      <c r="AK1" s="5"/>
      <c r="AL1" s="5"/>
    </row>
    <row r="2" spans="1:38" ht="14.25" customHeight="1" x14ac:dyDescent="0.4">
      <c r="A2" s="5"/>
      <c r="B2" s="5"/>
      <c r="C2" s="5"/>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5"/>
      <c r="AF2" s="5"/>
      <c r="AG2" s="5"/>
      <c r="AH2" s="5"/>
      <c r="AI2" s="5"/>
      <c r="AJ2" s="5"/>
      <c r="AK2" s="5"/>
      <c r="AL2" s="5"/>
    </row>
    <row r="3" spans="1:38" ht="17.25" x14ac:dyDescent="0.4">
      <c r="A3" s="5"/>
      <c r="B3" s="5"/>
      <c r="C3" s="384" t="s">
        <v>65</v>
      </c>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5"/>
      <c r="AH3" s="5"/>
      <c r="AI3" s="5"/>
      <c r="AJ3" s="5"/>
      <c r="AK3" s="5"/>
      <c r="AL3" s="5"/>
    </row>
    <row r="4" spans="1:38" ht="17.25" x14ac:dyDescent="0.4">
      <c r="A4" s="5"/>
      <c r="B4" s="5"/>
      <c r="C4" s="6"/>
      <c r="D4" s="5"/>
      <c r="E4" s="5"/>
      <c r="F4" s="5"/>
      <c r="G4" s="5"/>
      <c r="H4" s="5"/>
      <c r="I4" s="5"/>
      <c r="J4" s="5"/>
      <c r="K4" s="5"/>
      <c r="L4" s="5"/>
      <c r="M4" s="5"/>
      <c r="N4" s="5"/>
      <c r="O4" s="5"/>
      <c r="P4" s="5"/>
      <c r="Q4" s="5"/>
      <c r="R4" s="5"/>
      <c r="S4" s="5"/>
      <c r="T4" s="5"/>
      <c r="U4" s="386"/>
      <c r="V4" s="386"/>
      <c r="W4" s="386"/>
      <c r="X4" s="386"/>
      <c r="Y4" s="386"/>
      <c r="Z4" s="5"/>
      <c r="AA4" s="5"/>
      <c r="AB4" s="5"/>
      <c r="AC4" s="5"/>
      <c r="AD4" s="5"/>
      <c r="AE4" s="5"/>
      <c r="AF4" s="5"/>
      <c r="AG4" s="5"/>
      <c r="AH4" s="5"/>
      <c r="AI4" s="5"/>
      <c r="AJ4" s="5"/>
      <c r="AK4" s="5"/>
      <c r="AL4" s="5"/>
    </row>
    <row r="5" spans="1:38" ht="17.25" customHeight="1" x14ac:dyDescent="0.4">
      <c r="A5" s="5"/>
      <c r="B5" s="5"/>
      <c r="C5" s="6"/>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34.5" customHeight="1" x14ac:dyDescent="0.4">
      <c r="A6" s="5"/>
      <c r="B6" s="5"/>
      <c r="C6" s="6"/>
      <c r="D6" s="5"/>
      <c r="E6" s="5"/>
      <c r="F6" s="5"/>
      <c r="G6" s="5"/>
      <c r="H6" s="5"/>
      <c r="I6" s="5"/>
      <c r="J6" s="5"/>
      <c r="K6" s="5"/>
      <c r="L6" s="5"/>
      <c r="M6" s="5"/>
      <c r="N6" s="387" t="s">
        <v>66</v>
      </c>
      <c r="O6" s="388"/>
      <c r="P6" s="388"/>
      <c r="Q6" s="388"/>
      <c r="R6" s="388"/>
      <c r="S6" s="389">
        <f>データシート!D9</f>
        <v>0</v>
      </c>
      <c r="T6" s="390"/>
      <c r="U6" s="390"/>
      <c r="V6" s="390"/>
      <c r="W6" s="390"/>
      <c r="X6" s="390"/>
      <c r="Y6" s="390"/>
      <c r="Z6" s="390"/>
      <c r="AA6" s="390"/>
      <c r="AB6" s="390"/>
      <c r="AC6" s="390"/>
      <c r="AD6" s="390"/>
      <c r="AE6" s="5"/>
      <c r="AF6" s="5"/>
      <c r="AG6" s="5"/>
      <c r="AH6" s="5"/>
      <c r="AI6" s="5"/>
      <c r="AJ6" s="5"/>
      <c r="AK6" s="5"/>
      <c r="AL6" s="5"/>
    </row>
    <row r="7" spans="1:38" ht="17.25" x14ac:dyDescent="0.4">
      <c r="A7" s="5"/>
      <c r="B7" s="5"/>
      <c r="C7" s="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row>
    <row r="8" spans="1:38" s="8" customFormat="1" ht="15" customHeight="1" x14ac:dyDescent="0.4">
      <c r="A8" s="7"/>
      <c r="B8" s="373" t="s">
        <v>67</v>
      </c>
      <c r="C8" s="374"/>
      <c r="D8" s="374"/>
      <c r="E8" s="374"/>
      <c r="F8" s="7" t="s">
        <v>68</v>
      </c>
      <c r="G8" s="375">
        <f>データシート!D23</f>
        <v>0</v>
      </c>
      <c r="H8" s="375"/>
      <c r="I8" s="375"/>
      <c r="J8" s="375"/>
      <c r="K8" s="375"/>
      <c r="L8" s="375"/>
      <c r="M8" s="375"/>
      <c r="N8" s="375"/>
      <c r="O8" s="375"/>
      <c r="P8" s="375"/>
      <c r="Q8" s="7"/>
      <c r="R8" s="7"/>
      <c r="S8" s="7"/>
      <c r="T8" s="7"/>
      <c r="U8" s="7"/>
      <c r="V8" s="7"/>
      <c r="W8" s="7"/>
      <c r="X8" s="7"/>
      <c r="Y8" s="7"/>
      <c r="Z8" s="7"/>
      <c r="AA8" s="7"/>
      <c r="AB8" s="7"/>
      <c r="AC8" s="7"/>
      <c r="AD8" s="7"/>
      <c r="AE8" s="7"/>
      <c r="AF8" s="7"/>
      <c r="AG8" s="7"/>
      <c r="AH8" s="7"/>
      <c r="AI8" s="7"/>
      <c r="AJ8" s="7"/>
      <c r="AK8" s="7"/>
      <c r="AL8" s="7"/>
    </row>
    <row r="9" spans="1:38" s="8" customFormat="1" ht="15" customHeight="1" x14ac:dyDescent="0.4">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row>
    <row r="10" spans="1:38" s="8" customFormat="1" ht="15" customHeight="1" x14ac:dyDescent="0.4">
      <c r="A10" s="7"/>
      <c r="B10" s="373" t="s">
        <v>69</v>
      </c>
      <c r="C10" s="374"/>
      <c r="D10" s="374"/>
      <c r="E10" s="374"/>
      <c r="F10" s="7" t="s">
        <v>68</v>
      </c>
      <c r="G10" s="376">
        <f>データシート!D25</f>
        <v>0</v>
      </c>
      <c r="H10" s="376"/>
      <c r="I10" s="376"/>
      <c r="J10" s="9" t="s">
        <v>37</v>
      </c>
      <c r="K10" s="376">
        <f>データシート!L25</f>
        <v>0</v>
      </c>
      <c r="L10" s="376"/>
      <c r="M10" s="376"/>
      <c r="N10" s="376"/>
      <c r="O10" s="9"/>
      <c r="P10" s="9"/>
      <c r="Q10" s="9"/>
      <c r="R10" s="9"/>
      <c r="S10" s="7"/>
      <c r="T10" s="7"/>
      <c r="U10" s="7"/>
      <c r="V10" s="7"/>
      <c r="W10" s="7"/>
      <c r="X10" s="7"/>
      <c r="Y10" s="7"/>
      <c r="Z10" s="7"/>
      <c r="AA10" s="7"/>
      <c r="AB10" s="7"/>
      <c r="AC10" s="7"/>
      <c r="AD10" s="7"/>
      <c r="AE10" s="7"/>
      <c r="AF10" s="7"/>
      <c r="AG10" s="7"/>
      <c r="AH10" s="7"/>
      <c r="AI10" s="7"/>
      <c r="AJ10" s="7"/>
      <c r="AK10" s="7"/>
      <c r="AL10" s="7"/>
    </row>
    <row r="11" spans="1:38" s="8" customFormat="1" ht="15" customHeight="1" x14ac:dyDescent="0.4">
      <c r="A11" s="7"/>
      <c r="B11" s="7"/>
      <c r="C11" s="10"/>
      <c r="D11" s="10"/>
      <c r="E11" s="10"/>
      <c r="F11" s="7"/>
      <c r="G11" s="7"/>
      <c r="H11" s="7"/>
      <c r="I11" s="7"/>
      <c r="J11" s="7"/>
      <c r="K11" s="7"/>
      <c r="L11" s="7"/>
      <c r="M11" s="7"/>
      <c r="N11" s="7"/>
      <c r="O11" s="7"/>
      <c r="P11" s="7"/>
      <c r="Q11" s="7"/>
      <c r="R11" s="7"/>
      <c r="S11" s="7"/>
      <c r="T11" s="7"/>
      <c r="U11" s="7"/>
      <c r="V11" s="11"/>
      <c r="W11" s="11"/>
      <c r="X11" s="11"/>
      <c r="Y11" s="11"/>
      <c r="Z11" s="11"/>
      <c r="AA11" s="12"/>
      <c r="AB11" s="11"/>
      <c r="AC11" s="11"/>
      <c r="AD11" s="11"/>
      <c r="AE11" s="11"/>
      <c r="AF11" s="11"/>
      <c r="AG11" s="7"/>
      <c r="AH11" s="7"/>
      <c r="AI11" s="7"/>
      <c r="AJ11" s="7"/>
      <c r="AK11" s="7"/>
      <c r="AL11" s="7"/>
    </row>
    <row r="12" spans="1:38" s="8" customFormat="1" ht="15" customHeight="1" x14ac:dyDescent="0.4">
      <c r="A12" s="7"/>
      <c r="B12" s="373" t="s">
        <v>70</v>
      </c>
      <c r="C12" s="374"/>
      <c r="D12" s="374"/>
      <c r="E12" s="374"/>
      <c r="F12" s="7" t="s">
        <v>68</v>
      </c>
      <c r="G12" s="377"/>
      <c r="H12" s="377"/>
      <c r="I12" s="377"/>
      <c r="J12" s="377"/>
      <c r="K12" s="377"/>
      <c r="L12" s="377"/>
      <c r="M12" s="377"/>
      <c r="N12" s="377"/>
      <c r="O12" s="377"/>
      <c r="P12" s="377"/>
      <c r="Q12" s="377"/>
      <c r="R12" s="9"/>
      <c r="S12" s="7"/>
      <c r="T12" s="7"/>
      <c r="U12" s="7"/>
      <c r="V12" s="7"/>
      <c r="W12" s="7"/>
      <c r="X12" s="7"/>
      <c r="Y12" s="7"/>
      <c r="Z12" s="7"/>
      <c r="AA12" s="7"/>
      <c r="AB12" s="7"/>
      <c r="AC12" s="7"/>
      <c r="AD12" s="7"/>
      <c r="AE12" s="7"/>
      <c r="AF12" s="7"/>
      <c r="AG12" s="7"/>
      <c r="AH12" s="7"/>
      <c r="AI12" s="7"/>
      <c r="AJ12" s="7"/>
      <c r="AK12" s="7"/>
      <c r="AL12" s="7"/>
    </row>
    <row r="13" spans="1:38" s="8" customFormat="1" ht="15" customHeight="1" x14ac:dyDescent="0.4">
      <c r="A13" s="7"/>
      <c r="B13" s="7"/>
      <c r="C13" s="10"/>
      <c r="D13" s="10"/>
      <c r="E13" s="10"/>
      <c r="F13" s="7"/>
      <c r="G13" s="7"/>
      <c r="H13" s="13"/>
      <c r="I13" s="13"/>
      <c r="J13" s="13"/>
      <c r="K13" s="13"/>
      <c r="L13" s="13"/>
      <c r="M13" s="13"/>
      <c r="N13" s="7"/>
      <c r="O13" s="7"/>
      <c r="P13" s="7"/>
      <c r="Q13" s="7"/>
      <c r="R13" s="7"/>
      <c r="S13" s="7"/>
      <c r="T13" s="7"/>
      <c r="U13" s="7"/>
      <c r="V13" s="11"/>
      <c r="W13" s="11"/>
      <c r="X13" s="11"/>
      <c r="Y13" s="11"/>
      <c r="Z13" s="11"/>
      <c r="AA13" s="12"/>
      <c r="AB13" s="11"/>
      <c r="AC13" s="11"/>
      <c r="AD13" s="11"/>
      <c r="AE13" s="11"/>
      <c r="AF13" s="11"/>
      <c r="AG13" s="7"/>
      <c r="AH13" s="7"/>
      <c r="AI13" s="7"/>
      <c r="AJ13" s="7"/>
      <c r="AK13" s="7"/>
      <c r="AL13" s="7"/>
    </row>
    <row r="14" spans="1:38" s="8" customFormat="1" ht="15" customHeight="1" x14ac:dyDescent="0.4">
      <c r="A14" s="7"/>
      <c r="B14" s="373" t="s">
        <v>71</v>
      </c>
      <c r="C14" s="373"/>
      <c r="D14" s="373"/>
      <c r="E14" s="373"/>
      <c r="F14" s="7" t="s">
        <v>68</v>
      </c>
      <c r="G14" s="377" t="str">
        <f>データシート!D10&amp;"   様"</f>
        <v xml:space="preserve">   様</v>
      </c>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14"/>
      <c r="AF14" s="14"/>
      <c r="AG14" s="7"/>
      <c r="AH14" s="7"/>
      <c r="AI14" s="7"/>
      <c r="AJ14" s="7"/>
      <c r="AK14" s="7"/>
      <c r="AL14" s="7"/>
    </row>
    <row r="15" spans="1:38" s="8" customFormat="1" ht="15" customHeight="1" x14ac:dyDescent="0.4">
      <c r="A15" s="7"/>
      <c r="B15" s="7"/>
      <c r="C15" s="7"/>
      <c r="D15" s="7"/>
      <c r="E15" s="7"/>
      <c r="F15" s="7"/>
      <c r="G15" s="7"/>
      <c r="H15" s="7"/>
      <c r="I15" s="7"/>
      <c r="J15" s="7"/>
      <c r="K15" s="7"/>
      <c r="L15" s="7"/>
      <c r="M15" s="7"/>
      <c r="N15" s="7"/>
      <c r="O15" s="7"/>
      <c r="P15" s="7"/>
      <c r="Q15" s="7"/>
      <c r="R15" s="7"/>
      <c r="S15" s="7"/>
      <c r="T15" s="7"/>
      <c r="U15" s="7"/>
      <c r="V15" s="11"/>
      <c r="W15" s="11"/>
      <c r="X15" s="11"/>
      <c r="Y15" s="11"/>
      <c r="Z15" s="15"/>
      <c r="AA15" s="15"/>
      <c r="AB15" s="15"/>
      <c r="AC15" s="16"/>
      <c r="AD15" s="14"/>
      <c r="AE15" s="14"/>
      <c r="AF15" s="14"/>
      <c r="AG15" s="7"/>
      <c r="AH15" s="7"/>
      <c r="AI15" s="7"/>
      <c r="AJ15" s="7"/>
      <c r="AK15" s="7"/>
      <c r="AL15" s="7"/>
    </row>
    <row r="16" spans="1:38" s="8" customFormat="1" ht="15" customHeight="1" x14ac:dyDescent="0.4">
      <c r="A16" s="7"/>
      <c r="B16" s="373" t="s">
        <v>72</v>
      </c>
      <c r="C16" s="373"/>
      <c r="D16" s="373"/>
      <c r="E16" s="373"/>
      <c r="F16" s="7" t="s">
        <v>68</v>
      </c>
      <c r="G16" s="378"/>
      <c r="H16" s="378"/>
      <c r="I16" s="378"/>
      <c r="J16" s="378"/>
      <c r="K16" s="379" t="s">
        <v>73</v>
      </c>
      <c r="L16" s="379"/>
      <c r="M16" s="7"/>
      <c r="N16" s="7"/>
      <c r="O16" s="7"/>
      <c r="P16" s="7"/>
      <c r="Q16" s="7"/>
      <c r="R16" s="7"/>
      <c r="S16" s="7"/>
      <c r="T16" s="7"/>
      <c r="U16" s="7"/>
      <c r="V16" s="11"/>
      <c r="W16" s="11"/>
      <c r="X16" s="11"/>
      <c r="Y16" s="11"/>
      <c r="Z16" s="15"/>
      <c r="AA16" s="15"/>
      <c r="AB16" s="15"/>
      <c r="AC16" s="16"/>
      <c r="AD16" s="14"/>
      <c r="AE16" s="14"/>
      <c r="AF16" s="14"/>
      <c r="AG16" s="7"/>
      <c r="AH16" s="7"/>
      <c r="AI16" s="7"/>
      <c r="AJ16" s="7"/>
      <c r="AK16" s="7"/>
      <c r="AL16" s="7"/>
    </row>
    <row r="17" spans="1:38" ht="53.25" customHeight="1" x14ac:dyDescent="0.4">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row>
    <row r="18" spans="1:38" ht="18.75" customHeight="1" thickBot="1" x14ac:dyDescent="0.4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17" t="s">
        <v>74</v>
      </c>
      <c r="AG18" s="5"/>
      <c r="AH18" s="5"/>
      <c r="AI18" s="5"/>
      <c r="AJ18" s="5"/>
      <c r="AK18" s="5"/>
      <c r="AL18" s="5"/>
    </row>
    <row r="19" spans="1:38" ht="30" customHeight="1" thickBot="1" x14ac:dyDescent="0.45">
      <c r="A19" s="5"/>
      <c r="B19" s="5"/>
      <c r="C19" s="315" t="s">
        <v>75</v>
      </c>
      <c r="D19" s="325"/>
      <c r="E19" s="325"/>
      <c r="F19" s="325"/>
      <c r="G19" s="325"/>
      <c r="H19" s="326"/>
      <c r="I19" s="371" t="s">
        <v>76</v>
      </c>
      <c r="J19" s="325"/>
      <c r="K19" s="325"/>
      <c r="L19" s="325"/>
      <c r="M19" s="325"/>
      <c r="N19" s="325"/>
      <c r="O19" s="325"/>
      <c r="P19" s="326"/>
      <c r="Q19" s="371" t="s">
        <v>77</v>
      </c>
      <c r="R19" s="325"/>
      <c r="S19" s="325"/>
      <c r="T19" s="325"/>
      <c r="U19" s="325"/>
      <c r="V19" s="325"/>
      <c r="W19" s="325"/>
      <c r="X19" s="326"/>
      <c r="Y19" s="325" t="s">
        <v>78</v>
      </c>
      <c r="Z19" s="325"/>
      <c r="AA19" s="325"/>
      <c r="AB19" s="325"/>
      <c r="AC19" s="325"/>
      <c r="AD19" s="325"/>
      <c r="AE19" s="325"/>
      <c r="AF19" s="372"/>
      <c r="AG19" s="5"/>
      <c r="AH19" s="5"/>
      <c r="AI19" s="5"/>
      <c r="AJ19" s="5"/>
      <c r="AK19" s="5"/>
      <c r="AL19" s="5"/>
    </row>
    <row r="20" spans="1:38" ht="29.25" customHeight="1" x14ac:dyDescent="0.4">
      <c r="A20" s="5"/>
      <c r="B20" s="5"/>
      <c r="C20" s="355" t="s">
        <v>79</v>
      </c>
      <c r="D20" s="356"/>
      <c r="E20" s="356"/>
      <c r="F20" s="356"/>
      <c r="G20" s="356"/>
      <c r="H20" s="357"/>
      <c r="I20" s="18"/>
      <c r="J20" s="362"/>
      <c r="K20" s="362"/>
      <c r="L20" s="362"/>
      <c r="M20" s="362"/>
      <c r="N20" s="362"/>
      <c r="O20" s="362"/>
      <c r="P20" s="19"/>
      <c r="Q20" s="20"/>
      <c r="R20" s="362">
        <f>J20</f>
        <v>0</v>
      </c>
      <c r="S20" s="362"/>
      <c r="T20" s="362"/>
      <c r="U20" s="362"/>
      <c r="V20" s="362"/>
      <c r="W20" s="362"/>
      <c r="X20" s="21"/>
      <c r="Y20" s="363"/>
      <c r="Z20" s="359"/>
      <c r="AA20" s="359"/>
      <c r="AB20" s="359"/>
      <c r="AC20" s="359"/>
      <c r="AD20" s="359"/>
      <c r="AE20" s="359"/>
      <c r="AF20" s="364"/>
      <c r="AG20" s="5"/>
      <c r="AH20" s="5"/>
      <c r="AI20" s="5"/>
      <c r="AJ20" s="5"/>
      <c r="AK20" s="5"/>
      <c r="AL20" s="5"/>
    </row>
    <row r="21" spans="1:38" ht="29.25" customHeight="1" x14ac:dyDescent="0.4">
      <c r="A21" s="5"/>
      <c r="B21" s="5"/>
      <c r="C21" s="341" t="s">
        <v>80</v>
      </c>
      <c r="D21" s="342"/>
      <c r="E21" s="342"/>
      <c r="F21" s="342"/>
      <c r="G21" s="342"/>
      <c r="H21" s="343"/>
      <c r="I21" s="365"/>
      <c r="J21" s="366"/>
      <c r="K21" s="366"/>
      <c r="L21" s="366"/>
      <c r="M21" s="366"/>
      <c r="N21" s="366"/>
      <c r="O21" s="366"/>
      <c r="P21" s="367"/>
      <c r="Q21" s="22" t="s">
        <v>81</v>
      </c>
      <c r="R21" s="344"/>
      <c r="S21" s="344"/>
      <c r="T21" s="344"/>
      <c r="U21" s="344"/>
      <c r="V21" s="344"/>
      <c r="W21" s="344"/>
      <c r="X21" s="23"/>
      <c r="Y21" s="368"/>
      <c r="Z21" s="369"/>
      <c r="AA21" s="369"/>
      <c r="AB21" s="369"/>
      <c r="AC21" s="369"/>
      <c r="AD21" s="369"/>
      <c r="AE21" s="369"/>
      <c r="AF21" s="370"/>
      <c r="AG21" s="5"/>
      <c r="AH21" s="5"/>
      <c r="AI21" s="5"/>
      <c r="AJ21" s="5"/>
      <c r="AK21" s="5"/>
      <c r="AL21" s="5"/>
    </row>
    <row r="22" spans="1:38" ht="29.25" customHeight="1" thickBot="1" x14ac:dyDescent="0.45">
      <c r="A22" s="5"/>
      <c r="B22" s="5"/>
      <c r="C22" s="348" t="s">
        <v>82</v>
      </c>
      <c r="D22" s="349"/>
      <c r="E22" s="349"/>
      <c r="F22" s="349"/>
      <c r="G22" s="349"/>
      <c r="H22" s="350"/>
      <c r="I22" s="24"/>
      <c r="J22" s="351">
        <f>IFERROR(J20,"")</f>
        <v>0</v>
      </c>
      <c r="K22" s="351"/>
      <c r="L22" s="351"/>
      <c r="M22" s="351"/>
      <c r="N22" s="351"/>
      <c r="O22" s="351"/>
      <c r="P22" s="25"/>
      <c r="Q22" s="24"/>
      <c r="R22" s="351">
        <f>IFERROR(R20-R21,"")</f>
        <v>0</v>
      </c>
      <c r="S22" s="351"/>
      <c r="T22" s="351"/>
      <c r="U22" s="351"/>
      <c r="V22" s="351"/>
      <c r="W22" s="351"/>
      <c r="X22" s="25"/>
      <c r="Y22" s="352"/>
      <c r="Z22" s="353"/>
      <c r="AA22" s="353"/>
      <c r="AB22" s="353"/>
      <c r="AC22" s="353"/>
      <c r="AD22" s="353"/>
      <c r="AE22" s="353"/>
      <c r="AF22" s="354"/>
      <c r="AG22" s="5"/>
      <c r="AH22" s="5"/>
      <c r="AI22" s="5"/>
      <c r="AJ22" s="26"/>
      <c r="AK22" s="5"/>
      <c r="AL22" s="5"/>
    </row>
    <row r="23" spans="1:38" ht="29.25" customHeight="1" x14ac:dyDescent="0.4">
      <c r="A23" s="5"/>
      <c r="B23" s="5"/>
      <c r="C23" s="355" t="s">
        <v>83</v>
      </c>
      <c r="D23" s="356"/>
      <c r="E23" s="356"/>
      <c r="F23" s="356"/>
      <c r="G23" s="356"/>
      <c r="H23" s="357"/>
      <c r="I23" s="18"/>
      <c r="J23" s="358"/>
      <c r="K23" s="358"/>
      <c r="L23" s="358"/>
      <c r="M23" s="358"/>
      <c r="N23" s="358"/>
      <c r="O23" s="358"/>
      <c r="P23" s="27"/>
      <c r="Q23" s="28"/>
      <c r="R23" s="358"/>
      <c r="S23" s="358"/>
      <c r="T23" s="358"/>
      <c r="U23" s="358"/>
      <c r="V23" s="358"/>
      <c r="W23" s="358"/>
      <c r="X23" s="21"/>
      <c r="Y23" s="359"/>
      <c r="Z23" s="360"/>
      <c r="AA23" s="360"/>
      <c r="AB23" s="360"/>
      <c r="AC23" s="360"/>
      <c r="AD23" s="360"/>
      <c r="AE23" s="360"/>
      <c r="AF23" s="361"/>
      <c r="AG23" s="5"/>
      <c r="AH23" s="5"/>
      <c r="AI23" s="5"/>
      <c r="AJ23" s="26"/>
      <c r="AK23" s="5"/>
      <c r="AL23" s="5"/>
    </row>
    <row r="24" spans="1:38" ht="29.25" customHeight="1" x14ac:dyDescent="0.4">
      <c r="A24" s="5"/>
      <c r="B24" s="5"/>
      <c r="C24" s="334" t="s">
        <v>84</v>
      </c>
      <c r="D24" s="335"/>
      <c r="E24" s="335"/>
      <c r="F24" s="335"/>
      <c r="G24" s="335"/>
      <c r="H24" s="336"/>
      <c r="I24" s="29"/>
      <c r="J24" s="337"/>
      <c r="K24" s="337"/>
      <c r="L24" s="337"/>
      <c r="M24" s="337"/>
      <c r="N24" s="337"/>
      <c r="O24" s="337"/>
      <c r="P24" s="30"/>
      <c r="Q24" s="31"/>
      <c r="R24" s="337"/>
      <c r="S24" s="337"/>
      <c r="T24" s="337"/>
      <c r="U24" s="337"/>
      <c r="V24" s="337"/>
      <c r="W24" s="337"/>
      <c r="X24" s="32"/>
      <c r="Y24" s="338"/>
      <c r="Z24" s="339"/>
      <c r="AA24" s="339"/>
      <c r="AB24" s="339"/>
      <c r="AC24" s="339"/>
      <c r="AD24" s="339"/>
      <c r="AE24" s="339"/>
      <c r="AF24" s="340"/>
      <c r="AG24" s="5"/>
      <c r="AH24" s="5"/>
      <c r="AI24" s="5"/>
      <c r="AJ24" s="5"/>
      <c r="AK24" s="5"/>
      <c r="AL24" s="5"/>
    </row>
    <row r="25" spans="1:38" ht="29.25" customHeight="1" thickBot="1" x14ac:dyDescent="0.45">
      <c r="A25" s="5"/>
      <c r="B25" s="5"/>
      <c r="C25" s="341" t="s">
        <v>85</v>
      </c>
      <c r="D25" s="342"/>
      <c r="E25" s="342"/>
      <c r="F25" s="342"/>
      <c r="G25" s="342"/>
      <c r="H25" s="343"/>
      <c r="I25" s="22"/>
      <c r="J25" s="344">
        <f>SUM(J23:O24)</f>
        <v>0</v>
      </c>
      <c r="K25" s="344"/>
      <c r="L25" s="344"/>
      <c r="M25" s="344"/>
      <c r="N25" s="344"/>
      <c r="O25" s="344"/>
      <c r="P25" s="23"/>
      <c r="Q25" s="22"/>
      <c r="R25" s="344">
        <f>SUM(R23:W24)</f>
        <v>0</v>
      </c>
      <c r="S25" s="344"/>
      <c r="T25" s="344"/>
      <c r="U25" s="344"/>
      <c r="V25" s="344"/>
      <c r="W25" s="344"/>
      <c r="X25" s="23"/>
      <c r="Y25" s="345"/>
      <c r="Z25" s="346"/>
      <c r="AA25" s="346"/>
      <c r="AB25" s="346"/>
      <c r="AC25" s="346"/>
      <c r="AD25" s="346"/>
      <c r="AE25" s="346"/>
      <c r="AF25" s="347"/>
      <c r="AG25" s="5"/>
      <c r="AH25" s="5"/>
      <c r="AI25" s="5"/>
      <c r="AJ25" s="5"/>
      <c r="AK25" s="5"/>
      <c r="AL25" s="5"/>
    </row>
    <row r="26" spans="1:38" ht="29.25" customHeight="1" thickBot="1" x14ac:dyDescent="0.45">
      <c r="A26" s="5"/>
      <c r="B26" s="5"/>
      <c r="C26" s="315" t="s">
        <v>86</v>
      </c>
      <c r="D26" s="325"/>
      <c r="E26" s="325"/>
      <c r="F26" s="325"/>
      <c r="G26" s="325"/>
      <c r="H26" s="326"/>
      <c r="I26" s="33" t="s">
        <v>81</v>
      </c>
      <c r="J26" s="327"/>
      <c r="K26" s="327"/>
      <c r="L26" s="327"/>
      <c r="M26" s="327"/>
      <c r="N26" s="327"/>
      <c r="O26" s="327"/>
      <c r="P26" s="34"/>
      <c r="Q26" s="33" t="s">
        <v>81</v>
      </c>
      <c r="R26" s="327"/>
      <c r="S26" s="327"/>
      <c r="T26" s="327"/>
      <c r="U26" s="327"/>
      <c r="V26" s="327"/>
      <c r="W26" s="327"/>
      <c r="X26" s="34"/>
      <c r="Y26" s="328"/>
      <c r="Z26" s="329"/>
      <c r="AA26" s="329"/>
      <c r="AB26" s="329"/>
      <c r="AC26" s="329"/>
      <c r="AD26" s="329"/>
      <c r="AE26" s="329"/>
      <c r="AF26" s="330"/>
      <c r="AG26" s="5"/>
      <c r="AH26" s="5"/>
      <c r="AI26" s="5"/>
      <c r="AJ26" s="5"/>
      <c r="AK26" s="5"/>
      <c r="AL26" s="5"/>
    </row>
    <row r="27" spans="1:38" ht="29.25" customHeight="1" thickBot="1" x14ac:dyDescent="0.45">
      <c r="A27" s="5"/>
      <c r="B27" s="5"/>
      <c r="C27" s="315" t="s">
        <v>87</v>
      </c>
      <c r="D27" s="325"/>
      <c r="E27" s="325"/>
      <c r="F27" s="325"/>
      <c r="G27" s="325"/>
      <c r="H27" s="326"/>
      <c r="I27" s="33"/>
      <c r="J27" s="331">
        <f>IFERROR((J22+J25-J26),"")</f>
        <v>0</v>
      </c>
      <c r="K27" s="331"/>
      <c r="L27" s="331"/>
      <c r="M27" s="331"/>
      <c r="N27" s="331"/>
      <c r="O27" s="331"/>
      <c r="P27" s="34"/>
      <c r="Q27" s="33"/>
      <c r="R27" s="331">
        <f>IFERROR((R22+R25-R26),"")</f>
        <v>0</v>
      </c>
      <c r="S27" s="331"/>
      <c r="T27" s="331"/>
      <c r="U27" s="331"/>
      <c r="V27" s="331"/>
      <c r="W27" s="331"/>
      <c r="X27" s="34"/>
      <c r="Y27" s="35" t="s">
        <v>88</v>
      </c>
      <c r="Z27" s="332">
        <f>IFERROR(J27-R27,"")</f>
        <v>0</v>
      </c>
      <c r="AA27" s="332"/>
      <c r="AB27" s="332"/>
      <c r="AC27" s="332"/>
      <c r="AD27" s="332"/>
      <c r="AE27" s="332"/>
      <c r="AF27" s="333"/>
      <c r="AG27" s="5"/>
      <c r="AH27" s="5"/>
      <c r="AI27" s="5"/>
      <c r="AJ27" s="5"/>
      <c r="AK27" s="5"/>
      <c r="AL27" s="5"/>
    </row>
    <row r="28" spans="1:38" ht="29.25" customHeight="1" thickBot="1" x14ac:dyDescent="0.45">
      <c r="A28" s="5"/>
      <c r="B28" s="5"/>
      <c r="C28" s="315" t="s">
        <v>89</v>
      </c>
      <c r="D28" s="316"/>
      <c r="E28" s="316"/>
      <c r="F28" s="316"/>
      <c r="G28" s="316"/>
      <c r="H28" s="317"/>
      <c r="I28" s="33"/>
      <c r="J28" s="318" t="str">
        <f>IFERROR(J27/G16,"")</f>
        <v/>
      </c>
      <c r="K28" s="318"/>
      <c r="L28" s="318"/>
      <c r="M28" s="318"/>
      <c r="N28" s="318"/>
      <c r="O28" s="318"/>
      <c r="P28" s="34"/>
      <c r="Q28" s="36"/>
      <c r="R28" s="318" t="str">
        <f>IFERROR(R27/G16,"")</f>
        <v/>
      </c>
      <c r="S28" s="318"/>
      <c r="T28" s="318"/>
      <c r="U28" s="318"/>
      <c r="V28" s="318"/>
      <c r="W28" s="318"/>
      <c r="X28" s="37"/>
      <c r="Y28" s="319"/>
      <c r="Z28" s="320"/>
      <c r="AA28" s="320"/>
      <c r="AB28" s="320"/>
      <c r="AC28" s="320"/>
      <c r="AD28" s="320"/>
      <c r="AE28" s="320"/>
      <c r="AF28" s="321"/>
      <c r="AG28" s="5"/>
      <c r="AH28" s="5"/>
      <c r="AI28" s="5"/>
      <c r="AJ28" s="5"/>
      <c r="AK28" s="5"/>
      <c r="AL28" s="5"/>
    </row>
    <row r="29" spans="1:38" ht="6.75" customHeight="1" x14ac:dyDescent="0.4">
      <c r="A29" s="5"/>
      <c r="B29" s="5"/>
      <c r="C29" s="38"/>
      <c r="D29" s="38"/>
      <c r="E29" s="38"/>
      <c r="F29" s="38"/>
      <c r="G29" s="38"/>
      <c r="H29" s="38"/>
      <c r="I29" s="39"/>
      <c r="J29" s="40"/>
      <c r="K29" s="40"/>
      <c r="L29" s="40"/>
      <c r="M29" s="40"/>
      <c r="N29" s="40"/>
      <c r="O29" s="40"/>
      <c r="P29" s="40"/>
      <c r="Q29" s="41"/>
      <c r="R29" s="40"/>
      <c r="S29" s="40"/>
      <c r="T29" s="40"/>
      <c r="U29" s="40"/>
      <c r="V29" s="40"/>
      <c r="W29" s="40"/>
      <c r="X29" s="42"/>
      <c r="Y29" s="43"/>
      <c r="Z29" s="44"/>
      <c r="AA29" s="44"/>
      <c r="AB29" s="44"/>
      <c r="AC29" s="44"/>
      <c r="AD29" s="44"/>
      <c r="AE29" s="44"/>
      <c r="AF29" s="44"/>
      <c r="AG29" s="5"/>
      <c r="AH29" s="5"/>
      <c r="AI29" s="5"/>
      <c r="AJ29" s="5"/>
      <c r="AK29" s="5"/>
      <c r="AL29" s="5"/>
    </row>
    <row r="30" spans="1:38" ht="15.75" customHeight="1" x14ac:dyDescent="0.4">
      <c r="A30" s="5"/>
      <c r="B30" s="5"/>
      <c r="C30" s="45" t="s">
        <v>90</v>
      </c>
      <c r="D30" s="38"/>
      <c r="E30" s="38"/>
      <c r="F30" s="38"/>
      <c r="G30" s="38"/>
      <c r="H30" s="38"/>
      <c r="I30" s="39"/>
      <c r="J30" s="40"/>
      <c r="K30" s="40"/>
      <c r="L30" s="40"/>
      <c r="M30" s="40"/>
      <c r="N30" s="40"/>
      <c r="O30" s="40"/>
      <c r="P30" s="40"/>
      <c r="Q30" s="41"/>
      <c r="R30" s="40"/>
      <c r="S30" s="40"/>
      <c r="T30" s="40"/>
      <c r="U30" s="40"/>
      <c r="V30" s="40"/>
      <c r="W30" s="40"/>
      <c r="X30" s="42"/>
      <c r="Y30" s="43"/>
      <c r="Z30" s="44"/>
      <c r="AA30" s="44"/>
      <c r="AB30" s="44"/>
      <c r="AC30" s="44"/>
      <c r="AD30" s="44"/>
      <c r="AE30" s="44"/>
      <c r="AF30" s="44"/>
      <c r="AG30" s="5"/>
      <c r="AH30" s="5"/>
      <c r="AI30" s="5"/>
      <c r="AJ30" s="5"/>
      <c r="AK30" s="5"/>
      <c r="AL30" s="5"/>
    </row>
    <row r="31" spans="1:38" ht="29.25" customHeight="1" x14ac:dyDescent="0.4">
      <c r="A31" s="5"/>
      <c r="B31" s="5"/>
      <c r="C31" s="45"/>
      <c r="D31" s="38"/>
      <c r="E31" s="38"/>
      <c r="F31" s="38"/>
      <c r="G31" s="38"/>
      <c r="H31" s="38"/>
      <c r="I31" s="39"/>
      <c r="J31" s="40"/>
      <c r="K31" s="40"/>
      <c r="L31" s="40"/>
      <c r="M31" s="40"/>
      <c r="N31" s="40"/>
      <c r="O31" s="40"/>
      <c r="P31" s="40"/>
      <c r="Q31" s="41"/>
      <c r="R31" s="40"/>
      <c r="S31" s="40"/>
      <c r="T31" s="40"/>
      <c r="U31" s="40"/>
      <c r="V31" s="40"/>
      <c r="W31" s="40"/>
      <c r="X31" s="42"/>
      <c r="Y31" s="43"/>
      <c r="Z31" s="44"/>
      <c r="AA31" s="44"/>
      <c r="AB31" s="44"/>
      <c r="AC31" s="44"/>
      <c r="AD31" s="44"/>
      <c r="AE31" s="44"/>
      <c r="AF31" s="44"/>
      <c r="AG31" s="5"/>
      <c r="AH31" s="5"/>
      <c r="AI31" s="5"/>
      <c r="AJ31" s="5"/>
      <c r="AK31" s="5"/>
      <c r="AL31" s="5"/>
    </row>
    <row r="32" spans="1:38" ht="12.75" thickBot="1" x14ac:dyDescent="0.45"/>
    <row r="33" spans="3:25" ht="12.75" thickBot="1" x14ac:dyDescent="0.45">
      <c r="C33" s="4" t="s">
        <v>91</v>
      </c>
      <c r="K33" s="322" t="e">
        <f>G16*R28</f>
        <v>#VALUE!</v>
      </c>
      <c r="L33" s="323"/>
      <c r="M33" s="323"/>
      <c r="N33" s="323"/>
      <c r="O33" s="324"/>
      <c r="S33" s="322">
        <f>R22+R25-R26</f>
        <v>0</v>
      </c>
      <c r="T33" s="323"/>
      <c r="U33" s="323"/>
      <c r="V33" s="323"/>
      <c r="W33" s="324"/>
      <c r="Y33" s="4" t="s">
        <v>92</v>
      </c>
    </row>
    <row r="34" spans="3:25" x14ac:dyDescent="0.4">
      <c r="C34" s="46" t="s">
        <v>93</v>
      </c>
    </row>
  </sheetData>
  <sheetProtection selectLockedCells="1"/>
  <mergeCells count="60">
    <mergeCell ref="L1:W1"/>
    <mergeCell ref="D2:AD2"/>
    <mergeCell ref="C3:AF3"/>
    <mergeCell ref="U4:Y4"/>
    <mergeCell ref="N6:R6"/>
    <mergeCell ref="S6:AD6"/>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C20:H20"/>
    <mergeCell ref="J20:O20"/>
    <mergeCell ref="R20:W20"/>
    <mergeCell ref="Y20:AF20"/>
    <mergeCell ref="C21:H21"/>
    <mergeCell ref="I21:P21"/>
    <mergeCell ref="R21:W21"/>
    <mergeCell ref="Y21:AF21"/>
    <mergeCell ref="C22:H22"/>
    <mergeCell ref="J22:O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Z27:AF27"/>
    <mergeCell ref="C28:H28"/>
    <mergeCell ref="J28:O28"/>
    <mergeCell ref="R28:W28"/>
    <mergeCell ref="Y28:AF28"/>
    <mergeCell ref="K33:O33"/>
    <mergeCell ref="S33:W33"/>
  </mergeCells>
  <phoneticPr fontId="3"/>
  <conditionalFormatting sqref="G16:J16">
    <cfRule type="expression" dxfId="37" priority="10">
      <formula>$G$16=""</formula>
    </cfRule>
  </conditionalFormatting>
  <conditionalFormatting sqref="G12:Q12">
    <cfRule type="expression" dxfId="36" priority="1">
      <formula>$G$12=""</formula>
    </cfRule>
  </conditionalFormatting>
  <conditionalFormatting sqref="J20:O20">
    <cfRule type="expression" dxfId="35" priority="9">
      <formula>$J$20=""</formula>
    </cfRule>
  </conditionalFormatting>
  <conditionalFormatting sqref="J23:O23">
    <cfRule type="expression" dxfId="34" priority="7">
      <formula>$J$23=""</formula>
    </cfRule>
  </conditionalFormatting>
  <conditionalFormatting sqref="J24:O24">
    <cfRule type="expression" dxfId="33" priority="5">
      <formula>$J$24=""</formula>
    </cfRule>
  </conditionalFormatting>
  <conditionalFormatting sqref="J26:O26">
    <cfRule type="expression" dxfId="32" priority="3">
      <formula>$J$26=""</formula>
    </cfRule>
  </conditionalFormatting>
  <conditionalFormatting sqref="R21:W21">
    <cfRule type="expression" dxfId="31" priority="8">
      <formula>$R$21=""</formula>
    </cfRule>
  </conditionalFormatting>
  <conditionalFormatting sqref="R23:W23">
    <cfRule type="expression" dxfId="30" priority="6">
      <formula>$R$23=""</formula>
    </cfRule>
  </conditionalFormatting>
  <conditionalFormatting sqref="R24:W24">
    <cfRule type="expression" dxfId="29" priority="4">
      <formula>$R$24=""</formula>
    </cfRule>
  </conditionalFormatting>
  <conditionalFormatting sqref="R26:W26">
    <cfRule type="expression" dxfId="28" priority="2">
      <formula>$R$26=""</formula>
    </cfRule>
  </conditionalFormatting>
  <pageMargins left="0.55118110236220474" right="0.35433070866141736" top="0.62992125984251968" bottom="0.43307086614173229" header="0.27559055118110237"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EB4C-F51E-4538-BE17-E7A901D1926A}">
  <sheetPr codeName="Sheet8">
    <tabColor rgb="FF002060"/>
    <pageSetUpPr fitToPage="1"/>
  </sheetPr>
  <dimension ref="A1:AL35"/>
  <sheetViews>
    <sheetView showZeros="0" view="pageBreakPreview" topLeftCell="A10" zoomScaleNormal="130" zoomScaleSheetLayoutView="100" workbookViewId="0">
      <selection activeCell="G15" sqref="G15"/>
    </sheetView>
  </sheetViews>
  <sheetFormatPr defaultColWidth="2.625" defaultRowHeight="12" x14ac:dyDescent="0.4"/>
  <cols>
    <col min="1" max="1" width="0.875" style="48" customWidth="1"/>
    <col min="2" max="32" width="2.625" style="48" customWidth="1"/>
    <col min="33" max="173" width="1.625" style="48" customWidth="1"/>
    <col min="174" max="16384" width="2.625" style="48"/>
  </cols>
  <sheetData>
    <row r="1" spans="1:38" ht="20.100000000000001" customHeight="1" x14ac:dyDescent="0.4">
      <c r="A1" s="47"/>
      <c r="B1" s="47"/>
      <c r="C1" s="47"/>
      <c r="D1" s="47"/>
      <c r="E1" s="47"/>
      <c r="F1" s="47"/>
      <c r="G1" s="47"/>
      <c r="H1" s="47"/>
      <c r="I1" s="47"/>
      <c r="J1" s="47"/>
      <c r="K1" s="47"/>
      <c r="L1" s="380" t="s">
        <v>64</v>
      </c>
      <c r="M1" s="381"/>
      <c r="N1" s="381"/>
      <c r="O1" s="381"/>
      <c r="P1" s="381"/>
      <c r="Q1" s="381"/>
      <c r="R1" s="381"/>
      <c r="S1" s="381"/>
      <c r="T1" s="381"/>
      <c r="U1" s="381"/>
      <c r="V1" s="381"/>
      <c r="W1" s="382"/>
      <c r="X1" s="47"/>
      <c r="Y1" s="47"/>
      <c r="Z1" s="47"/>
      <c r="AA1" s="47"/>
      <c r="AB1" s="47"/>
      <c r="AC1" s="47"/>
      <c r="AD1" s="47"/>
      <c r="AE1" s="47"/>
      <c r="AF1" s="47"/>
      <c r="AG1" s="47"/>
      <c r="AH1" s="47"/>
      <c r="AI1" s="47"/>
      <c r="AJ1" s="47"/>
      <c r="AK1" s="47"/>
      <c r="AL1" s="47"/>
    </row>
    <row r="2" spans="1:38" ht="20.100000000000001" customHeight="1" x14ac:dyDescent="0.4">
      <c r="A2" s="47"/>
      <c r="B2" s="47"/>
      <c r="C2" s="47"/>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7"/>
      <c r="AF2" s="47"/>
      <c r="AG2" s="47"/>
      <c r="AH2" s="47"/>
      <c r="AI2" s="47"/>
      <c r="AJ2" s="47"/>
      <c r="AK2" s="47"/>
      <c r="AL2" s="47"/>
    </row>
    <row r="3" spans="1:38" ht="17.25" x14ac:dyDescent="0.4">
      <c r="A3" s="47"/>
      <c r="B3" s="47"/>
      <c r="C3" s="465" t="s">
        <v>65</v>
      </c>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7"/>
      <c r="AH3" s="47"/>
      <c r="AI3" s="47"/>
      <c r="AJ3" s="47"/>
      <c r="AK3" s="47"/>
      <c r="AL3" s="47"/>
    </row>
    <row r="4" spans="1:38" ht="17.25" x14ac:dyDescent="0.4">
      <c r="A4" s="47"/>
      <c r="B4" s="47"/>
      <c r="C4" s="49"/>
      <c r="D4" s="47"/>
      <c r="E4" s="47"/>
      <c r="F4" s="47"/>
      <c r="G4" s="47"/>
      <c r="H4" s="47"/>
      <c r="I4" s="47"/>
      <c r="J4" s="47"/>
      <c r="K4" s="47"/>
      <c r="L4" s="47"/>
      <c r="M4" s="47"/>
      <c r="N4" s="47"/>
      <c r="O4" s="47"/>
      <c r="P4" s="47"/>
      <c r="Q4" s="47"/>
      <c r="R4" s="47"/>
      <c r="S4" s="47"/>
      <c r="T4" s="47"/>
      <c r="U4" s="467"/>
      <c r="V4" s="467"/>
      <c r="W4" s="467"/>
      <c r="X4" s="467"/>
      <c r="Y4" s="467"/>
      <c r="Z4" s="47"/>
      <c r="AA4" s="47"/>
      <c r="AB4" s="47"/>
      <c r="AC4" s="47"/>
      <c r="AD4" s="47"/>
      <c r="AE4" s="47"/>
      <c r="AF4" s="47"/>
      <c r="AG4" s="47"/>
      <c r="AH4" s="47"/>
      <c r="AI4" s="47"/>
      <c r="AJ4" s="47"/>
      <c r="AK4" s="47"/>
      <c r="AL4" s="47"/>
    </row>
    <row r="5" spans="1:38" ht="17.25" customHeight="1" x14ac:dyDescent="0.4">
      <c r="A5" s="47"/>
      <c r="B5" s="47"/>
      <c r="C5" s="49"/>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34.5" customHeight="1" x14ac:dyDescent="0.4">
      <c r="A6" s="47"/>
      <c r="B6" s="47"/>
      <c r="C6" s="49"/>
      <c r="D6" s="47"/>
      <c r="E6" s="47"/>
      <c r="F6" s="47"/>
      <c r="G6" s="47"/>
      <c r="H6" s="47"/>
      <c r="I6" s="47"/>
      <c r="J6" s="47"/>
      <c r="K6" s="47"/>
      <c r="L6" s="47"/>
      <c r="M6" s="47"/>
      <c r="N6" s="468" t="s">
        <v>66</v>
      </c>
      <c r="O6" s="469"/>
      <c r="P6" s="469"/>
      <c r="Q6" s="469"/>
      <c r="R6" s="469"/>
      <c r="S6" s="470">
        <f>データシート!D9</f>
        <v>0</v>
      </c>
      <c r="T6" s="471"/>
      <c r="U6" s="471"/>
      <c r="V6" s="471"/>
      <c r="W6" s="471"/>
      <c r="X6" s="471"/>
      <c r="Y6" s="471"/>
      <c r="Z6" s="471"/>
      <c r="AA6" s="471"/>
      <c r="AB6" s="471"/>
      <c r="AC6" s="471"/>
      <c r="AD6" s="471"/>
      <c r="AE6" s="47"/>
      <c r="AF6" s="47"/>
      <c r="AG6" s="47"/>
      <c r="AH6" s="47"/>
      <c r="AI6" s="47"/>
      <c r="AJ6" s="47"/>
      <c r="AK6" s="47"/>
      <c r="AL6" s="47"/>
    </row>
    <row r="7" spans="1:38" ht="17.25" x14ac:dyDescent="0.4">
      <c r="A7" s="47"/>
      <c r="B7" s="47"/>
      <c r="C7" s="49"/>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s="51" customFormat="1" ht="15" customHeight="1" x14ac:dyDescent="0.4">
      <c r="A8" s="50"/>
      <c r="B8" s="457" t="s">
        <v>67</v>
      </c>
      <c r="C8" s="458"/>
      <c r="D8" s="458"/>
      <c r="E8" s="458"/>
      <c r="F8" s="50" t="s">
        <v>68</v>
      </c>
      <c r="G8" s="459">
        <f>データシート!D23</f>
        <v>0</v>
      </c>
      <c r="H8" s="459"/>
      <c r="I8" s="459"/>
      <c r="J8" s="459"/>
      <c r="K8" s="459"/>
      <c r="L8" s="459"/>
      <c r="M8" s="459"/>
      <c r="N8" s="459"/>
      <c r="O8" s="459"/>
      <c r="P8" s="459"/>
      <c r="Q8" s="50"/>
      <c r="R8" s="50"/>
      <c r="S8" s="50"/>
      <c r="T8" s="50"/>
      <c r="U8" s="50"/>
      <c r="V8" s="50"/>
      <c r="W8" s="50"/>
      <c r="X8" s="50"/>
      <c r="Y8" s="50"/>
      <c r="Z8" s="50"/>
      <c r="AA8" s="50"/>
      <c r="AB8" s="50"/>
      <c r="AC8" s="50"/>
      <c r="AD8" s="50"/>
      <c r="AE8" s="50"/>
      <c r="AF8" s="50"/>
      <c r="AG8" s="50"/>
      <c r="AH8" s="50"/>
      <c r="AI8" s="50"/>
      <c r="AJ8" s="50"/>
      <c r="AK8" s="50"/>
      <c r="AL8" s="50"/>
    </row>
    <row r="9" spans="1:38" s="51" customFormat="1" ht="15" customHeight="1" x14ac:dyDescent="0.4">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row>
    <row r="10" spans="1:38" s="51" customFormat="1" ht="15" customHeight="1" x14ac:dyDescent="0.4">
      <c r="A10" s="50"/>
      <c r="B10" s="457" t="s">
        <v>69</v>
      </c>
      <c r="C10" s="458"/>
      <c r="D10" s="458"/>
      <c r="E10" s="458"/>
      <c r="F10" s="50" t="s">
        <v>68</v>
      </c>
      <c r="G10" s="460">
        <f>データシート!D25</f>
        <v>0</v>
      </c>
      <c r="H10" s="460"/>
      <c r="I10" s="460"/>
      <c r="J10" s="52" t="s">
        <v>37</v>
      </c>
      <c r="K10" s="460">
        <f>データシート!L25</f>
        <v>0</v>
      </c>
      <c r="L10" s="460"/>
      <c r="M10" s="460"/>
      <c r="N10" s="460"/>
      <c r="O10" s="52"/>
      <c r="P10" s="52"/>
      <c r="Q10" s="52"/>
      <c r="R10" s="52"/>
      <c r="S10" s="50"/>
      <c r="T10" s="50"/>
      <c r="U10" s="50"/>
      <c r="V10" s="50"/>
      <c r="W10" s="50"/>
      <c r="X10" s="50"/>
      <c r="Y10" s="50"/>
      <c r="Z10" s="50"/>
      <c r="AA10" s="50"/>
      <c r="AB10" s="50"/>
      <c r="AC10" s="50"/>
      <c r="AD10" s="50"/>
      <c r="AE10" s="50"/>
      <c r="AF10" s="50"/>
      <c r="AG10" s="50"/>
      <c r="AH10" s="50"/>
      <c r="AI10" s="50"/>
      <c r="AJ10" s="50"/>
      <c r="AK10" s="50"/>
      <c r="AL10" s="50"/>
    </row>
    <row r="11" spans="1:38" s="51" customFormat="1" ht="15" customHeight="1" x14ac:dyDescent="0.4">
      <c r="A11" s="50"/>
      <c r="B11" s="50"/>
      <c r="C11" s="53"/>
      <c r="D11" s="53"/>
      <c r="E11" s="53"/>
      <c r="F11" s="50"/>
      <c r="G11" s="50"/>
      <c r="H11" s="50"/>
      <c r="I11" s="50"/>
      <c r="J11" s="50"/>
      <c r="K11" s="50"/>
      <c r="L11" s="50"/>
      <c r="M11" s="50"/>
      <c r="N11" s="50"/>
      <c r="O11" s="50"/>
      <c r="P11" s="50"/>
      <c r="Q11" s="50"/>
      <c r="R11" s="50"/>
      <c r="S11" s="50"/>
      <c r="T11" s="50"/>
      <c r="U11" s="50"/>
      <c r="V11" s="54"/>
      <c r="W11" s="54"/>
      <c r="X11" s="54"/>
      <c r="Y11" s="54"/>
      <c r="Z11" s="54"/>
      <c r="AA11" s="55"/>
      <c r="AB11" s="54"/>
      <c r="AC11" s="54"/>
      <c r="AD11" s="54"/>
      <c r="AE11" s="54"/>
      <c r="AF11" s="54"/>
      <c r="AG11" s="50"/>
      <c r="AH11" s="50"/>
      <c r="AI11" s="50"/>
      <c r="AJ11" s="50"/>
      <c r="AK11" s="50"/>
      <c r="AL11" s="50"/>
    </row>
    <row r="12" spans="1:38" s="51" customFormat="1" ht="15" customHeight="1" x14ac:dyDescent="0.4">
      <c r="A12" s="50"/>
      <c r="B12" s="457" t="s">
        <v>70</v>
      </c>
      <c r="C12" s="458"/>
      <c r="D12" s="458"/>
      <c r="E12" s="458"/>
      <c r="F12" s="50" t="s">
        <v>68</v>
      </c>
      <c r="G12" s="461"/>
      <c r="H12" s="461"/>
      <c r="I12" s="461"/>
      <c r="J12" s="461"/>
      <c r="K12" s="461"/>
      <c r="L12" s="461"/>
      <c r="M12" s="461"/>
      <c r="N12" s="461"/>
      <c r="O12" s="461"/>
      <c r="P12" s="461"/>
      <c r="Q12" s="461"/>
      <c r="R12" s="52"/>
      <c r="S12" s="50"/>
      <c r="T12" s="50"/>
      <c r="U12" s="50"/>
      <c r="V12" s="50"/>
      <c r="W12" s="50"/>
      <c r="X12" s="50"/>
      <c r="Y12" s="50"/>
      <c r="Z12" s="50"/>
      <c r="AA12" s="50"/>
      <c r="AB12" s="50"/>
      <c r="AC12" s="50"/>
      <c r="AD12" s="50"/>
      <c r="AE12" s="50"/>
      <c r="AF12" s="50"/>
      <c r="AG12" s="50"/>
      <c r="AH12" s="50"/>
      <c r="AI12" s="50"/>
      <c r="AJ12" s="50"/>
      <c r="AK12" s="50"/>
      <c r="AL12" s="50"/>
    </row>
    <row r="13" spans="1:38" s="51" customFormat="1" ht="15" customHeight="1" x14ac:dyDescent="0.4">
      <c r="A13" s="50"/>
      <c r="B13" s="50"/>
      <c r="C13" s="53"/>
      <c r="D13" s="53"/>
      <c r="E13" s="53"/>
      <c r="F13" s="50"/>
      <c r="G13" s="50"/>
      <c r="H13" s="56"/>
      <c r="I13" s="56"/>
      <c r="J13" s="56"/>
      <c r="K13" s="56"/>
      <c r="L13" s="56"/>
      <c r="M13" s="56"/>
      <c r="N13" s="50"/>
      <c r="O13" s="50"/>
      <c r="P13" s="50"/>
      <c r="Q13" s="50"/>
      <c r="R13" s="50"/>
      <c r="S13" s="50"/>
      <c r="T13" s="50"/>
      <c r="U13" s="50"/>
      <c r="V13" s="54"/>
      <c r="W13" s="54"/>
      <c r="X13" s="54"/>
      <c r="Y13" s="54"/>
      <c r="Z13" s="54"/>
      <c r="AA13" s="55"/>
      <c r="AB13" s="54"/>
      <c r="AC13" s="54"/>
      <c r="AD13" s="54"/>
      <c r="AE13" s="54"/>
      <c r="AF13" s="54"/>
      <c r="AG13" s="50"/>
      <c r="AH13" s="50"/>
      <c r="AI13" s="50"/>
      <c r="AJ13" s="50"/>
      <c r="AK13" s="50"/>
      <c r="AL13" s="50"/>
    </row>
    <row r="14" spans="1:38" s="51" customFormat="1" ht="15" customHeight="1" x14ac:dyDescent="0.4">
      <c r="A14" s="50"/>
      <c r="B14" s="457" t="s">
        <v>71</v>
      </c>
      <c r="C14" s="457"/>
      <c r="D14" s="457"/>
      <c r="E14" s="457"/>
      <c r="F14" s="50" t="s">
        <v>68</v>
      </c>
      <c r="G14" s="461" t="str">
        <f>データシート!D10&amp;"   様"</f>
        <v xml:space="preserve">   様</v>
      </c>
      <c r="H14" s="461"/>
      <c r="I14" s="461"/>
      <c r="J14" s="461"/>
      <c r="K14" s="461"/>
      <c r="L14" s="461"/>
      <c r="M14" s="461"/>
      <c r="N14" s="461"/>
      <c r="O14" s="461"/>
      <c r="P14" s="461"/>
      <c r="Q14" s="461"/>
      <c r="R14" s="461"/>
      <c r="S14" s="461"/>
      <c r="T14" s="461"/>
      <c r="U14" s="461"/>
      <c r="V14" s="461"/>
      <c r="W14" s="461"/>
      <c r="X14" s="461"/>
      <c r="Y14" s="461"/>
      <c r="Z14" s="461"/>
      <c r="AA14" s="461"/>
      <c r="AB14" s="461"/>
      <c r="AC14" s="461"/>
      <c r="AD14" s="461"/>
      <c r="AE14" s="57"/>
      <c r="AF14" s="57"/>
      <c r="AG14" s="50"/>
      <c r="AH14" s="50"/>
      <c r="AI14" s="50"/>
      <c r="AJ14" s="50"/>
      <c r="AK14" s="50"/>
      <c r="AL14" s="50"/>
    </row>
    <row r="15" spans="1:38" s="51" customFormat="1" ht="15" customHeight="1" x14ac:dyDescent="0.4">
      <c r="A15" s="50"/>
      <c r="B15" s="50"/>
      <c r="C15" s="50"/>
      <c r="D15" s="50"/>
      <c r="E15" s="50"/>
      <c r="F15" s="50"/>
      <c r="G15" s="50"/>
      <c r="H15" s="50"/>
      <c r="I15" s="50"/>
      <c r="J15" s="50"/>
      <c r="K15" s="50"/>
      <c r="L15" s="50"/>
      <c r="M15" s="50"/>
      <c r="N15" s="50"/>
      <c r="O15" s="50"/>
      <c r="P15" s="50"/>
      <c r="Q15" s="50"/>
      <c r="R15" s="50"/>
      <c r="S15" s="50"/>
      <c r="T15" s="50"/>
      <c r="U15" s="50"/>
      <c r="V15" s="54"/>
      <c r="W15" s="54"/>
      <c r="X15" s="54"/>
      <c r="Y15" s="54"/>
      <c r="Z15" s="58"/>
      <c r="AA15" s="58"/>
      <c r="AB15" s="58"/>
      <c r="AC15" s="59"/>
      <c r="AD15" s="57"/>
      <c r="AE15" s="57"/>
      <c r="AF15" s="57"/>
      <c r="AG15" s="50"/>
      <c r="AH15" s="50"/>
      <c r="AI15" s="50"/>
      <c r="AJ15" s="50"/>
      <c r="AK15" s="50"/>
      <c r="AL15" s="50"/>
    </row>
    <row r="16" spans="1:38" s="51" customFormat="1" ht="15" customHeight="1" x14ac:dyDescent="0.4">
      <c r="A16" s="50"/>
      <c r="B16" s="457" t="s">
        <v>72</v>
      </c>
      <c r="C16" s="457"/>
      <c r="D16" s="457"/>
      <c r="E16" s="457"/>
      <c r="F16" s="50" t="s">
        <v>68</v>
      </c>
      <c r="G16" s="462"/>
      <c r="H16" s="462"/>
      <c r="I16" s="462"/>
      <c r="J16" s="462"/>
      <c r="K16" s="463" t="s">
        <v>73</v>
      </c>
      <c r="L16" s="463"/>
      <c r="M16" s="50"/>
      <c r="N16" s="50"/>
      <c r="O16" s="50"/>
      <c r="P16" s="50"/>
      <c r="Q16" s="50"/>
      <c r="R16" s="50"/>
      <c r="S16" s="50"/>
      <c r="T16" s="50"/>
      <c r="U16" s="50"/>
      <c r="V16" s="54"/>
      <c r="W16" s="54"/>
      <c r="X16" s="54"/>
      <c r="Y16" s="54"/>
      <c r="Z16" s="58"/>
      <c r="AA16" s="58"/>
      <c r="AB16" s="58"/>
      <c r="AC16" s="59"/>
      <c r="AD16" s="57"/>
      <c r="AE16" s="57"/>
      <c r="AF16" s="57"/>
      <c r="AG16" s="50"/>
      <c r="AH16" s="50"/>
      <c r="AI16" s="50"/>
      <c r="AJ16" s="50"/>
      <c r="AK16" s="50"/>
      <c r="AL16" s="50"/>
    </row>
    <row r="17" spans="1:38" ht="53.25" customHeight="1" x14ac:dyDescent="0.4">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8.75" customHeight="1" thickBot="1" x14ac:dyDescent="0.45">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60" t="s">
        <v>74</v>
      </c>
      <c r="AG18" s="47"/>
      <c r="AH18" s="47"/>
      <c r="AI18" s="47"/>
      <c r="AJ18" s="47"/>
      <c r="AK18" s="47"/>
      <c r="AL18" s="47"/>
    </row>
    <row r="19" spans="1:38" ht="30" customHeight="1" thickBot="1" x14ac:dyDescent="0.45">
      <c r="A19" s="47"/>
      <c r="B19" s="47"/>
      <c r="C19" s="411" t="s">
        <v>75</v>
      </c>
      <c r="D19" s="412"/>
      <c r="E19" s="412"/>
      <c r="F19" s="412"/>
      <c r="G19" s="412"/>
      <c r="H19" s="413"/>
      <c r="I19" s="455" t="s">
        <v>76</v>
      </c>
      <c r="J19" s="412"/>
      <c r="K19" s="412"/>
      <c r="L19" s="412"/>
      <c r="M19" s="412"/>
      <c r="N19" s="412"/>
      <c r="O19" s="412"/>
      <c r="P19" s="413"/>
      <c r="Q19" s="455" t="s">
        <v>77</v>
      </c>
      <c r="R19" s="412"/>
      <c r="S19" s="412"/>
      <c r="T19" s="412"/>
      <c r="U19" s="412"/>
      <c r="V19" s="412"/>
      <c r="W19" s="412"/>
      <c r="X19" s="413"/>
      <c r="Y19" s="412" t="s">
        <v>78</v>
      </c>
      <c r="Z19" s="412"/>
      <c r="AA19" s="412"/>
      <c r="AB19" s="412"/>
      <c r="AC19" s="412"/>
      <c r="AD19" s="412"/>
      <c r="AE19" s="412"/>
      <c r="AF19" s="456"/>
      <c r="AG19" s="47"/>
      <c r="AH19" s="47"/>
      <c r="AI19" s="47"/>
      <c r="AJ19" s="47"/>
      <c r="AK19" s="47"/>
      <c r="AL19" s="47"/>
    </row>
    <row r="20" spans="1:38" ht="29.25" customHeight="1" x14ac:dyDescent="0.4">
      <c r="A20" s="47"/>
      <c r="B20" s="47"/>
      <c r="C20" s="442" t="s">
        <v>79</v>
      </c>
      <c r="D20" s="443"/>
      <c r="E20" s="443"/>
      <c r="F20" s="443"/>
      <c r="G20" s="443"/>
      <c r="H20" s="444"/>
      <c r="I20" s="61"/>
      <c r="J20" s="449"/>
      <c r="K20" s="449"/>
      <c r="L20" s="449"/>
      <c r="M20" s="449"/>
      <c r="N20" s="449"/>
      <c r="O20" s="449"/>
      <c r="P20" s="62"/>
      <c r="Q20" s="63"/>
      <c r="R20" s="449">
        <f>J20</f>
        <v>0</v>
      </c>
      <c r="S20" s="449"/>
      <c r="T20" s="449"/>
      <c r="U20" s="449"/>
      <c r="V20" s="449"/>
      <c r="W20" s="449"/>
      <c r="X20" s="64"/>
      <c r="Y20" s="450"/>
      <c r="Z20" s="446"/>
      <c r="AA20" s="446"/>
      <c r="AB20" s="446"/>
      <c r="AC20" s="446"/>
      <c r="AD20" s="446"/>
      <c r="AE20" s="446"/>
      <c r="AF20" s="451"/>
      <c r="AG20" s="47"/>
      <c r="AH20" s="47"/>
      <c r="AI20" s="47"/>
      <c r="AJ20" s="47"/>
      <c r="AK20" s="47"/>
      <c r="AL20" s="47"/>
    </row>
    <row r="21" spans="1:38" ht="29.25" customHeight="1" x14ac:dyDescent="0.4">
      <c r="A21" s="47"/>
      <c r="B21" s="47"/>
      <c r="C21" s="428" t="s">
        <v>80</v>
      </c>
      <c r="D21" s="429"/>
      <c r="E21" s="429"/>
      <c r="F21" s="429"/>
      <c r="G21" s="429"/>
      <c r="H21" s="430"/>
      <c r="I21" s="452"/>
      <c r="J21" s="453"/>
      <c r="K21" s="453"/>
      <c r="L21" s="453"/>
      <c r="M21" s="453"/>
      <c r="N21" s="453"/>
      <c r="O21" s="453"/>
      <c r="P21" s="454"/>
      <c r="Q21" s="65" t="s">
        <v>81</v>
      </c>
      <c r="R21" s="431"/>
      <c r="S21" s="431"/>
      <c r="T21" s="431"/>
      <c r="U21" s="431"/>
      <c r="V21" s="431"/>
      <c r="W21" s="431"/>
      <c r="X21" s="66"/>
      <c r="Y21" s="368"/>
      <c r="Z21" s="369"/>
      <c r="AA21" s="369"/>
      <c r="AB21" s="369"/>
      <c r="AC21" s="369"/>
      <c r="AD21" s="369"/>
      <c r="AE21" s="369"/>
      <c r="AF21" s="370"/>
      <c r="AG21" s="47"/>
      <c r="AH21" s="47"/>
      <c r="AI21" s="47"/>
      <c r="AJ21" s="47"/>
      <c r="AK21" s="47"/>
      <c r="AL21" s="47"/>
    </row>
    <row r="22" spans="1:38" ht="29.25" customHeight="1" thickBot="1" x14ac:dyDescent="0.45">
      <c r="A22" s="47"/>
      <c r="B22" s="47"/>
      <c r="C22" s="435" t="s">
        <v>82</v>
      </c>
      <c r="D22" s="436"/>
      <c r="E22" s="436"/>
      <c r="F22" s="436"/>
      <c r="G22" s="436"/>
      <c r="H22" s="437"/>
      <c r="I22" s="67"/>
      <c r="J22" s="438">
        <f>IFERROR(J20,"")</f>
        <v>0</v>
      </c>
      <c r="K22" s="438"/>
      <c r="L22" s="438"/>
      <c r="M22" s="438"/>
      <c r="N22" s="438"/>
      <c r="O22" s="438"/>
      <c r="P22" s="68"/>
      <c r="Q22" s="67"/>
      <c r="R22" s="438">
        <f>IFERROR(R20-R21,"")</f>
        <v>0</v>
      </c>
      <c r="S22" s="438"/>
      <c r="T22" s="438"/>
      <c r="U22" s="438"/>
      <c r="V22" s="438"/>
      <c r="W22" s="438"/>
      <c r="X22" s="68"/>
      <c r="Y22" s="439"/>
      <c r="Z22" s="440"/>
      <c r="AA22" s="440"/>
      <c r="AB22" s="440"/>
      <c r="AC22" s="440"/>
      <c r="AD22" s="440"/>
      <c r="AE22" s="440"/>
      <c r="AF22" s="441"/>
      <c r="AG22" s="47"/>
      <c r="AH22" s="47"/>
      <c r="AI22" s="47"/>
      <c r="AJ22" s="69"/>
      <c r="AK22" s="47"/>
      <c r="AL22" s="47"/>
    </row>
    <row r="23" spans="1:38" ht="29.25" customHeight="1" x14ac:dyDescent="0.4">
      <c r="A23" s="47"/>
      <c r="B23" s="47"/>
      <c r="C23" s="442" t="s">
        <v>83</v>
      </c>
      <c r="D23" s="443"/>
      <c r="E23" s="443"/>
      <c r="F23" s="443"/>
      <c r="G23" s="443"/>
      <c r="H23" s="444"/>
      <c r="I23" s="61"/>
      <c r="J23" s="445"/>
      <c r="K23" s="445"/>
      <c r="L23" s="445"/>
      <c r="M23" s="445"/>
      <c r="N23" s="445"/>
      <c r="O23" s="445"/>
      <c r="P23" s="62"/>
      <c r="Q23" s="63"/>
      <c r="R23" s="445"/>
      <c r="S23" s="445"/>
      <c r="T23" s="445"/>
      <c r="U23" s="445"/>
      <c r="V23" s="445"/>
      <c r="W23" s="445"/>
      <c r="X23" s="64"/>
      <c r="Y23" s="446"/>
      <c r="Z23" s="447"/>
      <c r="AA23" s="447"/>
      <c r="AB23" s="447"/>
      <c r="AC23" s="447"/>
      <c r="AD23" s="447"/>
      <c r="AE23" s="447"/>
      <c r="AF23" s="448"/>
      <c r="AG23" s="47"/>
      <c r="AH23" s="47"/>
      <c r="AI23" s="47"/>
      <c r="AJ23" s="69"/>
      <c r="AK23" s="47"/>
      <c r="AL23" s="47"/>
    </row>
    <row r="24" spans="1:38" ht="29.25" customHeight="1" x14ac:dyDescent="0.4">
      <c r="A24" s="47"/>
      <c r="B24" s="47"/>
      <c r="C24" s="421" t="s">
        <v>84</v>
      </c>
      <c r="D24" s="422"/>
      <c r="E24" s="422"/>
      <c r="F24" s="422"/>
      <c r="G24" s="422"/>
      <c r="H24" s="423"/>
      <c r="I24" s="70"/>
      <c r="J24" s="424"/>
      <c r="K24" s="424"/>
      <c r="L24" s="424"/>
      <c r="M24" s="424"/>
      <c r="N24" s="424"/>
      <c r="O24" s="424"/>
      <c r="P24" s="71"/>
      <c r="Q24" s="72"/>
      <c r="R24" s="424"/>
      <c r="S24" s="424"/>
      <c r="T24" s="424"/>
      <c r="U24" s="424"/>
      <c r="V24" s="424"/>
      <c r="W24" s="424"/>
      <c r="X24" s="73"/>
      <c r="Y24" s="425"/>
      <c r="Z24" s="426"/>
      <c r="AA24" s="426"/>
      <c r="AB24" s="426"/>
      <c r="AC24" s="426"/>
      <c r="AD24" s="426"/>
      <c r="AE24" s="426"/>
      <c r="AF24" s="427"/>
      <c r="AG24" s="47"/>
      <c r="AH24" s="47"/>
      <c r="AI24" s="47"/>
      <c r="AJ24" s="47"/>
      <c r="AK24" s="47"/>
      <c r="AL24" s="47"/>
    </row>
    <row r="25" spans="1:38" ht="29.25" customHeight="1" thickBot="1" x14ac:dyDescent="0.45">
      <c r="A25" s="47"/>
      <c r="B25" s="47"/>
      <c r="C25" s="428" t="s">
        <v>85</v>
      </c>
      <c r="D25" s="429"/>
      <c r="E25" s="429"/>
      <c r="F25" s="429"/>
      <c r="G25" s="429"/>
      <c r="H25" s="430"/>
      <c r="I25" s="65"/>
      <c r="J25" s="431">
        <f>SUM(J23:O24)</f>
        <v>0</v>
      </c>
      <c r="K25" s="431"/>
      <c r="L25" s="431"/>
      <c r="M25" s="431"/>
      <c r="N25" s="431"/>
      <c r="O25" s="431"/>
      <c r="P25" s="66"/>
      <c r="Q25" s="65"/>
      <c r="R25" s="431">
        <f>SUM(R23:W24)</f>
        <v>0</v>
      </c>
      <c r="S25" s="431"/>
      <c r="T25" s="431"/>
      <c r="U25" s="431"/>
      <c r="V25" s="431"/>
      <c r="W25" s="431"/>
      <c r="X25" s="66"/>
      <c r="Y25" s="432"/>
      <c r="Z25" s="433"/>
      <c r="AA25" s="433"/>
      <c r="AB25" s="433"/>
      <c r="AC25" s="433"/>
      <c r="AD25" s="433"/>
      <c r="AE25" s="433"/>
      <c r="AF25" s="434"/>
      <c r="AG25" s="47"/>
      <c r="AH25" s="47"/>
      <c r="AI25" s="47"/>
      <c r="AJ25" s="47"/>
      <c r="AK25" s="47"/>
      <c r="AL25" s="47"/>
    </row>
    <row r="26" spans="1:38" ht="29.25" customHeight="1" thickBot="1" x14ac:dyDescent="0.45">
      <c r="A26" s="47"/>
      <c r="B26" s="47"/>
      <c r="C26" s="411" t="s">
        <v>86</v>
      </c>
      <c r="D26" s="412"/>
      <c r="E26" s="412"/>
      <c r="F26" s="412"/>
      <c r="G26" s="412"/>
      <c r="H26" s="413"/>
      <c r="I26" s="74" t="s">
        <v>81</v>
      </c>
      <c r="J26" s="414"/>
      <c r="K26" s="414"/>
      <c r="L26" s="414"/>
      <c r="M26" s="414"/>
      <c r="N26" s="414"/>
      <c r="O26" s="414"/>
      <c r="P26" s="75"/>
      <c r="Q26" s="74" t="s">
        <v>81</v>
      </c>
      <c r="R26" s="414"/>
      <c r="S26" s="414"/>
      <c r="T26" s="414"/>
      <c r="U26" s="414"/>
      <c r="V26" s="414"/>
      <c r="W26" s="414"/>
      <c r="X26" s="75"/>
      <c r="Y26" s="415"/>
      <c r="Z26" s="416"/>
      <c r="AA26" s="416"/>
      <c r="AB26" s="416"/>
      <c r="AC26" s="416"/>
      <c r="AD26" s="416"/>
      <c r="AE26" s="416"/>
      <c r="AF26" s="417"/>
      <c r="AG26" s="47"/>
      <c r="AH26" s="47"/>
      <c r="AI26" s="47"/>
      <c r="AJ26" s="47"/>
      <c r="AK26" s="47"/>
      <c r="AL26" s="47"/>
    </row>
    <row r="27" spans="1:38" ht="29.25" customHeight="1" thickBot="1" x14ac:dyDescent="0.45">
      <c r="A27" s="47"/>
      <c r="B27" s="47"/>
      <c r="C27" s="411" t="s">
        <v>87</v>
      </c>
      <c r="D27" s="412"/>
      <c r="E27" s="412"/>
      <c r="F27" s="412"/>
      <c r="G27" s="412"/>
      <c r="H27" s="413"/>
      <c r="I27" s="74"/>
      <c r="J27" s="418">
        <f>IFERROR((J22+J25-J26),"")</f>
        <v>0</v>
      </c>
      <c r="K27" s="418"/>
      <c r="L27" s="418"/>
      <c r="M27" s="418"/>
      <c r="N27" s="418"/>
      <c r="O27" s="418"/>
      <c r="P27" s="75"/>
      <c r="Q27" s="74"/>
      <c r="R27" s="418">
        <f>IFERROR((R22+R25-R26),"")</f>
        <v>0</v>
      </c>
      <c r="S27" s="418"/>
      <c r="T27" s="418"/>
      <c r="U27" s="418"/>
      <c r="V27" s="418"/>
      <c r="W27" s="418"/>
      <c r="X27" s="75"/>
      <c r="Y27" s="76" t="s">
        <v>88</v>
      </c>
      <c r="Z27" s="419">
        <f>IFERROR(J27-R27,"")</f>
        <v>0</v>
      </c>
      <c r="AA27" s="419"/>
      <c r="AB27" s="419"/>
      <c r="AC27" s="419"/>
      <c r="AD27" s="419"/>
      <c r="AE27" s="419"/>
      <c r="AF27" s="420"/>
      <c r="AG27" s="47"/>
      <c r="AH27" s="47"/>
      <c r="AI27" s="47"/>
      <c r="AJ27" s="47"/>
      <c r="AK27" s="47"/>
      <c r="AL27" s="47"/>
    </row>
    <row r="28" spans="1:38" ht="29.25" customHeight="1" x14ac:dyDescent="0.4">
      <c r="A28" s="47"/>
      <c r="B28" s="47"/>
      <c r="C28" s="397" t="s">
        <v>89</v>
      </c>
      <c r="D28" s="398"/>
      <c r="E28" s="398"/>
      <c r="F28" s="398"/>
      <c r="G28" s="398"/>
      <c r="H28" s="399"/>
      <c r="I28" s="77"/>
      <c r="J28" s="403" t="str">
        <f>IFERROR(J27/G16,"")</f>
        <v/>
      </c>
      <c r="K28" s="403"/>
      <c r="L28" s="403"/>
      <c r="M28" s="403"/>
      <c r="N28" s="403"/>
      <c r="O28" s="403"/>
      <c r="P28" s="78"/>
      <c r="Q28" s="79"/>
      <c r="R28" s="405"/>
      <c r="S28" s="405"/>
      <c r="T28" s="405"/>
      <c r="U28" s="405"/>
      <c r="V28" s="405"/>
      <c r="W28" s="405"/>
      <c r="X28" s="80"/>
      <c r="Y28" s="406"/>
      <c r="Z28" s="407"/>
      <c r="AA28" s="407"/>
      <c r="AB28" s="81" t="s">
        <v>94</v>
      </c>
      <c r="AC28" s="81"/>
      <c r="AD28" s="81"/>
      <c r="AE28" s="81"/>
      <c r="AF28" s="82"/>
      <c r="AG28" s="47"/>
      <c r="AH28" s="47"/>
      <c r="AI28" s="47"/>
      <c r="AJ28" s="47"/>
      <c r="AK28" s="47"/>
      <c r="AL28" s="47"/>
    </row>
    <row r="29" spans="1:38" ht="29.25" customHeight="1" thickBot="1" x14ac:dyDescent="0.45">
      <c r="A29" s="47"/>
      <c r="B29" s="47"/>
      <c r="C29" s="400"/>
      <c r="D29" s="401"/>
      <c r="E29" s="401"/>
      <c r="F29" s="401"/>
      <c r="G29" s="401"/>
      <c r="H29" s="402"/>
      <c r="I29" s="83"/>
      <c r="J29" s="404"/>
      <c r="K29" s="404"/>
      <c r="L29" s="404"/>
      <c r="M29" s="404"/>
      <c r="N29" s="404"/>
      <c r="O29" s="404"/>
      <c r="P29" s="84"/>
      <c r="Q29" s="85"/>
      <c r="R29" s="408"/>
      <c r="S29" s="408"/>
      <c r="T29" s="408"/>
      <c r="U29" s="408"/>
      <c r="V29" s="408"/>
      <c r="W29" s="408"/>
      <c r="X29" s="86"/>
      <c r="Y29" s="409"/>
      <c r="Z29" s="410"/>
      <c r="AA29" s="410"/>
      <c r="AB29" s="87" t="s">
        <v>94</v>
      </c>
      <c r="AC29" s="87"/>
      <c r="AD29" s="87"/>
      <c r="AE29" s="87"/>
      <c r="AF29" s="88"/>
      <c r="AG29" s="47"/>
      <c r="AH29" s="47"/>
      <c r="AI29" s="47"/>
      <c r="AJ29" s="47"/>
      <c r="AK29" s="47"/>
      <c r="AL29" s="47"/>
    </row>
    <row r="30" spans="1:38" ht="9" customHeight="1" x14ac:dyDescent="0.4">
      <c r="A30" s="47"/>
      <c r="B30" s="47"/>
      <c r="C30" s="89"/>
      <c r="D30" s="89"/>
      <c r="E30" s="89"/>
      <c r="F30" s="89"/>
      <c r="G30" s="89"/>
      <c r="H30" s="89"/>
      <c r="I30" s="90"/>
      <c r="J30" s="91"/>
      <c r="K30" s="91"/>
      <c r="L30" s="91"/>
      <c r="M30" s="91"/>
      <c r="N30" s="91"/>
      <c r="O30" s="91"/>
      <c r="P30" s="92"/>
      <c r="Q30" s="90"/>
      <c r="R30" s="90"/>
      <c r="S30" s="90"/>
      <c r="T30" s="90"/>
      <c r="U30" s="91"/>
      <c r="V30" s="91"/>
      <c r="W30" s="91"/>
      <c r="X30" s="91"/>
      <c r="Y30" s="93"/>
      <c r="Z30" s="94"/>
      <c r="AA30" s="94"/>
      <c r="AB30" s="94"/>
      <c r="AC30" s="94"/>
      <c r="AD30" s="94"/>
      <c r="AE30" s="94"/>
      <c r="AF30" s="94"/>
      <c r="AG30" s="47"/>
      <c r="AH30" s="47"/>
      <c r="AI30" s="47"/>
      <c r="AJ30" s="47"/>
      <c r="AK30" s="47"/>
      <c r="AL30" s="47"/>
    </row>
    <row r="31" spans="1:38" ht="16.5" customHeight="1" x14ac:dyDescent="0.4">
      <c r="A31" s="47"/>
      <c r="B31" s="47"/>
      <c r="C31" s="45" t="s">
        <v>90</v>
      </c>
      <c r="D31" s="89"/>
      <c r="E31" s="89"/>
      <c r="F31" s="89"/>
      <c r="G31" s="89"/>
      <c r="H31" s="89"/>
      <c r="I31" s="90"/>
      <c r="J31" s="91"/>
      <c r="K31" s="91"/>
      <c r="L31" s="91"/>
      <c r="M31" s="91"/>
      <c r="N31" s="91"/>
      <c r="O31" s="91"/>
      <c r="P31" s="92"/>
      <c r="Q31" s="90"/>
      <c r="R31" s="90"/>
      <c r="S31" s="90"/>
      <c r="T31" s="90"/>
      <c r="U31" s="91"/>
      <c r="V31" s="91"/>
      <c r="W31" s="91"/>
      <c r="X31" s="91"/>
      <c r="Y31" s="93"/>
      <c r="Z31" s="94"/>
      <c r="AA31" s="94"/>
      <c r="AB31" s="94"/>
      <c r="AC31" s="94"/>
      <c r="AD31" s="94"/>
      <c r="AE31" s="94"/>
      <c r="AF31" s="94"/>
      <c r="AG31" s="47"/>
      <c r="AH31" s="47"/>
      <c r="AI31" s="47"/>
      <c r="AJ31" s="47"/>
      <c r="AK31" s="47"/>
      <c r="AL31" s="47"/>
    </row>
    <row r="32" spans="1:38" ht="16.5" customHeight="1" x14ac:dyDescent="0.4">
      <c r="A32" s="47"/>
      <c r="B32" s="47"/>
      <c r="C32" s="95"/>
      <c r="D32" s="89"/>
      <c r="E32" s="89"/>
      <c r="F32" s="89"/>
      <c r="G32" s="89"/>
      <c r="H32" s="89"/>
      <c r="I32" s="90"/>
      <c r="J32" s="91"/>
      <c r="K32" s="91"/>
      <c r="L32" s="91"/>
      <c r="M32" s="91"/>
      <c r="N32" s="91"/>
      <c r="O32" s="91"/>
      <c r="P32" s="92"/>
      <c r="Q32" s="90"/>
      <c r="R32" s="90"/>
      <c r="S32" s="90"/>
      <c r="T32" s="90"/>
      <c r="U32" s="91"/>
      <c r="V32" s="91"/>
      <c r="W32" s="91"/>
      <c r="X32" s="91"/>
      <c r="Y32" s="93"/>
      <c r="Z32" s="94"/>
      <c r="AA32" s="94"/>
      <c r="AB32" s="94"/>
      <c r="AC32" s="94"/>
      <c r="AD32" s="94"/>
      <c r="AE32" s="94"/>
      <c r="AF32" s="94"/>
      <c r="AG32" s="47"/>
      <c r="AH32" s="47"/>
      <c r="AI32" s="47"/>
      <c r="AJ32" s="47"/>
      <c r="AK32" s="47"/>
      <c r="AL32" s="47"/>
    </row>
    <row r="33" spans="3:24" ht="18.75" customHeight="1" thickBot="1" x14ac:dyDescent="0.45"/>
    <row r="34" spans="3:24" ht="18" customHeight="1" thickBot="1" x14ac:dyDescent="0.45">
      <c r="C34" s="48" t="s">
        <v>91</v>
      </c>
      <c r="L34" s="391" t="str">
        <f>IFERROR(J28*G16,"")</f>
        <v/>
      </c>
      <c r="M34" s="392"/>
      <c r="N34" s="392"/>
      <c r="O34" s="392"/>
      <c r="P34" s="393"/>
      <c r="T34" s="394">
        <f>(R28*Y28)+(R29*Y29)</f>
        <v>0</v>
      </c>
      <c r="U34" s="395"/>
      <c r="V34" s="395"/>
      <c r="W34" s="396"/>
      <c r="X34" s="96"/>
    </row>
    <row r="35" spans="3:24" x14ac:dyDescent="0.4">
      <c r="C35" s="97" t="s">
        <v>93</v>
      </c>
    </row>
  </sheetData>
  <sheetProtection selectLockedCells="1"/>
  <mergeCells count="62">
    <mergeCell ref="L1:W1"/>
    <mergeCell ref="D2:AD2"/>
    <mergeCell ref="C3:AF3"/>
    <mergeCell ref="U4:Y4"/>
    <mergeCell ref="N6:R6"/>
    <mergeCell ref="S6:AD6"/>
    <mergeCell ref="C19:H19"/>
    <mergeCell ref="I19:P19"/>
    <mergeCell ref="Q19:X19"/>
    <mergeCell ref="Y19:AF19"/>
    <mergeCell ref="B8:E8"/>
    <mergeCell ref="G8:P8"/>
    <mergeCell ref="B10:E10"/>
    <mergeCell ref="G10:I10"/>
    <mergeCell ref="K10:N10"/>
    <mergeCell ref="B12:E12"/>
    <mergeCell ref="G12:Q12"/>
    <mergeCell ref="B14:E14"/>
    <mergeCell ref="G14:AD14"/>
    <mergeCell ref="B16:E16"/>
    <mergeCell ref="G16:J16"/>
    <mergeCell ref="K16:L16"/>
    <mergeCell ref="C20:H20"/>
    <mergeCell ref="J20:O20"/>
    <mergeCell ref="R20:W20"/>
    <mergeCell ref="Y20:AF20"/>
    <mergeCell ref="C21:H21"/>
    <mergeCell ref="I21:P21"/>
    <mergeCell ref="R21:W21"/>
    <mergeCell ref="Y21:AF21"/>
    <mergeCell ref="C22:H22"/>
    <mergeCell ref="J22:O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Y28:AA28"/>
    <mergeCell ref="R29:W29"/>
    <mergeCell ref="Y29:AA29"/>
    <mergeCell ref="C26:H26"/>
    <mergeCell ref="J26:O26"/>
    <mergeCell ref="R26:W26"/>
    <mergeCell ref="Y26:AF26"/>
    <mergeCell ref="C27:H27"/>
    <mergeCell ref="J27:O27"/>
    <mergeCell ref="R27:W27"/>
    <mergeCell ref="Z27:AF27"/>
    <mergeCell ref="L34:P34"/>
    <mergeCell ref="T34:W34"/>
    <mergeCell ref="C28:H29"/>
    <mergeCell ref="J28:O29"/>
    <mergeCell ref="R28:W28"/>
  </mergeCells>
  <phoneticPr fontId="3"/>
  <conditionalFormatting sqref="G16:J16">
    <cfRule type="expression" dxfId="27" priority="14">
      <formula>$G$16=""</formula>
    </cfRule>
  </conditionalFormatting>
  <conditionalFormatting sqref="G12:Q12">
    <cfRule type="expression" dxfId="26" priority="1">
      <formula>$G$12=""</formula>
    </cfRule>
  </conditionalFormatting>
  <conditionalFormatting sqref="J20:O20">
    <cfRule type="expression" dxfId="25" priority="13">
      <formula>$J$20=""</formula>
    </cfRule>
  </conditionalFormatting>
  <conditionalFormatting sqref="J23:O23">
    <cfRule type="expression" dxfId="24" priority="11">
      <formula>$J$23=""</formula>
    </cfRule>
  </conditionalFormatting>
  <conditionalFormatting sqref="J24:O24">
    <cfRule type="expression" dxfId="23" priority="9">
      <formula>$J$24=""</formula>
    </cfRule>
  </conditionalFormatting>
  <conditionalFormatting sqref="J26:O26">
    <cfRule type="expression" dxfId="22" priority="7">
      <formula>$J$26=""</formula>
    </cfRule>
  </conditionalFormatting>
  <conditionalFormatting sqref="R21:W21">
    <cfRule type="expression" dxfId="21" priority="12">
      <formula>$R$21=""</formula>
    </cfRule>
  </conditionalFormatting>
  <conditionalFormatting sqref="R23:W23">
    <cfRule type="expression" dxfId="20" priority="10">
      <formula>$R$23=""</formula>
    </cfRule>
  </conditionalFormatting>
  <conditionalFormatting sqref="R24:W24">
    <cfRule type="expression" dxfId="19" priority="8">
      <formula>$R$24=""</formula>
    </cfRule>
  </conditionalFormatting>
  <conditionalFormatting sqref="R26:W26">
    <cfRule type="expression" dxfId="18" priority="6">
      <formula>$R$26=""</formula>
    </cfRule>
  </conditionalFormatting>
  <conditionalFormatting sqref="R28:W28">
    <cfRule type="expression" dxfId="17" priority="5">
      <formula>$R$28=""</formula>
    </cfRule>
  </conditionalFormatting>
  <conditionalFormatting sqref="R29:W29">
    <cfRule type="expression" dxfId="16" priority="4">
      <formula>$R$29=""</formula>
    </cfRule>
  </conditionalFormatting>
  <conditionalFormatting sqref="Y28:AA28">
    <cfRule type="expression" dxfId="15" priority="3">
      <formula>$Y$28=""</formula>
    </cfRule>
  </conditionalFormatting>
  <conditionalFormatting sqref="Y29:AA29">
    <cfRule type="expression" dxfId="14" priority="2">
      <formula>$Y$29=""</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F57CF-E5DD-4855-85D7-E375611EA644}">
  <sheetPr codeName="Sheet9">
    <tabColor rgb="FF002060"/>
    <pageSetUpPr fitToPage="1"/>
  </sheetPr>
  <dimension ref="A1:AL36"/>
  <sheetViews>
    <sheetView showZeros="0" view="pageBreakPreview" topLeftCell="A13" zoomScaleNormal="130" zoomScaleSheetLayoutView="100" workbookViewId="0">
      <selection activeCell="G16" sqref="G16"/>
    </sheetView>
  </sheetViews>
  <sheetFormatPr defaultColWidth="2.625" defaultRowHeight="12" x14ac:dyDescent="0.4"/>
  <cols>
    <col min="1" max="1" width="0.875" style="48" customWidth="1"/>
    <col min="2" max="32" width="2.625" style="48" customWidth="1"/>
    <col min="33" max="173" width="1.625" style="48" customWidth="1"/>
    <col min="174" max="16384" width="2.625" style="48"/>
  </cols>
  <sheetData>
    <row r="1" spans="1:38" ht="17.25" customHeight="1" x14ac:dyDescent="0.4">
      <c r="A1" s="47"/>
      <c r="B1" s="47"/>
      <c r="C1" s="47"/>
      <c r="D1" s="47"/>
      <c r="E1" s="47"/>
      <c r="F1" s="47"/>
      <c r="G1" s="47"/>
      <c r="H1" s="47"/>
      <c r="I1" s="47"/>
      <c r="J1" s="47"/>
      <c r="K1" s="47"/>
      <c r="L1" s="380" t="s">
        <v>64</v>
      </c>
      <c r="M1" s="381"/>
      <c r="N1" s="381"/>
      <c r="O1" s="381"/>
      <c r="P1" s="381"/>
      <c r="Q1" s="381"/>
      <c r="R1" s="381"/>
      <c r="S1" s="381"/>
      <c r="T1" s="381"/>
      <c r="U1" s="381"/>
      <c r="V1" s="381"/>
      <c r="W1" s="382"/>
      <c r="X1" s="47"/>
      <c r="Y1" s="47"/>
      <c r="Z1" s="47"/>
      <c r="AA1" s="98"/>
      <c r="AB1" s="98"/>
      <c r="AC1" s="98"/>
      <c r="AD1" s="98"/>
      <c r="AE1" s="98"/>
      <c r="AF1" s="98"/>
      <c r="AG1" s="47"/>
      <c r="AH1" s="47"/>
      <c r="AI1" s="47"/>
      <c r="AJ1" s="47"/>
      <c r="AK1" s="47"/>
      <c r="AL1" s="47"/>
    </row>
    <row r="2" spans="1:38" ht="20.100000000000001" customHeight="1" x14ac:dyDescent="0.4">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row>
    <row r="3" spans="1:38" ht="20.100000000000001" customHeight="1" x14ac:dyDescent="0.4">
      <c r="A3" s="47"/>
      <c r="B3" s="47"/>
      <c r="C3" s="47"/>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7"/>
      <c r="AF3" s="47"/>
      <c r="AG3" s="47"/>
      <c r="AH3" s="47"/>
      <c r="AI3" s="47"/>
      <c r="AJ3" s="47"/>
      <c r="AK3" s="47"/>
      <c r="AL3" s="47"/>
    </row>
    <row r="4" spans="1:38" ht="17.25" x14ac:dyDescent="0.4">
      <c r="A4" s="47"/>
      <c r="B4" s="47"/>
      <c r="C4" s="465" t="s">
        <v>65</v>
      </c>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7"/>
      <c r="AH4" s="47"/>
      <c r="AI4" s="47"/>
      <c r="AJ4" s="47"/>
      <c r="AK4" s="47"/>
      <c r="AL4" s="47"/>
    </row>
    <row r="5" spans="1:38" ht="17.25" x14ac:dyDescent="0.4">
      <c r="A5" s="47"/>
      <c r="B5" s="47"/>
      <c r="C5" s="49"/>
      <c r="D5" s="47"/>
      <c r="E5" s="47"/>
      <c r="F5" s="47"/>
      <c r="G5" s="47"/>
      <c r="H5" s="47"/>
      <c r="I5" s="47"/>
      <c r="J5" s="47"/>
      <c r="K5" s="47"/>
      <c r="L5" s="47"/>
      <c r="M5" s="47"/>
      <c r="N5" s="47"/>
      <c r="O5" s="47"/>
      <c r="P5" s="47"/>
      <c r="Q5" s="47"/>
      <c r="R5" s="47"/>
      <c r="S5" s="47"/>
      <c r="T5" s="47"/>
      <c r="U5" s="467"/>
      <c r="V5" s="467"/>
      <c r="W5" s="467"/>
      <c r="X5" s="467"/>
      <c r="Y5" s="467"/>
      <c r="Z5" s="47"/>
      <c r="AA5" s="47"/>
      <c r="AB5" s="47"/>
      <c r="AC5" s="47"/>
      <c r="AD5" s="47"/>
      <c r="AE5" s="47"/>
      <c r="AF5" s="47"/>
      <c r="AG5" s="47"/>
      <c r="AH5" s="47"/>
      <c r="AI5" s="47"/>
      <c r="AJ5" s="47"/>
      <c r="AK5" s="47"/>
      <c r="AL5" s="47"/>
    </row>
    <row r="6" spans="1:38" ht="17.25" customHeight="1" x14ac:dyDescent="0.4">
      <c r="A6" s="47"/>
      <c r="B6" s="47"/>
      <c r="C6" s="49"/>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row>
    <row r="7" spans="1:38" ht="34.5" customHeight="1" x14ac:dyDescent="0.4">
      <c r="A7" s="47"/>
      <c r="B7" s="47"/>
      <c r="C7" s="49"/>
      <c r="D7" s="47"/>
      <c r="E7" s="47"/>
      <c r="F7" s="47"/>
      <c r="G7" s="47"/>
      <c r="H7" s="47"/>
      <c r="I7" s="47"/>
      <c r="J7" s="47"/>
      <c r="K7" s="47"/>
      <c r="L7" s="47"/>
      <c r="M7" s="47"/>
      <c r="N7" s="468" t="s">
        <v>66</v>
      </c>
      <c r="O7" s="469"/>
      <c r="P7" s="469"/>
      <c r="Q7" s="469"/>
      <c r="R7" s="469"/>
      <c r="S7" s="470">
        <f>データシート!D9</f>
        <v>0</v>
      </c>
      <c r="T7" s="471"/>
      <c r="U7" s="471"/>
      <c r="V7" s="471"/>
      <c r="W7" s="471"/>
      <c r="X7" s="471"/>
      <c r="Y7" s="471"/>
      <c r="Z7" s="471"/>
      <c r="AA7" s="471"/>
      <c r="AB7" s="471"/>
      <c r="AC7" s="471"/>
      <c r="AD7" s="471"/>
      <c r="AE7" s="47"/>
      <c r="AF7" s="47"/>
      <c r="AG7" s="47"/>
      <c r="AH7" s="47"/>
      <c r="AI7" s="47"/>
      <c r="AJ7" s="47"/>
      <c r="AK7" s="47"/>
      <c r="AL7" s="47"/>
    </row>
    <row r="8" spans="1:38" ht="17.25" x14ac:dyDescent="0.4">
      <c r="A8" s="47"/>
      <c r="B8" s="47"/>
      <c r="C8" s="49"/>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row>
    <row r="9" spans="1:38" s="51" customFormat="1" ht="15" customHeight="1" x14ac:dyDescent="0.4">
      <c r="A9" s="50"/>
      <c r="B9" s="457" t="s">
        <v>67</v>
      </c>
      <c r="C9" s="458"/>
      <c r="D9" s="458"/>
      <c r="E9" s="458"/>
      <c r="F9" s="50" t="s">
        <v>68</v>
      </c>
      <c r="G9" s="459">
        <f>データシート!D23</f>
        <v>0</v>
      </c>
      <c r="H9" s="459"/>
      <c r="I9" s="459"/>
      <c r="J9" s="459"/>
      <c r="K9" s="459"/>
      <c r="L9" s="459"/>
      <c r="M9" s="459"/>
      <c r="N9" s="459"/>
      <c r="O9" s="459"/>
      <c r="P9" s="459"/>
      <c r="Q9" s="50"/>
      <c r="R9" s="50"/>
      <c r="S9" s="50"/>
      <c r="T9" s="50"/>
      <c r="U9" s="50"/>
      <c r="V9" s="50"/>
      <c r="W9" s="50"/>
      <c r="X9" s="50"/>
      <c r="Y9" s="50"/>
      <c r="Z9" s="50"/>
      <c r="AA9" s="50"/>
      <c r="AB9" s="50"/>
      <c r="AC9" s="50"/>
      <c r="AD9" s="50"/>
      <c r="AE9" s="50"/>
      <c r="AF9" s="50"/>
      <c r="AG9" s="50"/>
      <c r="AH9" s="50"/>
      <c r="AI9" s="50"/>
      <c r="AJ9" s="50"/>
      <c r="AK9" s="50"/>
      <c r="AL9" s="50"/>
    </row>
    <row r="10" spans="1:38" s="51" customFormat="1" ht="15" customHeight="1" x14ac:dyDescent="0.4">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row>
    <row r="11" spans="1:38" s="51" customFormat="1" ht="15" customHeight="1" x14ac:dyDescent="0.4">
      <c r="A11" s="50"/>
      <c r="B11" s="457" t="s">
        <v>69</v>
      </c>
      <c r="C11" s="458"/>
      <c r="D11" s="458"/>
      <c r="E11" s="458"/>
      <c r="F11" s="50" t="s">
        <v>68</v>
      </c>
      <c r="G11" s="460">
        <f>データシート!D25</f>
        <v>0</v>
      </c>
      <c r="H11" s="460"/>
      <c r="I11" s="460"/>
      <c r="J11" s="52" t="s">
        <v>37</v>
      </c>
      <c r="K11" s="460">
        <f>データシート!L25</f>
        <v>0</v>
      </c>
      <c r="L11" s="460"/>
      <c r="M11" s="460"/>
      <c r="N11" s="460"/>
      <c r="O11" s="52"/>
      <c r="P11" s="52"/>
      <c r="Q11" s="52"/>
      <c r="R11" s="52"/>
      <c r="S11" s="50"/>
      <c r="T11" s="50"/>
      <c r="U11" s="50"/>
      <c r="V11" s="50"/>
      <c r="W11" s="50"/>
      <c r="X11" s="50"/>
      <c r="Y11" s="50"/>
      <c r="Z11" s="50"/>
      <c r="AA11" s="50"/>
      <c r="AB11" s="50"/>
      <c r="AC11" s="50"/>
      <c r="AD11" s="50"/>
      <c r="AE11" s="50"/>
      <c r="AF11" s="50"/>
      <c r="AG11" s="50"/>
      <c r="AH11" s="50"/>
      <c r="AI11" s="50"/>
      <c r="AJ11" s="50"/>
      <c r="AK11" s="50"/>
      <c r="AL11" s="50"/>
    </row>
    <row r="12" spans="1:38" s="51" customFormat="1" ht="15" customHeight="1" x14ac:dyDescent="0.4">
      <c r="A12" s="50"/>
      <c r="B12" s="50"/>
      <c r="C12" s="53"/>
      <c r="D12" s="53"/>
      <c r="E12" s="53"/>
      <c r="F12" s="50"/>
      <c r="G12" s="50"/>
      <c r="H12" s="50"/>
      <c r="I12" s="50"/>
      <c r="J12" s="50"/>
      <c r="K12" s="50"/>
      <c r="L12" s="50"/>
      <c r="M12" s="50"/>
      <c r="N12" s="50"/>
      <c r="O12" s="50"/>
      <c r="P12" s="50"/>
      <c r="Q12" s="50"/>
      <c r="R12" s="50"/>
      <c r="S12" s="50"/>
      <c r="T12" s="50"/>
      <c r="U12" s="50"/>
      <c r="V12" s="54"/>
      <c r="W12" s="54"/>
      <c r="X12" s="54"/>
      <c r="Y12" s="54"/>
      <c r="Z12" s="54"/>
      <c r="AA12" s="55"/>
      <c r="AB12" s="54"/>
      <c r="AC12" s="54"/>
      <c r="AD12" s="54"/>
      <c r="AE12" s="54"/>
      <c r="AF12" s="54"/>
      <c r="AG12" s="50"/>
      <c r="AH12" s="50"/>
      <c r="AI12" s="50"/>
      <c r="AJ12" s="50"/>
      <c r="AK12" s="50"/>
      <c r="AL12" s="50"/>
    </row>
    <row r="13" spans="1:38" s="51" customFormat="1" ht="15" customHeight="1" x14ac:dyDescent="0.4">
      <c r="A13" s="50"/>
      <c r="B13" s="457" t="s">
        <v>70</v>
      </c>
      <c r="C13" s="458"/>
      <c r="D13" s="458"/>
      <c r="E13" s="458"/>
      <c r="F13" s="50" t="s">
        <v>68</v>
      </c>
      <c r="G13" s="461"/>
      <c r="H13" s="461"/>
      <c r="I13" s="461"/>
      <c r="J13" s="461"/>
      <c r="K13" s="461"/>
      <c r="L13" s="461"/>
      <c r="M13" s="461"/>
      <c r="N13" s="461"/>
      <c r="O13" s="461"/>
      <c r="P13" s="461"/>
      <c r="Q13" s="461"/>
      <c r="R13" s="52"/>
      <c r="S13" s="50"/>
      <c r="T13" s="50"/>
      <c r="U13" s="50"/>
      <c r="V13" s="50"/>
      <c r="W13" s="50"/>
      <c r="X13" s="50"/>
      <c r="Y13" s="50"/>
      <c r="Z13" s="50"/>
      <c r="AA13" s="50"/>
      <c r="AB13" s="50"/>
      <c r="AC13" s="50"/>
      <c r="AD13" s="50"/>
      <c r="AE13" s="50"/>
      <c r="AF13" s="50"/>
      <c r="AG13" s="50"/>
      <c r="AH13" s="50"/>
      <c r="AI13" s="50"/>
      <c r="AJ13" s="50"/>
      <c r="AK13" s="50"/>
      <c r="AL13" s="50"/>
    </row>
    <row r="14" spans="1:38" s="51" customFormat="1" ht="15" customHeight="1" x14ac:dyDescent="0.4">
      <c r="A14" s="50"/>
      <c r="B14" s="50"/>
      <c r="C14" s="53"/>
      <c r="D14" s="53"/>
      <c r="E14" s="53"/>
      <c r="F14" s="50"/>
      <c r="G14" s="50"/>
      <c r="H14" s="56"/>
      <c r="I14" s="56"/>
      <c r="J14" s="56"/>
      <c r="K14" s="56"/>
      <c r="L14" s="56"/>
      <c r="M14" s="56"/>
      <c r="N14" s="50"/>
      <c r="O14" s="50"/>
      <c r="P14" s="50"/>
      <c r="Q14" s="50"/>
      <c r="R14" s="50"/>
      <c r="S14" s="50"/>
      <c r="T14" s="50"/>
      <c r="U14" s="50"/>
      <c r="V14" s="54"/>
      <c r="W14" s="54"/>
      <c r="X14" s="54"/>
      <c r="Y14" s="54"/>
      <c r="Z14" s="54"/>
      <c r="AA14" s="55"/>
      <c r="AB14" s="54"/>
      <c r="AC14" s="54"/>
      <c r="AD14" s="54"/>
      <c r="AE14" s="54"/>
      <c r="AF14" s="54"/>
      <c r="AG14" s="50"/>
      <c r="AH14" s="50"/>
      <c r="AI14" s="50"/>
      <c r="AJ14" s="50"/>
      <c r="AK14" s="50"/>
      <c r="AL14" s="50"/>
    </row>
    <row r="15" spans="1:38" s="51" customFormat="1" ht="15" customHeight="1" x14ac:dyDescent="0.4">
      <c r="A15" s="50"/>
      <c r="B15" s="457" t="s">
        <v>71</v>
      </c>
      <c r="C15" s="457"/>
      <c r="D15" s="457"/>
      <c r="E15" s="457"/>
      <c r="F15" s="50" t="s">
        <v>68</v>
      </c>
      <c r="G15" s="461" t="str">
        <f>データシート!D10&amp;"   様"</f>
        <v xml:space="preserve">   様</v>
      </c>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57"/>
      <c r="AF15" s="57"/>
      <c r="AG15" s="50"/>
      <c r="AH15" s="50"/>
      <c r="AI15" s="50"/>
      <c r="AJ15" s="50"/>
      <c r="AK15" s="50"/>
      <c r="AL15" s="50"/>
    </row>
    <row r="16" spans="1:38" s="51" customFormat="1" ht="15" customHeight="1" x14ac:dyDescent="0.4">
      <c r="A16" s="50"/>
      <c r="B16" s="50"/>
      <c r="C16" s="50"/>
      <c r="D16" s="50"/>
      <c r="E16" s="50"/>
      <c r="F16" s="50"/>
      <c r="G16" s="50"/>
      <c r="H16" s="50"/>
      <c r="I16" s="50"/>
      <c r="J16" s="50"/>
      <c r="K16" s="50"/>
      <c r="L16" s="50"/>
      <c r="M16" s="50"/>
      <c r="N16" s="50"/>
      <c r="O16" s="50"/>
      <c r="P16" s="50"/>
      <c r="Q16" s="50"/>
      <c r="R16" s="50"/>
      <c r="S16" s="50"/>
      <c r="T16" s="50"/>
      <c r="U16" s="50"/>
      <c r="V16" s="54"/>
      <c r="W16" s="54"/>
      <c r="X16" s="54"/>
      <c r="Y16" s="54"/>
      <c r="Z16" s="58"/>
      <c r="AA16" s="58"/>
      <c r="AB16" s="58"/>
      <c r="AC16" s="59"/>
      <c r="AD16" s="57"/>
      <c r="AE16" s="57"/>
      <c r="AF16" s="57"/>
      <c r="AG16" s="50"/>
      <c r="AH16" s="50"/>
      <c r="AI16" s="50"/>
      <c r="AJ16" s="50"/>
      <c r="AK16" s="50"/>
      <c r="AL16" s="50"/>
    </row>
    <row r="17" spans="1:38" s="51" customFormat="1" ht="15" customHeight="1" x14ac:dyDescent="0.4">
      <c r="A17" s="50"/>
      <c r="B17" s="457" t="s">
        <v>72</v>
      </c>
      <c r="C17" s="457"/>
      <c r="D17" s="457"/>
      <c r="E17" s="457"/>
      <c r="F17" s="50" t="s">
        <v>68</v>
      </c>
      <c r="G17" s="462"/>
      <c r="H17" s="462"/>
      <c r="I17" s="462"/>
      <c r="J17" s="462"/>
      <c r="K17" s="463" t="s">
        <v>73</v>
      </c>
      <c r="L17" s="463"/>
      <c r="M17" s="50"/>
      <c r="N17" s="50"/>
      <c r="O17" s="50"/>
      <c r="P17" s="50"/>
      <c r="Q17" s="50"/>
      <c r="R17" s="50"/>
      <c r="S17" s="50"/>
      <c r="T17" s="50"/>
      <c r="U17" s="50"/>
      <c r="V17" s="54"/>
      <c r="W17" s="54"/>
      <c r="X17" s="54"/>
      <c r="Y17" s="54"/>
      <c r="Z17" s="58"/>
      <c r="AA17" s="58"/>
      <c r="AB17" s="58"/>
      <c r="AC17" s="59"/>
      <c r="AD17" s="57"/>
      <c r="AE17" s="57"/>
      <c r="AF17" s="57"/>
      <c r="AG17" s="50"/>
      <c r="AH17" s="50"/>
      <c r="AI17" s="50"/>
      <c r="AJ17" s="50"/>
      <c r="AK17" s="50"/>
      <c r="AL17" s="50"/>
    </row>
    <row r="18" spans="1:38" ht="53.25" customHeight="1" x14ac:dyDescent="0.4">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row>
    <row r="19" spans="1:38" ht="18.75" customHeight="1" thickBot="1" x14ac:dyDescent="0.45">
      <c r="A19" s="47"/>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60" t="s">
        <v>74</v>
      </c>
      <c r="AG19" s="47"/>
      <c r="AH19" s="47"/>
      <c r="AI19" s="47"/>
      <c r="AJ19" s="47"/>
      <c r="AK19" s="47"/>
      <c r="AL19" s="47"/>
    </row>
    <row r="20" spans="1:38" ht="30" customHeight="1" thickBot="1" x14ac:dyDescent="0.45">
      <c r="A20" s="47"/>
      <c r="B20" s="47"/>
      <c r="C20" s="411" t="s">
        <v>75</v>
      </c>
      <c r="D20" s="412"/>
      <c r="E20" s="412"/>
      <c r="F20" s="412"/>
      <c r="G20" s="412"/>
      <c r="H20" s="413"/>
      <c r="I20" s="455" t="s">
        <v>76</v>
      </c>
      <c r="J20" s="412"/>
      <c r="K20" s="412"/>
      <c r="L20" s="412"/>
      <c r="M20" s="412"/>
      <c r="N20" s="412"/>
      <c r="O20" s="412"/>
      <c r="P20" s="413"/>
      <c r="Q20" s="455" t="s">
        <v>77</v>
      </c>
      <c r="R20" s="412"/>
      <c r="S20" s="412"/>
      <c r="T20" s="412"/>
      <c r="U20" s="412"/>
      <c r="V20" s="412"/>
      <c r="W20" s="412"/>
      <c r="X20" s="413"/>
      <c r="Y20" s="412" t="s">
        <v>78</v>
      </c>
      <c r="Z20" s="412"/>
      <c r="AA20" s="412"/>
      <c r="AB20" s="412"/>
      <c r="AC20" s="412"/>
      <c r="AD20" s="412"/>
      <c r="AE20" s="412"/>
      <c r="AF20" s="456"/>
      <c r="AG20" s="47"/>
      <c r="AH20" s="47"/>
      <c r="AI20" s="47"/>
      <c r="AJ20" s="47"/>
      <c r="AK20" s="47"/>
      <c r="AL20" s="47"/>
    </row>
    <row r="21" spans="1:38" ht="29.25" customHeight="1" x14ac:dyDescent="0.4">
      <c r="A21" s="47"/>
      <c r="B21" s="47"/>
      <c r="C21" s="442" t="s">
        <v>79</v>
      </c>
      <c r="D21" s="443"/>
      <c r="E21" s="443"/>
      <c r="F21" s="443"/>
      <c r="G21" s="443"/>
      <c r="H21" s="444"/>
      <c r="I21" s="61"/>
      <c r="J21" s="449"/>
      <c r="K21" s="449"/>
      <c r="L21" s="449"/>
      <c r="M21" s="449"/>
      <c r="N21" s="449"/>
      <c r="O21" s="449"/>
      <c r="P21" s="62"/>
      <c r="Q21" s="63"/>
      <c r="R21" s="449">
        <f>J21</f>
        <v>0</v>
      </c>
      <c r="S21" s="449"/>
      <c r="T21" s="449"/>
      <c r="U21" s="449"/>
      <c r="V21" s="449"/>
      <c r="W21" s="449"/>
      <c r="X21" s="64"/>
      <c r="Y21" s="450"/>
      <c r="Z21" s="446"/>
      <c r="AA21" s="446"/>
      <c r="AB21" s="446"/>
      <c r="AC21" s="446"/>
      <c r="AD21" s="446"/>
      <c r="AE21" s="446"/>
      <c r="AF21" s="451"/>
      <c r="AG21" s="47"/>
      <c r="AH21" s="47"/>
      <c r="AI21" s="47"/>
      <c r="AJ21" s="47"/>
      <c r="AK21" s="47"/>
      <c r="AL21" s="47"/>
    </row>
    <row r="22" spans="1:38" ht="29.25" customHeight="1" x14ac:dyDescent="0.4">
      <c r="A22" s="47"/>
      <c r="B22" s="47"/>
      <c r="C22" s="428" t="s">
        <v>80</v>
      </c>
      <c r="D22" s="429"/>
      <c r="E22" s="429"/>
      <c r="F22" s="429"/>
      <c r="G22" s="429"/>
      <c r="H22" s="430"/>
      <c r="I22" s="65"/>
      <c r="P22" s="66"/>
      <c r="Q22" s="65" t="s">
        <v>81</v>
      </c>
      <c r="R22" s="431"/>
      <c r="S22" s="431"/>
      <c r="T22" s="431"/>
      <c r="U22" s="431"/>
      <c r="V22" s="431"/>
      <c r="W22" s="431"/>
      <c r="X22" s="66"/>
      <c r="Y22" s="368"/>
      <c r="Z22" s="369"/>
      <c r="AA22" s="369"/>
      <c r="AB22" s="369"/>
      <c r="AC22" s="369"/>
      <c r="AD22" s="369"/>
      <c r="AE22" s="369"/>
      <c r="AF22" s="370"/>
      <c r="AG22" s="47"/>
      <c r="AH22" s="47"/>
      <c r="AI22" s="47"/>
      <c r="AJ22" s="47"/>
      <c r="AK22" s="47"/>
      <c r="AL22" s="47"/>
    </row>
    <row r="23" spans="1:38" ht="29.25" customHeight="1" thickBot="1" x14ac:dyDescent="0.45">
      <c r="A23" s="47"/>
      <c r="B23" s="47"/>
      <c r="C23" s="435" t="s">
        <v>82</v>
      </c>
      <c r="D23" s="436"/>
      <c r="E23" s="436"/>
      <c r="F23" s="436"/>
      <c r="G23" s="436"/>
      <c r="H23" s="437"/>
      <c r="I23" s="67"/>
      <c r="J23" s="438">
        <f>IFERROR(J21,"")</f>
        <v>0</v>
      </c>
      <c r="K23" s="438"/>
      <c r="L23" s="438"/>
      <c r="M23" s="438"/>
      <c r="N23" s="438"/>
      <c r="O23" s="438"/>
      <c r="P23" s="68"/>
      <c r="Q23" s="67"/>
      <c r="R23" s="438">
        <f>IFERROR(R21-R22,"")</f>
        <v>0</v>
      </c>
      <c r="S23" s="438"/>
      <c r="T23" s="438"/>
      <c r="U23" s="438"/>
      <c r="V23" s="438"/>
      <c r="W23" s="438"/>
      <c r="X23" s="68"/>
      <c r="Y23" s="439"/>
      <c r="Z23" s="440"/>
      <c r="AA23" s="440"/>
      <c r="AB23" s="440"/>
      <c r="AC23" s="440"/>
      <c r="AD23" s="440"/>
      <c r="AE23" s="440"/>
      <c r="AF23" s="441"/>
      <c r="AG23" s="47"/>
      <c r="AH23" s="47"/>
      <c r="AI23" s="47"/>
      <c r="AJ23" s="69"/>
      <c r="AK23" s="47"/>
      <c r="AL23" s="47"/>
    </row>
    <row r="24" spans="1:38" ht="29.25" customHeight="1" x14ac:dyDescent="0.4">
      <c r="A24" s="47"/>
      <c r="B24" s="47"/>
      <c r="C24" s="442" t="s">
        <v>83</v>
      </c>
      <c r="D24" s="443"/>
      <c r="E24" s="443"/>
      <c r="F24" s="443"/>
      <c r="G24" s="443"/>
      <c r="H24" s="444"/>
      <c r="I24" s="61"/>
      <c r="J24" s="445"/>
      <c r="K24" s="445"/>
      <c r="L24" s="445"/>
      <c r="M24" s="445"/>
      <c r="N24" s="445"/>
      <c r="O24" s="445"/>
      <c r="P24" s="62"/>
      <c r="Q24" s="63"/>
      <c r="R24" s="445"/>
      <c r="S24" s="445"/>
      <c r="T24" s="445"/>
      <c r="U24" s="445"/>
      <c r="V24" s="445"/>
      <c r="W24" s="445"/>
      <c r="X24" s="64"/>
      <c r="Y24" s="446"/>
      <c r="Z24" s="447"/>
      <c r="AA24" s="447"/>
      <c r="AB24" s="447"/>
      <c r="AC24" s="447"/>
      <c r="AD24" s="447"/>
      <c r="AE24" s="447"/>
      <c r="AF24" s="448"/>
      <c r="AG24" s="47"/>
      <c r="AH24" s="47"/>
      <c r="AI24" s="47"/>
      <c r="AJ24" s="69"/>
      <c r="AK24" s="47"/>
      <c r="AL24" s="47"/>
    </row>
    <row r="25" spans="1:38" ht="29.25" customHeight="1" x14ac:dyDescent="0.4">
      <c r="A25" s="47"/>
      <c r="B25" s="47"/>
      <c r="C25" s="421" t="s">
        <v>84</v>
      </c>
      <c r="D25" s="422"/>
      <c r="E25" s="422"/>
      <c r="F25" s="422"/>
      <c r="G25" s="422"/>
      <c r="H25" s="423"/>
      <c r="I25" s="70"/>
      <c r="J25" s="424"/>
      <c r="K25" s="424"/>
      <c r="L25" s="424"/>
      <c r="M25" s="424"/>
      <c r="N25" s="424"/>
      <c r="O25" s="424"/>
      <c r="P25" s="71"/>
      <c r="Q25" s="72"/>
      <c r="R25" s="424"/>
      <c r="S25" s="424"/>
      <c r="T25" s="424"/>
      <c r="U25" s="424"/>
      <c r="V25" s="424"/>
      <c r="W25" s="424"/>
      <c r="X25" s="73"/>
      <c r="Y25" s="425"/>
      <c r="Z25" s="426"/>
      <c r="AA25" s="426"/>
      <c r="AB25" s="426"/>
      <c r="AC25" s="426"/>
      <c r="AD25" s="426"/>
      <c r="AE25" s="426"/>
      <c r="AF25" s="427"/>
      <c r="AG25" s="47"/>
      <c r="AH25" s="47"/>
      <c r="AI25" s="47"/>
      <c r="AJ25" s="47"/>
      <c r="AK25" s="47"/>
      <c r="AL25" s="47"/>
    </row>
    <row r="26" spans="1:38" ht="29.25" customHeight="1" thickBot="1" x14ac:dyDescent="0.45">
      <c r="A26" s="47"/>
      <c r="B26" s="47"/>
      <c r="C26" s="428" t="s">
        <v>85</v>
      </c>
      <c r="D26" s="429"/>
      <c r="E26" s="429"/>
      <c r="F26" s="429"/>
      <c r="G26" s="429"/>
      <c r="H26" s="430"/>
      <c r="I26" s="65"/>
      <c r="J26" s="431">
        <f>SUM(J24:O25)</f>
        <v>0</v>
      </c>
      <c r="K26" s="431"/>
      <c r="L26" s="431"/>
      <c r="M26" s="431"/>
      <c r="N26" s="431"/>
      <c r="O26" s="431"/>
      <c r="P26" s="66"/>
      <c r="Q26" s="65"/>
      <c r="R26" s="431">
        <f>SUM(R24:W25)</f>
        <v>0</v>
      </c>
      <c r="S26" s="431"/>
      <c r="T26" s="431"/>
      <c r="U26" s="431"/>
      <c r="V26" s="431"/>
      <c r="W26" s="431"/>
      <c r="X26" s="66"/>
      <c r="Y26" s="432"/>
      <c r="Z26" s="433"/>
      <c r="AA26" s="433"/>
      <c r="AB26" s="433"/>
      <c r="AC26" s="433"/>
      <c r="AD26" s="433"/>
      <c r="AE26" s="433"/>
      <c r="AF26" s="434"/>
      <c r="AG26" s="47"/>
      <c r="AH26" s="47"/>
      <c r="AI26" s="47"/>
      <c r="AJ26" s="47"/>
      <c r="AK26" s="47"/>
      <c r="AL26" s="47"/>
    </row>
    <row r="27" spans="1:38" ht="29.25" customHeight="1" thickBot="1" x14ac:dyDescent="0.45">
      <c r="A27" s="47"/>
      <c r="B27" s="47"/>
      <c r="C27" s="411" t="s">
        <v>86</v>
      </c>
      <c r="D27" s="412"/>
      <c r="E27" s="412"/>
      <c r="F27" s="412"/>
      <c r="G27" s="412"/>
      <c r="H27" s="413"/>
      <c r="I27" s="74" t="s">
        <v>81</v>
      </c>
      <c r="J27" s="414"/>
      <c r="K27" s="414"/>
      <c r="L27" s="414"/>
      <c r="M27" s="414"/>
      <c r="N27" s="414"/>
      <c r="O27" s="414"/>
      <c r="P27" s="75"/>
      <c r="Q27" s="74" t="s">
        <v>81</v>
      </c>
      <c r="R27" s="414"/>
      <c r="S27" s="414"/>
      <c r="T27" s="414"/>
      <c r="U27" s="414"/>
      <c r="V27" s="414"/>
      <c r="W27" s="414"/>
      <c r="X27" s="75"/>
      <c r="Y27" s="415"/>
      <c r="Z27" s="416"/>
      <c r="AA27" s="416"/>
      <c r="AB27" s="416"/>
      <c r="AC27" s="416"/>
      <c r="AD27" s="416"/>
      <c r="AE27" s="416"/>
      <c r="AF27" s="417"/>
      <c r="AG27" s="47"/>
      <c r="AH27" s="47"/>
      <c r="AI27" s="47"/>
      <c r="AJ27" s="47"/>
      <c r="AK27" s="47"/>
      <c r="AL27" s="47"/>
    </row>
    <row r="28" spans="1:38" ht="29.25" customHeight="1" thickBot="1" x14ac:dyDescent="0.45">
      <c r="A28" s="47"/>
      <c r="B28" s="47"/>
      <c r="C28" s="411" t="s">
        <v>87</v>
      </c>
      <c r="D28" s="412"/>
      <c r="E28" s="412"/>
      <c r="F28" s="412"/>
      <c r="G28" s="412"/>
      <c r="H28" s="413"/>
      <c r="I28" s="74"/>
      <c r="J28" s="418">
        <f>IFERROR((J23+J26-J27),"")</f>
        <v>0</v>
      </c>
      <c r="K28" s="418"/>
      <c r="L28" s="418"/>
      <c r="M28" s="418"/>
      <c r="N28" s="418"/>
      <c r="O28" s="418"/>
      <c r="P28" s="75"/>
      <c r="Q28" s="74"/>
      <c r="R28" s="418">
        <f>IFERROR((R23+R26-R27),"")</f>
        <v>0</v>
      </c>
      <c r="S28" s="418"/>
      <c r="T28" s="418"/>
      <c r="U28" s="418"/>
      <c r="V28" s="418"/>
      <c r="W28" s="418"/>
      <c r="X28" s="75"/>
      <c r="Y28" s="76" t="s">
        <v>88</v>
      </c>
      <c r="Z28" s="481">
        <f>IFERROR(J28-R28,"")</f>
        <v>0</v>
      </c>
      <c r="AA28" s="481"/>
      <c r="AB28" s="481"/>
      <c r="AC28" s="481"/>
      <c r="AD28" s="481"/>
      <c r="AE28" s="481"/>
      <c r="AF28" s="482"/>
      <c r="AG28" s="47"/>
      <c r="AH28" s="47"/>
      <c r="AI28" s="47"/>
      <c r="AJ28" s="47"/>
      <c r="AK28" s="47"/>
      <c r="AL28" s="47"/>
    </row>
    <row r="29" spans="1:38" ht="29.25" customHeight="1" x14ac:dyDescent="0.4">
      <c r="A29" s="47"/>
      <c r="B29" s="47"/>
      <c r="C29" s="478" t="s">
        <v>95</v>
      </c>
      <c r="D29" s="479"/>
      <c r="E29" s="479"/>
      <c r="F29" s="479"/>
      <c r="G29" s="479"/>
      <c r="H29" s="480"/>
      <c r="I29" s="99"/>
      <c r="J29" s="405"/>
      <c r="K29" s="405"/>
      <c r="L29" s="405"/>
      <c r="M29" s="405"/>
      <c r="N29" s="405"/>
      <c r="O29" s="405"/>
      <c r="P29" s="100"/>
      <c r="Q29" s="79"/>
      <c r="R29" s="405"/>
      <c r="S29" s="405"/>
      <c r="T29" s="405"/>
      <c r="U29" s="405"/>
      <c r="V29" s="405"/>
      <c r="W29" s="405"/>
      <c r="X29" s="80"/>
      <c r="Y29" s="101"/>
      <c r="Z29" s="81" t="s">
        <v>96</v>
      </c>
      <c r="AA29" s="81"/>
      <c r="AB29" s="81"/>
      <c r="AC29" s="81"/>
      <c r="AD29" s="81"/>
      <c r="AE29" s="81"/>
      <c r="AF29" s="82"/>
      <c r="AG29" s="47"/>
      <c r="AH29" s="47"/>
      <c r="AI29" s="47"/>
      <c r="AJ29" s="47"/>
      <c r="AK29" s="47"/>
      <c r="AL29" s="47"/>
    </row>
    <row r="30" spans="1:38" ht="29.25" customHeight="1" thickBot="1" x14ac:dyDescent="0.45">
      <c r="A30" s="47"/>
      <c r="B30" s="47"/>
      <c r="C30" s="400" t="s">
        <v>89</v>
      </c>
      <c r="D30" s="401"/>
      <c r="E30" s="401"/>
      <c r="F30" s="401"/>
      <c r="G30" s="401"/>
      <c r="H30" s="402"/>
      <c r="I30" s="83"/>
      <c r="J30" s="408"/>
      <c r="K30" s="408"/>
      <c r="L30" s="408"/>
      <c r="M30" s="408"/>
      <c r="N30" s="408"/>
      <c r="O30" s="408"/>
      <c r="P30" s="84"/>
      <c r="Q30" s="85"/>
      <c r="R30" s="408"/>
      <c r="S30" s="408"/>
      <c r="T30" s="408"/>
      <c r="U30" s="408"/>
      <c r="V30" s="408"/>
      <c r="W30" s="408"/>
      <c r="X30" s="86"/>
      <c r="Y30" s="472"/>
      <c r="Z30" s="473"/>
      <c r="AA30" s="473"/>
      <c r="AB30" s="473"/>
      <c r="AC30" s="473"/>
      <c r="AD30" s="473"/>
      <c r="AE30" s="473"/>
      <c r="AF30" s="474"/>
      <c r="AG30" s="47"/>
      <c r="AH30" s="47"/>
      <c r="AI30" s="47"/>
      <c r="AJ30" s="47"/>
      <c r="AK30" s="47"/>
      <c r="AL30" s="47"/>
    </row>
    <row r="31" spans="1:38" ht="9" customHeight="1" x14ac:dyDescent="0.4">
      <c r="A31" s="47"/>
      <c r="B31" s="47"/>
      <c r="C31" s="89"/>
      <c r="D31" s="89"/>
      <c r="E31" s="89"/>
      <c r="F31" s="89"/>
      <c r="G31" s="89"/>
      <c r="H31" s="89"/>
      <c r="I31" s="90"/>
      <c r="J31" s="91"/>
      <c r="K31" s="91"/>
      <c r="L31" s="91"/>
      <c r="M31" s="91"/>
      <c r="N31" s="91"/>
      <c r="O31" s="91"/>
      <c r="P31" s="92"/>
      <c r="Q31" s="90"/>
      <c r="R31" s="90"/>
      <c r="S31" s="90"/>
      <c r="T31" s="90"/>
      <c r="U31" s="91"/>
      <c r="V31" s="91"/>
      <c r="W31" s="91"/>
      <c r="X31" s="91"/>
      <c r="Y31" s="93"/>
      <c r="Z31" s="94"/>
      <c r="AA31" s="94"/>
      <c r="AB31" s="94"/>
      <c r="AC31" s="94"/>
      <c r="AD31" s="94"/>
      <c r="AE31" s="94"/>
      <c r="AF31" s="94"/>
      <c r="AG31" s="47"/>
      <c r="AH31" s="47"/>
      <c r="AI31" s="47"/>
      <c r="AJ31" s="47"/>
      <c r="AK31" s="47"/>
      <c r="AL31" s="47"/>
    </row>
    <row r="32" spans="1:38" ht="16.5" customHeight="1" x14ac:dyDescent="0.4">
      <c r="A32" s="47"/>
      <c r="B32" s="47"/>
      <c r="C32" s="45" t="s">
        <v>90</v>
      </c>
      <c r="D32" s="89"/>
      <c r="E32" s="89"/>
      <c r="F32" s="89"/>
      <c r="G32" s="89"/>
      <c r="H32" s="89"/>
      <c r="I32" s="90"/>
      <c r="J32" s="91"/>
      <c r="K32" s="91"/>
      <c r="L32" s="91"/>
      <c r="M32" s="91"/>
      <c r="N32" s="91"/>
      <c r="O32" s="91"/>
      <c r="P32" s="92"/>
      <c r="Q32" s="90"/>
      <c r="R32" s="90"/>
      <c r="S32" s="90"/>
      <c r="T32" s="90"/>
      <c r="U32" s="91"/>
      <c r="V32" s="91"/>
      <c r="W32" s="91"/>
      <c r="X32" s="91"/>
      <c r="Y32" s="93"/>
      <c r="Z32" s="94"/>
      <c r="AA32" s="94"/>
      <c r="AB32" s="94"/>
      <c r="AC32" s="94"/>
      <c r="AD32" s="94"/>
      <c r="AE32" s="94"/>
      <c r="AF32" s="94"/>
      <c r="AG32" s="47"/>
      <c r="AH32" s="47"/>
      <c r="AI32" s="47"/>
      <c r="AJ32" s="47"/>
      <c r="AK32" s="47"/>
      <c r="AL32" s="47"/>
    </row>
    <row r="33" spans="1:38" ht="16.5" customHeight="1" x14ac:dyDescent="0.4">
      <c r="A33" s="47"/>
      <c r="B33" s="47"/>
      <c r="C33" s="95"/>
      <c r="D33" s="89"/>
      <c r="E33" s="89"/>
      <c r="F33" s="89"/>
      <c r="G33" s="89"/>
      <c r="H33" s="89"/>
      <c r="I33" s="90"/>
      <c r="J33" s="91"/>
      <c r="K33" s="91"/>
      <c r="L33" s="91"/>
      <c r="M33" s="91"/>
      <c r="N33" s="91"/>
      <c r="O33" s="91"/>
      <c r="P33" s="92"/>
      <c r="Q33" s="90"/>
      <c r="R33" s="90"/>
      <c r="S33" s="90"/>
      <c r="T33" s="90"/>
      <c r="U33" s="91"/>
      <c r="V33" s="91"/>
      <c r="W33" s="91"/>
      <c r="X33" s="91"/>
      <c r="Y33" s="93"/>
      <c r="Z33" s="94"/>
      <c r="AA33" s="94"/>
      <c r="AB33" s="94"/>
      <c r="AC33" s="94"/>
      <c r="AD33" s="94"/>
      <c r="AE33" s="94"/>
      <c r="AF33" s="94"/>
      <c r="AG33" s="47"/>
      <c r="AH33" s="47"/>
      <c r="AI33" s="47"/>
      <c r="AJ33" s="47"/>
      <c r="AK33" s="47"/>
      <c r="AL33" s="47"/>
    </row>
    <row r="34" spans="1:38" ht="24.75" customHeight="1" thickBot="1" x14ac:dyDescent="0.45"/>
    <row r="35" spans="1:38" ht="18" customHeight="1" thickBot="1" x14ac:dyDescent="0.45">
      <c r="C35" s="48" t="s">
        <v>97</v>
      </c>
      <c r="L35" s="475">
        <f>J29+J30*G17</f>
        <v>0</v>
      </c>
      <c r="M35" s="476"/>
      <c r="N35" s="476"/>
      <c r="O35" s="477"/>
      <c r="T35" s="394">
        <f>R29+R30*G17</f>
        <v>0</v>
      </c>
      <c r="U35" s="395"/>
      <c r="V35" s="395"/>
      <c r="W35" s="396"/>
      <c r="X35" s="96"/>
    </row>
    <row r="36" spans="1:38" x14ac:dyDescent="0.4">
      <c r="C36" s="97" t="s">
        <v>98</v>
      </c>
    </row>
  </sheetData>
  <sheetProtection selectLockedCells="1"/>
  <mergeCells count="62">
    <mergeCell ref="L1:W1"/>
    <mergeCell ref="D3:AD3"/>
    <mergeCell ref="C4:AF4"/>
    <mergeCell ref="U5:Y5"/>
    <mergeCell ref="N7:R7"/>
    <mergeCell ref="S7:AD7"/>
    <mergeCell ref="C20:H20"/>
    <mergeCell ref="I20:P20"/>
    <mergeCell ref="Q20:X20"/>
    <mergeCell ref="Y20:AF20"/>
    <mergeCell ref="B9:E9"/>
    <mergeCell ref="G9:P9"/>
    <mergeCell ref="B11:E11"/>
    <mergeCell ref="G11:I11"/>
    <mergeCell ref="K11:N11"/>
    <mergeCell ref="B13:E13"/>
    <mergeCell ref="G13:Q13"/>
    <mergeCell ref="B15:E15"/>
    <mergeCell ref="G15:AD15"/>
    <mergeCell ref="B17:E17"/>
    <mergeCell ref="G17:J17"/>
    <mergeCell ref="K17:L17"/>
    <mergeCell ref="C21:H21"/>
    <mergeCell ref="J21:O21"/>
    <mergeCell ref="R21:W21"/>
    <mergeCell ref="Y21:AF21"/>
    <mergeCell ref="C22:H22"/>
    <mergeCell ref="R22:W22"/>
    <mergeCell ref="Y22:AF22"/>
    <mergeCell ref="C23:H23"/>
    <mergeCell ref="J23:O23"/>
    <mergeCell ref="R23:W23"/>
    <mergeCell ref="Y23:AF23"/>
    <mergeCell ref="C24:H24"/>
    <mergeCell ref="J24:O24"/>
    <mergeCell ref="R24:W24"/>
    <mergeCell ref="Y24:AF24"/>
    <mergeCell ref="C25:H25"/>
    <mergeCell ref="J25:O25"/>
    <mergeCell ref="R25:W25"/>
    <mergeCell ref="Y25:AF25"/>
    <mergeCell ref="C26:H26"/>
    <mergeCell ref="J26:O26"/>
    <mergeCell ref="R26:W26"/>
    <mergeCell ref="Y26:AF26"/>
    <mergeCell ref="C27:H27"/>
    <mergeCell ref="J27:O27"/>
    <mergeCell ref="R27:W27"/>
    <mergeCell ref="Y27:AF27"/>
    <mergeCell ref="C28:H28"/>
    <mergeCell ref="J28:O28"/>
    <mergeCell ref="R28:W28"/>
    <mergeCell ref="Z28:AF28"/>
    <mergeCell ref="Y30:AF30"/>
    <mergeCell ref="L35:O35"/>
    <mergeCell ref="T35:W35"/>
    <mergeCell ref="C29:H29"/>
    <mergeCell ref="J29:O29"/>
    <mergeCell ref="R29:W29"/>
    <mergeCell ref="C30:H30"/>
    <mergeCell ref="J30:O30"/>
    <mergeCell ref="R30:W30"/>
  </mergeCells>
  <phoneticPr fontId="3"/>
  <conditionalFormatting sqref="G17:J17">
    <cfRule type="expression" dxfId="13" priority="14">
      <formula>$G$17=""</formula>
    </cfRule>
  </conditionalFormatting>
  <conditionalFormatting sqref="G13:Q13">
    <cfRule type="expression" dxfId="12" priority="1">
      <formula>$G$13=""</formula>
    </cfRule>
  </conditionalFormatting>
  <conditionalFormatting sqref="J21:O21">
    <cfRule type="expression" dxfId="11" priority="13">
      <formula>$J$21=""</formula>
    </cfRule>
  </conditionalFormatting>
  <conditionalFormatting sqref="J24:O24">
    <cfRule type="expression" dxfId="10" priority="11">
      <formula>$J$24=""</formula>
    </cfRule>
  </conditionalFormatting>
  <conditionalFormatting sqref="J25:O25">
    <cfRule type="expression" dxfId="9" priority="9">
      <formula>$J$25=""</formula>
    </cfRule>
  </conditionalFormatting>
  <conditionalFormatting sqref="J27:O27">
    <cfRule type="expression" dxfId="8" priority="7">
      <formula>$J$27=""</formula>
    </cfRule>
  </conditionalFormatting>
  <conditionalFormatting sqref="J29:O29">
    <cfRule type="expression" dxfId="7" priority="5">
      <formula>$J$29=""</formula>
    </cfRule>
  </conditionalFormatting>
  <conditionalFormatting sqref="J30:O30">
    <cfRule type="expression" dxfId="6" priority="3">
      <formula>$J$30=""</formula>
    </cfRule>
  </conditionalFormatting>
  <conditionalFormatting sqref="R22:W22">
    <cfRule type="expression" dxfId="5" priority="12">
      <formula>$R$22=""</formula>
    </cfRule>
  </conditionalFormatting>
  <conditionalFormatting sqref="R24:W24">
    <cfRule type="expression" dxfId="4" priority="10">
      <formula>$R$24=""</formula>
    </cfRule>
  </conditionalFormatting>
  <conditionalFormatting sqref="R25:W25">
    <cfRule type="expression" dxfId="3" priority="8">
      <formula>$R$25=""</formula>
    </cfRule>
  </conditionalFormatting>
  <conditionalFormatting sqref="R27:W27">
    <cfRule type="expression" dxfId="2" priority="6">
      <formula>$R$27=""</formula>
    </cfRule>
  </conditionalFormatting>
  <conditionalFormatting sqref="R29:W29">
    <cfRule type="expression" dxfId="1" priority="4">
      <formula>$R$29=""</formula>
    </cfRule>
  </conditionalFormatting>
  <conditionalFormatting sqref="R30:W30">
    <cfRule type="expression" dxfId="0" priority="2">
      <formula>$R$30=""</formula>
    </cfRule>
  </conditionalFormatting>
  <pageMargins left="0.55118110236220474" right="0.35433070866141736" top="0.62992125984251968" bottom="0.62992125984251968" header="0.27559055118110237"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データシート</vt:lpstr>
      <vt:lpstr>【２台目以降】様式第１１(その４の１) </vt:lpstr>
      <vt:lpstr>様式第１０(第８条関係)</vt:lpstr>
      <vt:lpstr>雛形＿リース料金均等(トラック)</vt:lpstr>
      <vt:lpstr>雛形＿リース料金変動あり(トラック)</vt:lpstr>
      <vt:lpstr>雛形＿前払い金あり(トラック)</vt:lpstr>
      <vt:lpstr>CENNTROor不明</vt:lpstr>
      <vt:lpstr>DFSKor不明</vt:lpstr>
      <vt:lpstr>'【２台目以降】様式第１１(その４の１) '!Print_Area</vt:lpstr>
      <vt:lpstr>データシート!Print_Area</vt:lpstr>
      <vt:lpstr>'雛形＿リース料金均等(トラック)'!Print_Area</vt:lpstr>
      <vt:lpstr>'雛形＿リース料金変動あり(トラック)'!Print_Area</vt:lpstr>
      <vt:lpstr>'雛形＿前払い金あり(トラック)'!Print_Area</vt:lpstr>
      <vt:lpstr>'様式第１０(第８条関係)'!Print_Area</vt:lpstr>
      <vt:lpstr>SHINERAYor不明</vt:lpstr>
      <vt:lpstr>UDトラックス</vt:lpstr>
      <vt:lpstr>いすゞ</vt:lpstr>
      <vt:lpstr>トヨタ</vt:lpstr>
      <vt:lpstr>ニッサン</vt:lpstr>
      <vt:lpstr>フォトンorFOTONor不明</vt:lpstr>
      <vt:lpstr>フォトンor不明</vt:lpstr>
      <vt:lpstr>ホンダ</vt:lpstr>
      <vt:lpstr>三菱</vt:lpstr>
      <vt:lpstr>三菱ふそう</vt:lpstr>
      <vt:lpstr>日野</vt:lpstr>
      <vt:lpstr>不明</vt:lpstr>
      <vt:lpstr>柳州五菱</vt:lpstr>
      <vt:lpstr>柳州五菱or不明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淵上 皆実</dc:creator>
  <cp:lastModifiedBy>淵上 皆実</cp:lastModifiedBy>
  <dcterms:created xsi:type="dcterms:W3CDTF">2025-04-15T04:48:26Z</dcterms:created>
  <dcterms:modified xsi:type="dcterms:W3CDTF">2025-08-20T02:07:26Z</dcterms:modified>
</cp:coreProperties>
</file>