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N:\令和5年度（補正予算）：事業準備ファイル（令和６年２月１日～　）\データシート\実績申請\HP用\"/>
    </mc:Choice>
  </mc:AlternateContent>
  <xr:revisionPtr revIDLastSave="0" documentId="13_ncr:1_{E1E30AE2-01C8-4EDD-8185-CF2B9781C126}" xr6:coauthVersionLast="36" xr6:coauthVersionMax="36" xr10:uidLastSave="{00000000-0000-0000-0000-000000000000}"/>
  <bookViews>
    <workbookView xWindow="0" yWindow="0" windowWidth="28800" windowHeight="11385" xr2:uid="{0B998128-3CE5-4EBA-9034-6A08A9DC47D8}"/>
  </bookViews>
  <sheets>
    <sheet name="データシート" sheetId="10" r:id="rId1"/>
    <sheet name="様式第１１の２(第１１関係) " sheetId="1" r:id="rId2"/>
    <sheet name="様式第１１(その６の１)" sheetId="2" r:id="rId3"/>
    <sheet name="様式第１１(その７)" sheetId="4" r:id="rId4"/>
    <sheet name="様式第１３(第１３関係)" sheetId="5" r:id="rId5"/>
    <sheet name="雛形＿リース料金均等(トラック)" sheetId="6" r:id="rId6"/>
    <sheet name="雛形＿リース料金変動あり(トラック)" sheetId="7" r:id="rId7"/>
    <sheet name="雛形＿前払い金あり(トラック)" sheetId="8" r:id="rId8"/>
    <sheet name="雛形＿リース料金均等(充電器)" sheetId="9" r:id="rId9"/>
  </sheets>
  <definedNames>
    <definedName name="CENNTROor不明">データシート!$AO$13:$AO$15</definedName>
    <definedName name="DFSKor不明">データシート!$AM$13:$AM$16</definedName>
    <definedName name="_xlnm.Print_Area" localSheetId="0">データシート!$A$1:$AK$109</definedName>
    <definedName name="_xlnm.Print_Area" localSheetId="5">'雛形＿リース料金均等(トラック)'!$A$1:$AH$31</definedName>
    <definedName name="_xlnm.Print_Area" localSheetId="8">'雛形＿リース料金均等(充電器)'!$A$1:$AH$32</definedName>
    <definedName name="_xlnm.Print_Area" localSheetId="6">'雛形＿リース料金変動あり(トラック)'!$A$1:$AH$32</definedName>
    <definedName name="_xlnm.Print_Area" localSheetId="7">'雛形＿前払い金あり(トラック)'!$A$1:$AH$33</definedName>
    <definedName name="_xlnm.Print_Area" localSheetId="2">'様式第１１(その６の１)'!$A$1:$AF$60</definedName>
    <definedName name="_xlnm.Print_Area" localSheetId="3">'様式第１１(その７)'!$A$1:$AD$56</definedName>
    <definedName name="_xlnm.Print_Area" localSheetId="1">'様式第１１の２(第１１関係) '!$A$1:$AE$50</definedName>
    <definedName name="_xlnm.Print_Area" localSheetId="4">'様式第１３(第１３関係)'!$A$1:$AJ$50</definedName>
    <definedName name="いすゞ">データシート!$AT$13:$AT$15</definedName>
    <definedName name="トヨタ">データシート!$AU$13</definedName>
    <definedName name="ニッサン">データシート!$AW$13:$AW$18</definedName>
    <definedName name="フォトンor不明">データシート!$AX$13:$AX$14</definedName>
    <definedName name="ホンダ">データシート!$AV$13:$AV$16</definedName>
    <definedName name="三菱">データシート!$AQ$13:$AQ$22</definedName>
    <definedName name="三菱ふそう">データシート!$AS$13</definedName>
    <definedName name="日野">データシート!$AR$13</definedName>
    <definedName name="不明">データシート!$AP$13:$AP$16</definedName>
    <definedName name="柳州五菱">データシート!$AN$13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2" l="1"/>
  <c r="AS131" i="10"/>
  <c r="AS132" i="10"/>
  <c r="AS133" i="10"/>
  <c r="AS134" i="10"/>
  <c r="AS139" i="10" l="1"/>
  <c r="AS138" i="10"/>
  <c r="AS129" i="10"/>
  <c r="AS130" i="10"/>
  <c r="W30" i="2" l="1"/>
  <c r="K18" i="2"/>
  <c r="J9" i="2"/>
  <c r="J5" i="2"/>
  <c r="AS115" i="10" l="1"/>
  <c r="AS116" i="10"/>
  <c r="AS117" i="10"/>
  <c r="AS118" i="10"/>
  <c r="AS119" i="10"/>
  <c r="AS120" i="10"/>
  <c r="AS121" i="10"/>
  <c r="AS122" i="10"/>
  <c r="AS123" i="10"/>
  <c r="AS124" i="10"/>
  <c r="AS125" i="10"/>
  <c r="AS126" i="10"/>
  <c r="AS127" i="10"/>
  <c r="AS128" i="10"/>
  <c r="AS135" i="10"/>
  <c r="AS136" i="10"/>
  <c r="AS137" i="10"/>
  <c r="H85" i="10" l="1"/>
  <c r="S56" i="10"/>
  <c r="M29" i="4"/>
  <c r="T11" i="1"/>
  <c r="S46" i="10" l="1"/>
  <c r="T28" i="5"/>
  <c r="A37" i="10"/>
  <c r="U34" i="1" l="1"/>
  <c r="J34" i="1"/>
  <c r="X28" i="1"/>
  <c r="X27" i="1"/>
  <c r="P28" i="1"/>
  <c r="P27" i="1"/>
  <c r="L20" i="1"/>
  <c r="B20" i="1"/>
  <c r="I28" i="1"/>
  <c r="I27" i="1"/>
  <c r="J28" i="7" l="1"/>
  <c r="S6" i="9" l="1"/>
  <c r="G14" i="9"/>
  <c r="G15" i="8"/>
  <c r="G12" i="9"/>
  <c r="G10" i="9"/>
  <c r="G8" i="9"/>
  <c r="S7" i="8"/>
  <c r="G14" i="7"/>
  <c r="G13" i="8"/>
  <c r="G12" i="7"/>
  <c r="K11" i="8"/>
  <c r="K10" i="7"/>
  <c r="G11" i="8"/>
  <c r="G10" i="7"/>
  <c r="G9" i="8"/>
  <c r="G8" i="7"/>
  <c r="S6" i="7"/>
  <c r="G14" i="6"/>
  <c r="J40" i="5"/>
  <c r="G12" i="6"/>
  <c r="K10" i="6"/>
  <c r="G10" i="6"/>
  <c r="G8" i="6"/>
  <c r="S6" i="6"/>
  <c r="J38" i="5"/>
  <c r="U36" i="5"/>
  <c r="J36" i="5"/>
  <c r="Y34" i="5"/>
  <c r="Y32" i="5"/>
  <c r="J34" i="5"/>
  <c r="J32" i="5"/>
  <c r="AB13" i="5"/>
  <c r="Z12" i="5"/>
  <c r="Y11" i="5"/>
  <c r="W10" i="5"/>
  <c r="Q37" i="4"/>
  <c r="J37" i="4"/>
  <c r="J35" i="4"/>
  <c r="Q35" i="4"/>
  <c r="M27" i="4"/>
  <c r="AA23" i="4"/>
  <c r="O23" i="4"/>
  <c r="J23" i="4"/>
  <c r="J21" i="4"/>
  <c r="J19" i="4"/>
  <c r="X17" i="4"/>
  <c r="Q17" i="4"/>
  <c r="J17" i="4"/>
  <c r="X15" i="4"/>
  <c r="Q15" i="4"/>
  <c r="J15" i="4"/>
  <c r="Q13" i="4"/>
  <c r="J13" i="4"/>
  <c r="X11" i="4"/>
  <c r="Q11" i="4"/>
  <c r="J11" i="4"/>
  <c r="J8" i="4"/>
  <c r="J6" i="4"/>
  <c r="Q6" i="4"/>
  <c r="W36" i="2"/>
  <c r="W34" i="2"/>
  <c r="W28" i="2"/>
  <c r="M28" i="2"/>
  <c r="AB26" i="2"/>
  <c r="P26" i="2"/>
  <c r="K26" i="2"/>
  <c r="K24" i="2"/>
  <c r="K22" i="2"/>
  <c r="K20" i="2"/>
  <c r="Y16" i="2"/>
  <c r="Q16" i="2"/>
  <c r="I16" i="2"/>
  <c r="Y14" i="2"/>
  <c r="Q14" i="2"/>
  <c r="I14" i="2"/>
  <c r="U12" i="2"/>
  <c r="I12" i="2"/>
  <c r="I10" i="2"/>
  <c r="Y10" i="2"/>
  <c r="Q10" i="2"/>
  <c r="S20" i="1"/>
  <c r="V46" i="1"/>
  <c r="K46" i="1"/>
  <c r="V45" i="1"/>
  <c r="I45" i="1"/>
  <c r="O40" i="1"/>
  <c r="V41" i="1"/>
  <c r="I41" i="1"/>
  <c r="V42" i="1"/>
  <c r="K42" i="1"/>
  <c r="O43" i="1"/>
  <c r="I44" i="1"/>
  <c r="X29" i="1"/>
  <c r="D85" i="10"/>
  <c r="W38" i="2" s="1"/>
  <c r="V13" i="1" l="1"/>
  <c r="U12" i="1"/>
  <c r="R10" i="1"/>
  <c r="X5" i="1"/>
  <c r="Z4" i="1"/>
  <c r="X2" i="1"/>
  <c r="AS114" i="10"/>
  <c r="AS113" i="10"/>
  <c r="AS112" i="10"/>
  <c r="AS111" i="10"/>
  <c r="AS110" i="10"/>
  <c r="AS109" i="10"/>
  <c r="AS108" i="10"/>
  <c r="AS107" i="10"/>
  <c r="AS106" i="10"/>
  <c r="AS105" i="10"/>
  <c r="AS104" i="10"/>
  <c r="AS103" i="10"/>
  <c r="AS102" i="10"/>
  <c r="AS101" i="10"/>
  <c r="AS100" i="10"/>
  <c r="AS99" i="10"/>
  <c r="AS98" i="10"/>
  <c r="AS97" i="10"/>
  <c r="AS96" i="10"/>
  <c r="AS95" i="10"/>
  <c r="AS94" i="10"/>
  <c r="AS93" i="10"/>
  <c r="AS92" i="10"/>
  <c r="AS91" i="10"/>
  <c r="AS90" i="10"/>
  <c r="AS89" i="10"/>
  <c r="AS88" i="10"/>
  <c r="AS87" i="10"/>
  <c r="AS86" i="10"/>
  <c r="AS85" i="10"/>
  <c r="AS84" i="10"/>
  <c r="AS83" i="10"/>
  <c r="AS82" i="10"/>
  <c r="AS81" i="10"/>
  <c r="AS80" i="10"/>
  <c r="AS79" i="10"/>
  <c r="AS78" i="10"/>
  <c r="AS77" i="10"/>
  <c r="AS76" i="10"/>
  <c r="AS75" i="10"/>
  <c r="AS74" i="10"/>
  <c r="AS73" i="10"/>
  <c r="AS72" i="10"/>
  <c r="AS71" i="10"/>
  <c r="AS70" i="10"/>
  <c r="AS69" i="10"/>
  <c r="AS68" i="10"/>
  <c r="AS67" i="10"/>
  <c r="AS66" i="10"/>
  <c r="AS65" i="10"/>
  <c r="AS64" i="10"/>
  <c r="AS63" i="10"/>
  <c r="AS62" i="10"/>
  <c r="AS61" i="10"/>
  <c r="AS60" i="10"/>
  <c r="AS59" i="10"/>
  <c r="AS58" i="10"/>
  <c r="AS57" i="10"/>
  <c r="AS56" i="10"/>
  <c r="AS55" i="10"/>
  <c r="J28" i="9" l="1"/>
  <c r="J29" i="9" s="1"/>
  <c r="R26" i="9"/>
  <c r="J26" i="9"/>
  <c r="J23" i="9"/>
  <c r="R20" i="9"/>
  <c r="R23" i="9" s="1"/>
  <c r="T35" i="8"/>
  <c r="L35" i="8"/>
  <c r="J28" i="8"/>
  <c r="R26" i="8"/>
  <c r="J26" i="8"/>
  <c r="J23" i="8"/>
  <c r="R21" i="8"/>
  <c r="R23" i="8" s="1"/>
  <c r="R28" i="8" s="1"/>
  <c r="T34" i="7"/>
  <c r="L34" i="7"/>
  <c r="R25" i="7"/>
  <c r="J25" i="7"/>
  <c r="R22" i="7"/>
  <c r="R27" i="7" s="1"/>
  <c r="J22" i="7"/>
  <c r="J27" i="7" s="1"/>
  <c r="Z27" i="7" s="1"/>
  <c r="R20" i="7"/>
  <c r="R25" i="6"/>
  <c r="J25" i="6"/>
  <c r="J22" i="6"/>
  <c r="J27" i="6" s="1"/>
  <c r="R20" i="6"/>
  <c r="R22" i="6" s="1"/>
  <c r="D60" i="10" l="1"/>
  <c r="D62" i="10" s="1"/>
  <c r="M33" i="4" s="1"/>
  <c r="M31" i="4"/>
  <c r="K85" i="10"/>
  <c r="W40" i="2"/>
  <c r="R28" i="9"/>
  <c r="R29" i="9" s="1"/>
  <c r="K34" i="9" s="1"/>
  <c r="S34" i="9"/>
  <c r="Z28" i="8"/>
  <c r="S33" i="6"/>
  <c r="R27" i="6"/>
  <c r="R28" i="6" s="1"/>
  <c r="K33" i="6" s="1"/>
  <c r="J28" i="6"/>
  <c r="O85" i="10" l="1"/>
  <c r="W42" i="2"/>
  <c r="Z28" i="9"/>
  <c r="Z27" i="6"/>
  <c r="D89" i="10" l="1"/>
  <c r="D91" i="10" s="1"/>
  <c r="T26" i="5" s="1"/>
  <c r="T30" i="5" s="1"/>
  <c r="W44" i="2"/>
</calcChain>
</file>

<file path=xl/sharedStrings.xml><?xml version="1.0" encoding="utf-8"?>
<sst xmlns="http://schemas.openxmlformats.org/spreadsheetml/2006/main" count="1037" uniqueCount="422">
  <si>
    <t>交付決定日～完了実績報告書の提出日</t>
    <phoneticPr fontId="3"/>
  </si>
  <si>
    <t>注３</t>
    <rPh sb="0" eb="1">
      <t>チュウ</t>
    </rPh>
    <phoneticPr fontId="3"/>
  </si>
  <si>
    <t>申請番号とは様式第３の交付決定通知書に付した申請番号</t>
    <phoneticPr fontId="3"/>
  </si>
  <si>
    <t>注２</t>
    <rPh sb="0" eb="1">
      <t>チュウ</t>
    </rPh>
    <phoneticPr fontId="3"/>
  </si>
  <si>
    <t>交付規程第３条第３項の規定に基づき共同で交付申請した場合は、代表事業者が報告すること</t>
    <phoneticPr fontId="3"/>
  </si>
  <si>
    <t>注１</t>
    <rPh sb="0" eb="1">
      <t>チュウ</t>
    </rPh>
    <phoneticPr fontId="3"/>
  </si>
  <si>
    <t>＠</t>
    <phoneticPr fontId="3"/>
  </si>
  <si>
    <t>Eメールアドレス</t>
    <phoneticPr fontId="3"/>
  </si>
  <si>
    <t>FAX番号</t>
    <rPh sb="3" eb="5">
      <t>バンゴウ</t>
    </rPh>
    <phoneticPr fontId="3"/>
  </si>
  <si>
    <t>電話番号</t>
    <rPh sb="0" eb="4">
      <t>デンワバンゴウ</t>
    </rPh>
    <phoneticPr fontId="3"/>
  </si>
  <si>
    <t>-</t>
    <phoneticPr fontId="3"/>
  </si>
  <si>
    <t>住所〒</t>
    <rPh sb="0" eb="2">
      <t>ジュウショ</t>
    </rPh>
    <phoneticPr fontId="3"/>
  </si>
  <si>
    <t>担当者(所属部署・職名・氏名)</t>
    <rPh sb="0" eb="3">
      <t>タントウシャ</t>
    </rPh>
    <rPh sb="4" eb="8">
      <t>ショゾクブショ</t>
    </rPh>
    <rPh sb="9" eb="11">
      <t>ショクメイ</t>
    </rPh>
    <rPh sb="12" eb="14">
      <t>シメイ</t>
    </rPh>
    <phoneticPr fontId="3"/>
  </si>
  <si>
    <t>担当者
連絡先</t>
    <rPh sb="0" eb="3">
      <t>タントウシャ</t>
    </rPh>
    <rPh sb="4" eb="7">
      <t>レンラクサキ</t>
    </rPh>
    <phoneticPr fontId="3"/>
  </si>
  <si>
    <t>責任者(所属部署・職名・氏名)</t>
    <rPh sb="0" eb="3">
      <t>セキニンシャ</t>
    </rPh>
    <rPh sb="4" eb="8">
      <t>ショゾクブショ</t>
    </rPh>
    <rPh sb="9" eb="11">
      <t>ショクメイ</t>
    </rPh>
    <rPh sb="12" eb="14">
      <t>シメイ</t>
    </rPh>
    <phoneticPr fontId="3"/>
  </si>
  <si>
    <t>責任者
連絡先</t>
    <rPh sb="0" eb="3">
      <t>セキニンシャ</t>
    </rPh>
    <rPh sb="4" eb="7">
      <t>レンラクサキ</t>
    </rPh>
    <phoneticPr fontId="3"/>
  </si>
  <si>
    <t>本件責任者及び担当者の氏名、連絡先等</t>
  </si>
  <si>
    <t>５</t>
    <phoneticPr fontId="3"/>
  </si>
  <si>
    <t>補助事業の実施報告書　様式第１１（その６の１、その６の２）及び（その７）</t>
    <phoneticPr fontId="3"/>
  </si>
  <si>
    <t>添付資料</t>
    <phoneticPr fontId="3"/>
  </si>
  <si>
    <t>４</t>
    <phoneticPr fontId="3"/>
  </si>
  <si>
    <r>
      <t>補助事業の実施期間</t>
    </r>
    <r>
      <rPr>
        <vertAlign val="superscript"/>
        <sz val="11"/>
        <color theme="1"/>
        <rFont val="ＭＳ Ｐ明朝"/>
        <family val="1"/>
        <charset val="128"/>
      </rPr>
      <t>注3</t>
    </r>
    <rPh sb="0" eb="2">
      <t>ホジョ</t>
    </rPh>
    <rPh sb="2" eb="4">
      <t>ジギョウ</t>
    </rPh>
    <rPh sb="5" eb="7">
      <t>ジッシ</t>
    </rPh>
    <rPh sb="7" eb="9">
      <t>キカン</t>
    </rPh>
    <rPh sb="9" eb="10">
      <t>チュウ</t>
    </rPh>
    <phoneticPr fontId="3"/>
  </si>
  <si>
    <t>３</t>
    <phoneticPr fontId="3"/>
  </si>
  <si>
    <t>様式第１１（その６の１、その６の２）及び（その７）に記載のとおり</t>
    <phoneticPr fontId="3"/>
  </si>
  <si>
    <t>補助事業の実施状況及び補助金の経費収支実績</t>
    <phoneticPr fontId="3"/>
  </si>
  <si>
    <t>２</t>
    <phoneticPr fontId="3"/>
  </si>
  <si>
    <t>円)</t>
    <rPh sb="0" eb="1">
      <t>エン</t>
    </rPh>
    <phoneticPr fontId="3"/>
  </si>
  <si>
    <t>(うち消費税及び地方消費税相当額</t>
    <phoneticPr fontId="3"/>
  </si>
  <si>
    <t>)</t>
    <phoneticPr fontId="3"/>
  </si>
  <si>
    <t>(</t>
    <phoneticPr fontId="3"/>
  </si>
  <si>
    <t>円</t>
    <rPh sb="0" eb="1">
      <t>エン</t>
    </rPh>
    <phoneticPr fontId="3"/>
  </si>
  <si>
    <t>金</t>
    <rPh sb="0" eb="1">
      <t>キン</t>
    </rPh>
    <phoneticPr fontId="3"/>
  </si>
  <si>
    <t>充 電 設 備</t>
    <phoneticPr fontId="3"/>
  </si>
  <si>
    <t>導 入 車 両</t>
    <phoneticPr fontId="3"/>
  </si>
  <si>
    <t>補助金の交付決定額及び交付決定年月日</t>
    <phoneticPr fontId="3"/>
  </si>
  <si>
    <t>１</t>
    <phoneticPr fontId="3"/>
  </si>
  <si>
    <t>記</t>
    <rPh sb="0" eb="1">
      <t>キ</t>
    </rPh>
    <phoneticPr fontId="3"/>
  </si>
  <si>
    <t>化促進事業（トラック））交付規程第１１条第１項の規定に基づき下記のとおり報告します。</t>
    <phoneticPr fontId="3"/>
  </si>
  <si>
    <t>業を完了しましたので、令和５年補正予算度脱炭素成長型経済構造移行推進対策費補助金（商用車の電動</t>
    <phoneticPr fontId="3"/>
  </si>
  <si>
    <t>（トラックと充電設備を同時に報告する場合）</t>
    <phoneticPr fontId="3"/>
  </si>
  <si>
    <t>（商用車の電動化促進事業（トラック））完了実績報告書</t>
    <rPh sb="1" eb="4">
      <t>ショウヨウシャ</t>
    </rPh>
    <rPh sb="5" eb="7">
      <t>デンドウ</t>
    </rPh>
    <rPh sb="7" eb="8">
      <t>カ</t>
    </rPh>
    <rPh sb="8" eb="10">
      <t>ソクシン</t>
    </rPh>
    <rPh sb="10" eb="12">
      <t>ジギョウ</t>
    </rPh>
    <rPh sb="19" eb="21">
      <t>カンリョウ</t>
    </rPh>
    <rPh sb="21" eb="23">
      <t>ジッセキ</t>
    </rPh>
    <rPh sb="23" eb="26">
      <t>ホウコクショ</t>
    </rPh>
    <phoneticPr fontId="3"/>
  </si>
  <si>
    <t>令和５年度補正予算脱炭素成長型経済構造移行推進対策費補助金</t>
    <rPh sb="0" eb="2">
      <t>レイワ</t>
    </rPh>
    <rPh sb="3" eb="5">
      <t>ネンド</t>
    </rPh>
    <rPh sb="5" eb="7">
      <t>ホセイ</t>
    </rPh>
    <rPh sb="7" eb="9">
      <t>ヨサン</t>
    </rPh>
    <rPh sb="9" eb="10">
      <t>ダツ</t>
    </rPh>
    <rPh sb="10" eb="12">
      <t>タンソ</t>
    </rPh>
    <rPh sb="12" eb="14">
      <t>セイチョウ</t>
    </rPh>
    <rPh sb="14" eb="15">
      <t>ガタ</t>
    </rPh>
    <rPh sb="15" eb="17">
      <t>ケイザイ</t>
    </rPh>
    <rPh sb="17" eb="19">
      <t>コウゾウ</t>
    </rPh>
    <rPh sb="19" eb="21">
      <t>イコウ</t>
    </rPh>
    <rPh sb="21" eb="23">
      <t>スイシン</t>
    </rPh>
    <rPh sb="23" eb="25">
      <t>タイサク</t>
    </rPh>
    <rPh sb="25" eb="26">
      <t>ヒ</t>
    </rPh>
    <rPh sb="26" eb="29">
      <t>ホジョキン</t>
    </rPh>
    <phoneticPr fontId="3"/>
  </si>
  <si>
    <t>　※識別番号記載がある電子申請の場合は押印省略可</t>
    <rPh sb="2" eb="6">
      <t>シキベツバンゴウ</t>
    </rPh>
    <rPh sb="6" eb="8">
      <t>キサイ</t>
    </rPh>
    <rPh sb="11" eb="15">
      <t>デンシシンセイ</t>
    </rPh>
    <rPh sb="16" eb="18">
      <t>バアイ</t>
    </rPh>
    <rPh sb="19" eb="23">
      <t>オウインショウリャク</t>
    </rPh>
    <rPh sb="23" eb="24">
      <t>カ</t>
    </rPh>
    <phoneticPr fontId="3"/>
  </si>
  <si>
    <t>)</t>
    <phoneticPr fontId="3"/>
  </si>
  <si>
    <t>(貸渡し先(リースの場合)</t>
    <rPh sb="1" eb="3">
      <t>カシワタ</t>
    </rPh>
    <rPh sb="4" eb="5">
      <t>サキ</t>
    </rPh>
    <rPh sb="10" eb="12">
      <t>バアイ</t>
    </rPh>
    <phoneticPr fontId="3"/>
  </si>
  <si>
    <t>㊞※</t>
    <phoneticPr fontId="3"/>
  </si>
  <si>
    <t>代表者役職・氏名</t>
    <rPh sb="0" eb="3">
      <t>ダイヒョウシャ</t>
    </rPh>
    <rPh sb="3" eb="5">
      <t>ヤクショク</t>
    </rPh>
    <rPh sb="6" eb="8">
      <t>シメイ</t>
    </rPh>
    <phoneticPr fontId="3"/>
  </si>
  <si>
    <t>氏名又は名称</t>
    <rPh sb="0" eb="2">
      <t>シメイ</t>
    </rPh>
    <rPh sb="2" eb="3">
      <t>マタ</t>
    </rPh>
    <rPh sb="4" eb="6">
      <t>メイショウ</t>
    </rPh>
    <phoneticPr fontId="3"/>
  </si>
  <si>
    <t>住　所 〒</t>
    <rPh sb="0" eb="1">
      <t>スミ</t>
    </rPh>
    <rPh sb="2" eb="3">
      <t>ショ</t>
    </rPh>
    <phoneticPr fontId="3"/>
  </si>
  <si>
    <r>
      <t>補助事業者</t>
    </r>
    <r>
      <rPr>
        <vertAlign val="superscript"/>
        <sz val="11"/>
        <color theme="1"/>
        <rFont val="ＭＳ Ｐ明朝"/>
        <family val="1"/>
        <charset val="128"/>
      </rPr>
      <t>注１</t>
    </r>
    <rPh sb="0" eb="2">
      <t>ホジョ</t>
    </rPh>
    <rPh sb="2" eb="4">
      <t>ジギョウ</t>
    </rPh>
    <rPh sb="4" eb="5">
      <t>シャ</t>
    </rPh>
    <rPh sb="5" eb="6">
      <t>チュウ</t>
    </rPh>
    <phoneticPr fontId="3"/>
  </si>
  <si>
    <t>代  表  理  事        　岩  村　敬  殿</t>
    <rPh sb="0" eb="1">
      <t>ダイ</t>
    </rPh>
    <rPh sb="3" eb="4">
      <t>オモテ</t>
    </rPh>
    <rPh sb="6" eb="7">
      <t>リ</t>
    </rPh>
    <rPh sb="9" eb="10">
      <t>コト</t>
    </rPh>
    <rPh sb="19" eb="20">
      <t>イワ</t>
    </rPh>
    <rPh sb="22" eb="23">
      <t>ムラ</t>
    </rPh>
    <rPh sb="24" eb="25">
      <t>ケイ</t>
    </rPh>
    <rPh sb="27" eb="28">
      <t>ドノ</t>
    </rPh>
    <phoneticPr fontId="3"/>
  </si>
  <si>
    <t>　</t>
    <phoneticPr fontId="3"/>
  </si>
  <si>
    <t>一般財団法人環境優良車普及機構</t>
    <rPh sb="0" eb="6">
      <t>イッパンザイダンホウジン</t>
    </rPh>
    <rPh sb="6" eb="11">
      <t>カンキョウユウリョウシャ</t>
    </rPh>
    <rPh sb="11" eb="15">
      <t>フキュウキコウ</t>
    </rPh>
    <phoneticPr fontId="3"/>
  </si>
  <si>
    <t>号</t>
    <rPh sb="0" eb="1">
      <t>ゴウ</t>
    </rPh>
    <phoneticPr fontId="3"/>
  </si>
  <si>
    <t>第</t>
    <rPh sb="0" eb="1">
      <t>ダイ</t>
    </rPh>
    <phoneticPr fontId="3"/>
  </si>
  <si>
    <t>識別番号</t>
    <rPh sb="0" eb="4">
      <t>シキベツバンゴウ</t>
    </rPh>
    <phoneticPr fontId="3"/>
  </si>
  <si>
    <t>様式第１１の２（第１１条関係）</t>
    <rPh sb="0" eb="2">
      <t>ヨウシキ</t>
    </rPh>
    <rPh sb="2" eb="3">
      <t>ダイ</t>
    </rPh>
    <rPh sb="8" eb="9">
      <t>ダイ</t>
    </rPh>
    <rPh sb="11" eb="12">
      <t>ジョウ</t>
    </rPh>
    <rPh sb="12" eb="14">
      <t>カンケイ</t>
    </rPh>
    <phoneticPr fontId="3"/>
  </si>
  <si>
    <t>様式第１１(その６の１)</t>
    <rPh sb="0" eb="2">
      <t>ヨウシキ</t>
    </rPh>
    <rPh sb="2" eb="3">
      <t>ダイ</t>
    </rPh>
    <phoneticPr fontId="3"/>
  </si>
  <si>
    <r>
      <t>商用車の電動化促進事業（トラック）実施報告書（車両）　（車台番号ごとに提出）</t>
    </r>
    <r>
      <rPr>
        <vertAlign val="superscript"/>
        <sz val="11"/>
        <color theme="1"/>
        <rFont val="ＭＳ Ｐ明朝"/>
        <family val="1"/>
        <charset val="128"/>
      </rPr>
      <t>注１</t>
    </r>
    <rPh sb="0" eb="3">
      <t>ショウヨウシャ</t>
    </rPh>
    <rPh sb="4" eb="6">
      <t>デンドウ</t>
    </rPh>
    <rPh sb="6" eb="7">
      <t>カ</t>
    </rPh>
    <rPh sb="7" eb="9">
      <t>ソクシン</t>
    </rPh>
    <rPh sb="9" eb="11">
      <t>ジギョウ</t>
    </rPh>
    <rPh sb="17" eb="19">
      <t>ジッシ</t>
    </rPh>
    <rPh sb="19" eb="22">
      <t>ホウコクショ</t>
    </rPh>
    <rPh sb="23" eb="25">
      <t>シャリョウ</t>
    </rPh>
    <rPh sb="28" eb="32">
      <t>シャダイバンゴウ</t>
    </rPh>
    <rPh sb="35" eb="37">
      <t>テイシュツ</t>
    </rPh>
    <rPh sb="38" eb="39">
      <t>チュウ</t>
    </rPh>
    <phoneticPr fontId="3"/>
  </si>
  <si>
    <t>営業所名</t>
    <rPh sb="0" eb="4">
      <t>エイギョウショメイ</t>
    </rPh>
    <phoneticPr fontId="3"/>
  </si>
  <si>
    <t>営業所位置(使用本拠の位置・住所)</t>
    <rPh sb="0" eb="5">
      <t>エイギョウショイチ</t>
    </rPh>
    <rPh sb="6" eb="10">
      <t>シヨウホンキョ</t>
    </rPh>
    <rPh sb="11" eb="13">
      <t>イチ</t>
    </rPh>
    <rPh sb="14" eb="16">
      <t>ジュウショ</t>
    </rPh>
    <phoneticPr fontId="3"/>
  </si>
  <si>
    <t>補助対象車両</t>
    <rPh sb="0" eb="6">
      <t>ホジョタイショウシャリョウ</t>
    </rPh>
    <phoneticPr fontId="3"/>
  </si>
  <si>
    <t>BEV</t>
    <phoneticPr fontId="3"/>
  </si>
  <si>
    <t>PHEV</t>
    <phoneticPr fontId="3"/>
  </si>
  <si>
    <t>FCV</t>
    <phoneticPr fontId="3"/>
  </si>
  <si>
    <t>軽自動車(バン)</t>
    <rPh sb="0" eb="4">
      <t>ケイジドウシャ</t>
    </rPh>
    <phoneticPr fontId="3"/>
  </si>
  <si>
    <t>軽自動車(トラック)</t>
    <rPh sb="0" eb="4">
      <t>ケイジドウシャ</t>
    </rPh>
    <phoneticPr fontId="3"/>
  </si>
  <si>
    <t>トラクタ</t>
    <phoneticPr fontId="3"/>
  </si>
  <si>
    <t>トラック(小型)</t>
    <rPh sb="5" eb="7">
      <t>コガタ</t>
    </rPh>
    <phoneticPr fontId="3"/>
  </si>
  <si>
    <t>トラック(中型)</t>
    <rPh sb="5" eb="7">
      <t>チュウガタ</t>
    </rPh>
    <phoneticPr fontId="3"/>
  </si>
  <si>
    <t>トラック(大型)</t>
    <rPh sb="5" eb="7">
      <t>オオガタ</t>
    </rPh>
    <phoneticPr fontId="3"/>
  </si>
  <si>
    <t>登録番号</t>
    <rPh sb="0" eb="4">
      <t>トウロクバンゴウ</t>
    </rPh>
    <phoneticPr fontId="3"/>
  </si>
  <si>
    <t>車台番号</t>
    <rPh sb="0" eb="4">
      <t>シャダイバンゴウ</t>
    </rPh>
    <phoneticPr fontId="3"/>
  </si>
  <si>
    <r>
      <t>車名</t>
    </r>
    <r>
      <rPr>
        <vertAlign val="superscript"/>
        <sz val="11"/>
        <color theme="1"/>
        <rFont val="ＭＳ Ｐ明朝"/>
        <family val="1"/>
        <charset val="128"/>
      </rPr>
      <t>注５</t>
    </r>
    <rPh sb="0" eb="2">
      <t>シャメイ</t>
    </rPh>
    <rPh sb="2" eb="3">
      <t>チュウ</t>
    </rPh>
    <phoneticPr fontId="3"/>
  </si>
  <si>
    <r>
      <t>通称名</t>
    </r>
    <r>
      <rPr>
        <vertAlign val="superscript"/>
        <sz val="11"/>
        <color theme="1"/>
        <rFont val="ＭＳ Ｐ明朝"/>
        <family val="1"/>
        <charset val="128"/>
      </rPr>
      <t>注５</t>
    </r>
    <rPh sb="0" eb="3">
      <t>ツウショウメイ</t>
    </rPh>
    <rPh sb="3" eb="4">
      <t>チュウ</t>
    </rPh>
    <phoneticPr fontId="3"/>
  </si>
  <si>
    <r>
      <rPr>
        <sz val="11"/>
        <color theme="1"/>
        <rFont val="ＭＳ Ｐ明朝"/>
        <family val="1"/>
        <charset val="128"/>
      </rPr>
      <t>型式</t>
    </r>
    <r>
      <rPr>
        <vertAlign val="superscript"/>
        <sz val="11"/>
        <color theme="1"/>
        <rFont val="ＭＳ Ｐ明朝"/>
        <family val="1"/>
        <charset val="128"/>
      </rPr>
      <t>注５</t>
    </r>
    <rPh sb="0" eb="2">
      <t>カタシキ</t>
    </rPh>
    <rPh sb="2" eb="3">
      <t>チュウ</t>
    </rPh>
    <phoneticPr fontId="3"/>
  </si>
  <si>
    <t>-</t>
    <phoneticPr fontId="3"/>
  </si>
  <si>
    <t>抵当権の有無＊</t>
    <rPh sb="0" eb="3">
      <t>テイトウケン</t>
    </rPh>
    <rPh sb="4" eb="6">
      <t>ウム</t>
    </rPh>
    <phoneticPr fontId="3"/>
  </si>
  <si>
    <t>有</t>
    <rPh sb="0" eb="1">
      <t>ア</t>
    </rPh>
    <phoneticPr fontId="3"/>
  </si>
  <si>
    <t>無</t>
    <rPh sb="0" eb="1">
      <t>ナ</t>
    </rPh>
    <phoneticPr fontId="3"/>
  </si>
  <si>
    <r>
      <t>補助事業完了日</t>
    </r>
    <r>
      <rPr>
        <vertAlign val="superscript"/>
        <sz val="11"/>
        <color theme="1"/>
        <rFont val="ＭＳ Ｐ明朝"/>
        <family val="1"/>
        <charset val="128"/>
      </rPr>
      <t>注６</t>
    </r>
    <rPh sb="0" eb="4">
      <t>ホジョジギョウ</t>
    </rPh>
    <rPh sb="4" eb="7">
      <t>カンリョウビ</t>
    </rPh>
    <rPh sb="7" eb="8">
      <t>チュウ</t>
    </rPh>
    <phoneticPr fontId="3"/>
  </si>
  <si>
    <t>補助金交付申請額(１台分)</t>
    <rPh sb="0" eb="8">
      <t>ホジョキンコウフシンセイガク</t>
    </rPh>
    <rPh sb="10" eb="11">
      <t>ダイ</t>
    </rPh>
    <rPh sb="11" eb="12">
      <t>ブン</t>
    </rPh>
    <phoneticPr fontId="3"/>
  </si>
  <si>
    <t>金額</t>
    <rPh sb="0" eb="2">
      <t>キンガク</t>
    </rPh>
    <phoneticPr fontId="3"/>
  </si>
  <si>
    <t>（２）寄付金その他の収入</t>
    <phoneticPr fontId="3"/>
  </si>
  <si>
    <t>（３）補助対象経費支出額（（１）―（２））</t>
    <phoneticPr fontId="3"/>
  </si>
  <si>
    <r>
      <t>（５）補助金交付申請額の算定　</t>
    </r>
    <r>
      <rPr>
        <sz val="9"/>
        <color theme="1"/>
        <rFont val="ＭＳ Ｐ明朝"/>
        <family val="1"/>
        <charset val="128"/>
      </rPr>
      <t>（３）と（４）を比較して少ない方の額</t>
    </r>
    <phoneticPr fontId="3"/>
  </si>
  <si>
    <r>
      <t xml:space="preserve">（６）補助金交付申請額
</t>
    </r>
    <r>
      <rPr>
        <sz val="8"/>
        <color theme="1"/>
        <rFont val="ＭＳ Ｐ明朝"/>
        <family val="1"/>
        <charset val="128"/>
      </rPr>
      <t>（（５）で算定した額に１，０００円未満の端数が生じた場合には、これを切り捨てるものとする）</t>
    </r>
    <phoneticPr fontId="3"/>
  </si>
  <si>
    <t>車台番号ごとに本様式（様式第１１（その６の１））を複数枚記載して添付する</t>
    <phoneticPr fontId="3"/>
  </si>
  <si>
    <t>官公庁、地方公共団体、大学、研究機関等は、その名称を記入する</t>
    <phoneticPr fontId="3"/>
  </si>
  <si>
    <t>ＢＥＶ：電気自動車、ＰＨＥＶ：プラグインハイブリッド自動車、ＦＣＶ：燃料電池自動車</t>
    <phoneticPr fontId="3"/>
  </si>
  <si>
    <t>注４</t>
    <rPh sb="0" eb="1">
      <t>チュウ</t>
    </rPh>
    <phoneticPr fontId="3"/>
  </si>
  <si>
    <t>補助対象車両の区分における大型、中型、小型とは、</t>
    <phoneticPr fontId="3"/>
  </si>
  <si>
    <t>大型車　車両総重量（GVW）１２ｔ超</t>
    <phoneticPr fontId="3"/>
  </si>
  <si>
    <t>中型車　車両総重量（GVW）７．５t超１２ｔ以下</t>
    <phoneticPr fontId="3"/>
  </si>
  <si>
    <t>小型車　車両総重量（GVW）２．５t超７．５ｔ以下</t>
    <phoneticPr fontId="3"/>
  </si>
  <si>
    <t>注５</t>
    <rPh sb="0" eb="1">
      <t>チュウ</t>
    </rPh>
    <phoneticPr fontId="3"/>
  </si>
  <si>
    <t>「事前登録された補助対象車両情報」に記載されている車名、通称名、型式であること</t>
    <phoneticPr fontId="3"/>
  </si>
  <si>
    <t>注６</t>
    <rPh sb="0" eb="1">
      <t>チュウ</t>
    </rPh>
    <phoneticPr fontId="3"/>
  </si>
  <si>
    <t>補助対象車両の登録日</t>
    <phoneticPr fontId="3"/>
  </si>
  <si>
    <t>注７</t>
    <rPh sb="0" eb="1">
      <t>チュウ</t>
    </rPh>
    <phoneticPr fontId="3"/>
  </si>
  <si>
    <t>補助対象経費は車両代の諸経費、消費税は含まない</t>
    <phoneticPr fontId="3"/>
  </si>
  <si>
    <t>注８</t>
    <rPh sb="0" eb="1">
      <t>チュウ</t>
    </rPh>
    <phoneticPr fontId="3"/>
  </si>
  <si>
    <t>基準額：「事前登録された補助対象車両情報」に記載された基準額</t>
    <phoneticPr fontId="3"/>
  </si>
  <si>
    <t>注９</t>
    <rPh sb="0" eb="1">
      <t>チュウ</t>
    </rPh>
    <phoneticPr fontId="3"/>
  </si>
  <si>
    <t>本書式の記入で誤記入があった場合は、様式第１１の捨印にて修正する。（金額以外）</t>
    <phoneticPr fontId="3"/>
  </si>
  <si>
    <t>注１０</t>
    <rPh sb="0" eb="1">
      <t>チュウ</t>
    </rPh>
    <phoneticPr fontId="3"/>
  </si>
  <si>
    <t>バッテリーサイズ等で基準額が異なる場合は記入する</t>
    <phoneticPr fontId="3"/>
  </si>
  <si>
    <t>円</t>
    <rPh sb="0" eb="1">
      <t>エン</t>
    </rPh>
    <phoneticPr fontId="3"/>
  </si>
  <si>
    <t>様式第１１(その７)</t>
    <rPh sb="0" eb="2">
      <t>ヨウシキ</t>
    </rPh>
    <rPh sb="2" eb="3">
      <t>ダイ</t>
    </rPh>
    <phoneticPr fontId="3"/>
  </si>
  <si>
    <t>商用車の電動化促進事業(トラック)　実施計画書(実績)</t>
    <rPh sb="0" eb="3">
      <t>ショウヨウシャ</t>
    </rPh>
    <rPh sb="4" eb="11">
      <t>デンドウカソクシンジギョウ</t>
    </rPh>
    <rPh sb="18" eb="23">
      <t>ジッシケイカクショ</t>
    </rPh>
    <rPh sb="24" eb="26">
      <t>ジッセキ</t>
    </rPh>
    <phoneticPr fontId="3"/>
  </si>
  <si>
    <t>※営業所・型式ごとに記入</t>
    <rPh sb="1" eb="4">
      <t>エイギョウショ</t>
    </rPh>
    <rPh sb="5" eb="7">
      <t>カタシキ</t>
    </rPh>
    <rPh sb="10" eb="12">
      <t>キニュウ</t>
    </rPh>
    <phoneticPr fontId="3"/>
  </si>
  <si>
    <r>
      <t>変更</t>
    </r>
    <r>
      <rPr>
        <vertAlign val="superscript"/>
        <sz val="11"/>
        <color theme="1"/>
        <rFont val="ＭＳ Ｐ明朝"/>
        <family val="1"/>
        <charset val="128"/>
      </rPr>
      <t>注１</t>
    </r>
    <rPh sb="0" eb="2">
      <t>ヘンコウ</t>
    </rPh>
    <rPh sb="2" eb="3">
      <t>チュウ</t>
    </rPh>
    <phoneticPr fontId="3"/>
  </si>
  <si>
    <t>無し</t>
    <rPh sb="0" eb="1">
      <t>ナ</t>
    </rPh>
    <phoneticPr fontId="3"/>
  </si>
  <si>
    <t>有り</t>
    <rPh sb="0" eb="1">
      <t>ア</t>
    </rPh>
    <phoneticPr fontId="3"/>
  </si>
  <si>
    <t>補助対象車両使用者
(リースの場合は貸渡し先)</t>
    <rPh sb="0" eb="9">
      <t>ホジョタイショウシャリョウシヨウシャ</t>
    </rPh>
    <rPh sb="15" eb="17">
      <t>バアイ</t>
    </rPh>
    <rPh sb="18" eb="20">
      <t>カシワタ</t>
    </rPh>
    <rPh sb="21" eb="22">
      <t>サキ</t>
    </rPh>
    <phoneticPr fontId="3"/>
  </si>
  <si>
    <t>事業者名又は個人の場合は氏名
注２</t>
    <rPh sb="0" eb="4">
      <t>ジギョウシャメイ</t>
    </rPh>
    <rPh sb="4" eb="5">
      <t>マタ</t>
    </rPh>
    <rPh sb="6" eb="8">
      <t>コジン</t>
    </rPh>
    <rPh sb="9" eb="11">
      <t>バアイ</t>
    </rPh>
    <rPh sb="12" eb="14">
      <t>シメイ</t>
    </rPh>
    <rPh sb="15" eb="16">
      <t>チュウ</t>
    </rPh>
    <phoneticPr fontId="3"/>
  </si>
  <si>
    <r>
      <t>補助対象車両</t>
    </r>
    <r>
      <rPr>
        <vertAlign val="superscript"/>
        <sz val="11"/>
        <color theme="1"/>
        <rFont val="ＭＳ Ｐ明朝"/>
        <family val="1"/>
        <charset val="128"/>
      </rPr>
      <t>注６</t>
    </r>
    <rPh sb="0" eb="6">
      <t>ホジョタイショウシャリョウ</t>
    </rPh>
    <rPh sb="6" eb="7">
      <t>チュウ</t>
    </rPh>
    <phoneticPr fontId="3"/>
  </si>
  <si>
    <r>
      <t>種類</t>
    </r>
    <r>
      <rPr>
        <vertAlign val="superscript"/>
        <sz val="10"/>
        <color theme="1"/>
        <rFont val="ＭＳ Ｐ明朝"/>
        <family val="1"/>
        <charset val="128"/>
      </rPr>
      <t>注３</t>
    </r>
    <rPh sb="0" eb="2">
      <t>シュルイ</t>
    </rPh>
    <rPh sb="2" eb="3">
      <t>チュウ</t>
    </rPh>
    <phoneticPr fontId="3"/>
  </si>
  <si>
    <t>バッテリー交換式電気自動車
(改造)</t>
    <rPh sb="5" eb="8">
      <t>コウカンシキ</t>
    </rPh>
    <rPh sb="8" eb="13">
      <t>デンキジドウシャ</t>
    </rPh>
    <rPh sb="15" eb="17">
      <t>カイゾウ</t>
    </rPh>
    <phoneticPr fontId="3"/>
  </si>
  <si>
    <t>水素内燃機関型自動車
(改造)</t>
    <rPh sb="0" eb="2">
      <t>スイソ</t>
    </rPh>
    <rPh sb="2" eb="4">
      <t>ナイネン</t>
    </rPh>
    <rPh sb="4" eb="6">
      <t>キカン</t>
    </rPh>
    <rPh sb="6" eb="7">
      <t>カタ</t>
    </rPh>
    <rPh sb="7" eb="10">
      <t>ジドウシャ</t>
    </rPh>
    <rPh sb="12" eb="14">
      <t>カイゾウ</t>
    </rPh>
    <phoneticPr fontId="3"/>
  </si>
  <si>
    <r>
      <rPr>
        <sz val="10"/>
        <color theme="1"/>
        <rFont val="ＭＳ Ｐ明朝"/>
        <family val="1"/>
        <charset val="128"/>
      </rPr>
      <t>区分</t>
    </r>
    <r>
      <rPr>
        <vertAlign val="superscript"/>
        <sz val="10"/>
        <color theme="1"/>
        <rFont val="ＭＳ Ｐ明朝"/>
        <family val="1"/>
        <charset val="128"/>
      </rPr>
      <t>注４</t>
    </r>
    <rPh sb="0" eb="2">
      <t>クブン</t>
    </rPh>
    <rPh sb="2" eb="3">
      <t>チュウ</t>
    </rPh>
    <phoneticPr fontId="3"/>
  </si>
  <si>
    <t>令和５年度(補正)</t>
    <rPh sb="0" eb="2">
      <t>レイワ</t>
    </rPh>
    <rPh sb="3" eb="5">
      <t>ネンド</t>
    </rPh>
    <rPh sb="6" eb="8">
      <t>ホセイ</t>
    </rPh>
    <phoneticPr fontId="3"/>
  </si>
  <si>
    <t>導入台数（令和６年２月１日～令和７年１月３１日）</t>
    <rPh sb="0" eb="4">
      <t>ドウニュウダイスウ</t>
    </rPh>
    <rPh sb="5" eb="7">
      <t>レイワ</t>
    </rPh>
    <rPh sb="8" eb="9">
      <t>ネン</t>
    </rPh>
    <rPh sb="10" eb="11">
      <t>ガツ</t>
    </rPh>
    <rPh sb="12" eb="13">
      <t>ニチ</t>
    </rPh>
    <rPh sb="14" eb="16">
      <t>レイワ</t>
    </rPh>
    <rPh sb="17" eb="18">
      <t>ネン</t>
    </rPh>
    <rPh sb="19" eb="20">
      <t>ガツ</t>
    </rPh>
    <rPh sb="22" eb="23">
      <t>ニチ</t>
    </rPh>
    <phoneticPr fontId="3"/>
  </si>
  <si>
    <r>
      <t>導入計画台数</t>
    </r>
    <r>
      <rPr>
        <vertAlign val="superscript"/>
        <sz val="9"/>
        <color theme="1"/>
        <rFont val="ＭＳ Ｐ明朝"/>
        <family val="1"/>
        <charset val="128"/>
      </rPr>
      <t>注６</t>
    </r>
    <rPh sb="0" eb="6">
      <t>ドウニュウケイカクダイスウ</t>
    </rPh>
    <rPh sb="6" eb="7">
      <t>チュウ</t>
    </rPh>
    <phoneticPr fontId="3"/>
  </si>
  <si>
    <t>（A)</t>
    <phoneticPr fontId="3"/>
  </si>
  <si>
    <t>（B)</t>
    <phoneticPr fontId="3"/>
  </si>
  <si>
    <t>抵当権設定の予定</t>
    <rPh sb="0" eb="3">
      <t>テイトウケン</t>
    </rPh>
    <rPh sb="3" eb="5">
      <t>セッテイ</t>
    </rPh>
    <rPh sb="6" eb="8">
      <t>ヨテイ</t>
    </rPh>
    <phoneticPr fontId="3"/>
  </si>
  <si>
    <t>本事業(補助対象車両の導入)に係る本補助金以外の国の補助金の交付又は交付申請の有無</t>
    <rPh sb="0" eb="3">
      <t>ホンジギョウ</t>
    </rPh>
    <rPh sb="4" eb="10">
      <t>ホジョタイショウシャリョウ</t>
    </rPh>
    <rPh sb="11" eb="13">
      <t>ドウニュウ</t>
    </rPh>
    <rPh sb="15" eb="16">
      <t>カカワ</t>
    </rPh>
    <rPh sb="17" eb="23">
      <t>ホンホジョキンイガイ</t>
    </rPh>
    <rPh sb="24" eb="25">
      <t>クニ</t>
    </rPh>
    <rPh sb="26" eb="29">
      <t>ホジョキン</t>
    </rPh>
    <rPh sb="30" eb="32">
      <t>コウフ</t>
    </rPh>
    <rPh sb="32" eb="33">
      <t>マタ</t>
    </rPh>
    <rPh sb="34" eb="38">
      <t>コウフシンセイ</t>
    </rPh>
    <rPh sb="39" eb="41">
      <t>ウム</t>
    </rPh>
    <phoneticPr fontId="3"/>
  </si>
  <si>
    <t>計画の変更有無について〇を付す</t>
    <rPh sb="0" eb="2">
      <t>ケイカク</t>
    </rPh>
    <rPh sb="3" eb="5">
      <t>ヘンコウ</t>
    </rPh>
    <rPh sb="5" eb="7">
      <t>ウム</t>
    </rPh>
    <rPh sb="13" eb="14">
      <t>ツ</t>
    </rPh>
    <phoneticPr fontId="3"/>
  </si>
  <si>
    <t>官公庁、地方公共団体、大学、研究機関等は　その名称を記入</t>
    <phoneticPr fontId="3"/>
  </si>
  <si>
    <t>BEV：電気自動車、PHEV：プラグインハイブリッド自動車、FCV：燃料電池自動車</t>
    <phoneticPr fontId="3"/>
  </si>
  <si>
    <t>補助対象車両の区分における大型、中型、小型とは</t>
    <phoneticPr fontId="3"/>
  </si>
  <si>
    <t>大型車　車両総重量（GVW）１２ｔ超</t>
    <rPh sb="0" eb="2">
      <t>オオガタ</t>
    </rPh>
    <rPh sb="2" eb="3">
      <t>クルマ</t>
    </rPh>
    <rPh sb="4" eb="9">
      <t>シャリョウソウジュウリョウ</t>
    </rPh>
    <rPh sb="17" eb="18">
      <t>チョウ</t>
    </rPh>
    <phoneticPr fontId="3"/>
  </si>
  <si>
    <t>中型車　車両総重量（GVW）７.５ｔ超１２ｔ以下</t>
    <rPh sb="0" eb="2">
      <t>チュウガタ</t>
    </rPh>
    <rPh sb="2" eb="3">
      <t>クルマ</t>
    </rPh>
    <rPh sb="4" eb="9">
      <t>シャリョウソウジュウリョウ</t>
    </rPh>
    <rPh sb="18" eb="19">
      <t>チョウ</t>
    </rPh>
    <rPh sb="22" eb="24">
      <t>イカ</t>
    </rPh>
    <phoneticPr fontId="3"/>
  </si>
  <si>
    <t>小型車　車両総重量（GVW）２.５ｔ超７.５ｔ以下</t>
    <rPh sb="0" eb="2">
      <t>コガタ</t>
    </rPh>
    <rPh sb="2" eb="3">
      <t>クルマ</t>
    </rPh>
    <rPh sb="4" eb="9">
      <t>シャリョウソウジュウリョウ</t>
    </rPh>
    <rPh sb="18" eb="19">
      <t>チョウ</t>
    </rPh>
    <rPh sb="23" eb="25">
      <t>イカ</t>
    </rPh>
    <phoneticPr fontId="3"/>
  </si>
  <si>
    <t>「事前登録された補助対象車両情報」に記載されている車名、通称名、型式であること</t>
    <phoneticPr fontId="3"/>
  </si>
  <si>
    <t>車名、型式、車の種類、区分（以下「区分等」という。）が同じ車両の申請台数を記載</t>
    <phoneticPr fontId="3"/>
  </si>
  <si>
    <t>基準額：「事前登録された補助対象車両情報」に記載された基準額</t>
  </si>
  <si>
    <t>交付対象額：交付対象台数(A)×基準額/台(B)　　改造車は環境省と協議の上算出</t>
    <rPh sb="2" eb="4">
      <t>タイショウ</t>
    </rPh>
    <rPh sb="6" eb="10">
      <t>コウフタイショウ</t>
    </rPh>
    <phoneticPr fontId="3"/>
  </si>
  <si>
    <t>同じ型式で事業用と自家用の両方を申請の場合は基準額が違うため、この様式は分けて記入すること</t>
  </si>
  <si>
    <t>注１１</t>
    <rPh sb="0" eb="1">
      <t>チュウ</t>
    </rPh>
    <phoneticPr fontId="3"/>
  </si>
  <si>
    <t>本書式で記載にご記入等が有った場合は、様式第１又は様式第１１の捨印にて修正する(金額以外)</t>
  </si>
  <si>
    <t>バッテリーサイズ等で基準額が異なる場合は記入する</t>
  </si>
  <si>
    <t>様式第１３（第１３条関係）</t>
    <rPh sb="0" eb="2">
      <t>ヨウシキ</t>
    </rPh>
    <rPh sb="2" eb="3">
      <t>ダイ</t>
    </rPh>
    <rPh sb="6" eb="7">
      <t>ダイ</t>
    </rPh>
    <rPh sb="9" eb="10">
      <t>ジョウ</t>
    </rPh>
    <rPh sb="10" eb="12">
      <t>カンケイ</t>
    </rPh>
    <phoneticPr fontId="3"/>
  </si>
  <si>
    <r>
      <t>補助事業者</t>
    </r>
    <r>
      <rPr>
        <vertAlign val="superscript"/>
        <sz val="10"/>
        <color theme="1"/>
        <rFont val="ＭＳ 明朝"/>
        <family val="1"/>
        <charset val="128"/>
      </rPr>
      <t>注１</t>
    </r>
    <rPh sb="0" eb="2">
      <t>ホジョ</t>
    </rPh>
    <rPh sb="2" eb="4">
      <t>ジギョウ</t>
    </rPh>
    <rPh sb="4" eb="5">
      <t>シャ</t>
    </rPh>
    <rPh sb="5" eb="6">
      <t>チュウ</t>
    </rPh>
    <phoneticPr fontId="3"/>
  </si>
  <si>
    <t>令和５年度補正予算脱炭素成長型経済構造移行推進対策費補助金（商用車の電動化促進事業（トラック））</t>
    <rPh sb="0" eb="2">
      <t>レイワ</t>
    </rPh>
    <rPh sb="3" eb="5">
      <t>ネンド</t>
    </rPh>
    <rPh sb="5" eb="7">
      <t>ホセイ</t>
    </rPh>
    <rPh sb="7" eb="9">
      <t>ヨサン</t>
    </rPh>
    <rPh sb="9" eb="10">
      <t>ダツ</t>
    </rPh>
    <rPh sb="10" eb="12">
      <t>タンソ</t>
    </rPh>
    <rPh sb="12" eb="14">
      <t>セイチョウ</t>
    </rPh>
    <rPh sb="14" eb="15">
      <t>ガタ</t>
    </rPh>
    <rPh sb="15" eb="17">
      <t>ケイザイ</t>
    </rPh>
    <rPh sb="17" eb="19">
      <t>コウゾウ</t>
    </rPh>
    <rPh sb="19" eb="21">
      <t>イコウ</t>
    </rPh>
    <rPh sb="21" eb="23">
      <t>スイシン</t>
    </rPh>
    <rPh sb="23" eb="25">
      <t>タイサク</t>
    </rPh>
    <rPh sb="25" eb="26">
      <t>ヒ</t>
    </rPh>
    <rPh sb="26" eb="29">
      <t>ホジョキン</t>
    </rPh>
    <rPh sb="30" eb="33">
      <t>ショウヨウシャ</t>
    </rPh>
    <rPh sb="34" eb="36">
      <t>デンドウ</t>
    </rPh>
    <rPh sb="36" eb="37">
      <t>カ</t>
    </rPh>
    <rPh sb="37" eb="39">
      <t>ソクシン</t>
    </rPh>
    <rPh sb="39" eb="41">
      <t>ジギョウ</t>
    </rPh>
    <phoneticPr fontId="3"/>
  </si>
  <si>
    <t>精算払請求書</t>
    <rPh sb="0" eb="2">
      <t>セイサン</t>
    </rPh>
    <rPh sb="2" eb="3">
      <t>バライ</t>
    </rPh>
    <rPh sb="3" eb="6">
      <t>セイキュウショ</t>
    </rPh>
    <phoneticPr fontId="3"/>
  </si>
  <si>
    <t>　交付額確定通知を受けた令和５年度補正予算脱炭素成長型経済構造移行推進対策費補助金（商用車の電動化促進事</t>
    <phoneticPr fontId="3"/>
  </si>
  <si>
    <t>業（トラック））の精算払を受けたいので、令和５年度補正予算脱炭素成長型経済構造移行推進対策費補助金（商用</t>
    <rPh sb="0" eb="1">
      <t>ギョウ</t>
    </rPh>
    <rPh sb="9" eb="11">
      <t>セイサン</t>
    </rPh>
    <rPh sb="11" eb="12">
      <t>バライ</t>
    </rPh>
    <rPh sb="13" eb="14">
      <t>ウ</t>
    </rPh>
    <rPh sb="20" eb="22">
      <t>レイワ</t>
    </rPh>
    <rPh sb="23" eb="25">
      <t>ネンド</t>
    </rPh>
    <rPh sb="25" eb="27">
      <t>ホセイ</t>
    </rPh>
    <rPh sb="27" eb="29">
      <t>ヨサン</t>
    </rPh>
    <rPh sb="29" eb="30">
      <t>ダツ</t>
    </rPh>
    <rPh sb="30" eb="32">
      <t>タンソ</t>
    </rPh>
    <rPh sb="32" eb="34">
      <t>セイチョウ</t>
    </rPh>
    <rPh sb="34" eb="35">
      <t>ガタ</t>
    </rPh>
    <rPh sb="35" eb="37">
      <t>ケイザイ</t>
    </rPh>
    <rPh sb="37" eb="39">
      <t>コウゾウ</t>
    </rPh>
    <rPh sb="39" eb="41">
      <t>イコウ</t>
    </rPh>
    <rPh sb="41" eb="43">
      <t>スイシン</t>
    </rPh>
    <rPh sb="43" eb="45">
      <t>タイサク</t>
    </rPh>
    <rPh sb="45" eb="46">
      <t>ヒ</t>
    </rPh>
    <rPh sb="46" eb="49">
      <t>ホジョキン</t>
    </rPh>
    <rPh sb="50" eb="52">
      <t>ショウヨウ</t>
    </rPh>
    <phoneticPr fontId="3"/>
  </si>
  <si>
    <t>車の電動化促進事業（トラック））交付規程第１３条第２項の規定に基づき下記のとおり請求します。</t>
    <phoneticPr fontId="3"/>
  </si>
  <si>
    <t>請求金額</t>
    <rPh sb="0" eb="3">
      <t>セイキュウキンガク</t>
    </rPh>
    <phoneticPr fontId="3"/>
  </si>
  <si>
    <t>(導入車両)　金</t>
    <phoneticPr fontId="3"/>
  </si>
  <si>
    <t>(充電設備)　金</t>
    <rPh sb="1" eb="5">
      <t>ジュウデンセツビ</t>
    </rPh>
    <rPh sb="7" eb="8">
      <t>キン</t>
    </rPh>
    <phoneticPr fontId="3"/>
  </si>
  <si>
    <t>請求額合計　金</t>
    <rPh sb="0" eb="2">
      <t>セイキュウ</t>
    </rPh>
    <rPh sb="2" eb="3">
      <t>ガク</t>
    </rPh>
    <rPh sb="3" eb="5">
      <t>ゴウケイ</t>
    </rPh>
    <rPh sb="6" eb="7">
      <t>キン</t>
    </rPh>
    <phoneticPr fontId="3"/>
  </si>
  <si>
    <t>金融機関名</t>
    <rPh sb="0" eb="5">
      <t>キンユウキカンメイ</t>
    </rPh>
    <phoneticPr fontId="3"/>
  </si>
  <si>
    <t>支店名</t>
    <rPh sb="0" eb="3">
      <t>シテンメイ</t>
    </rPh>
    <phoneticPr fontId="3"/>
  </si>
  <si>
    <t>銀行コード</t>
    <rPh sb="0" eb="2">
      <t>ギンコウ</t>
    </rPh>
    <phoneticPr fontId="3"/>
  </si>
  <si>
    <t>支店コード</t>
    <rPh sb="0" eb="2">
      <t>シテン</t>
    </rPh>
    <phoneticPr fontId="3"/>
  </si>
  <si>
    <t>預金の種別</t>
    <rPh sb="0" eb="2">
      <t>ヨキン</t>
    </rPh>
    <rPh sb="3" eb="5">
      <t>シュベツ</t>
    </rPh>
    <phoneticPr fontId="3"/>
  </si>
  <si>
    <t>口座番号</t>
    <rPh sb="0" eb="4">
      <t>コウザバンゴウ</t>
    </rPh>
    <phoneticPr fontId="3"/>
  </si>
  <si>
    <t>(フリガナ)</t>
    <phoneticPr fontId="3"/>
  </si>
  <si>
    <t>口座名義</t>
    <rPh sb="0" eb="4">
      <t>コウザメイギ</t>
    </rPh>
    <phoneticPr fontId="3"/>
  </si>
  <si>
    <t>交付規程第３条第３項の規定に基づき共同で交付申請した場合は、代表事業者が請求すること</t>
    <phoneticPr fontId="3"/>
  </si>
  <si>
    <t>補助金執行団体記入欄</t>
    <rPh sb="0" eb="7">
      <t>ホジョキンシッコウダンタイ</t>
    </rPh>
    <rPh sb="7" eb="10">
      <t>キニュウラン</t>
    </rPh>
    <phoneticPr fontId="3"/>
  </si>
  <si>
    <t>交付額
確定通知番号</t>
    <rPh sb="0" eb="3">
      <t>コウフガク</t>
    </rPh>
    <rPh sb="4" eb="10">
      <t>カクテイツウチバンゴウ</t>
    </rPh>
    <phoneticPr fontId="3"/>
  </si>
  <si>
    <t>確定通知日</t>
    <rPh sb="0" eb="5">
      <t>カクテイツウチビ</t>
    </rPh>
    <phoneticPr fontId="3"/>
  </si>
  <si>
    <t>トラックを報告する場合</t>
    <rPh sb="5" eb="7">
      <t>ホウコク</t>
    </rPh>
    <rPh sb="9" eb="11">
      <t>バアイ</t>
    </rPh>
    <phoneticPr fontId="3"/>
  </si>
  <si>
    <t>リース 料 金 算 定 根 拠 明 細 書</t>
    <rPh sb="4" eb="5">
      <t>リョウ</t>
    </rPh>
    <rPh sb="6" eb="7">
      <t>キン</t>
    </rPh>
    <rPh sb="8" eb="9">
      <t>サン</t>
    </rPh>
    <rPh sb="10" eb="11">
      <t>サダム</t>
    </rPh>
    <rPh sb="12" eb="13">
      <t>ネ</t>
    </rPh>
    <rPh sb="14" eb="15">
      <t>キョ</t>
    </rPh>
    <rPh sb="16" eb="17">
      <t>メイ</t>
    </rPh>
    <rPh sb="18" eb="19">
      <t>ホソ</t>
    </rPh>
    <rPh sb="20" eb="21">
      <t>ショ</t>
    </rPh>
    <phoneticPr fontId="22"/>
  </si>
  <si>
    <t>申請者
氏名又は名称</t>
    <rPh sb="0" eb="3">
      <t>シンセイシャ</t>
    </rPh>
    <rPh sb="4" eb="6">
      <t>シメイ</t>
    </rPh>
    <rPh sb="6" eb="7">
      <t>マタ</t>
    </rPh>
    <rPh sb="8" eb="10">
      <t>メイショウ</t>
    </rPh>
    <phoneticPr fontId="22"/>
  </si>
  <si>
    <t>車名</t>
    <rPh sb="0" eb="1">
      <t>クルマ</t>
    </rPh>
    <rPh sb="1" eb="2">
      <t>メイ</t>
    </rPh>
    <phoneticPr fontId="22"/>
  </si>
  <si>
    <t>：</t>
    <phoneticPr fontId="22"/>
  </si>
  <si>
    <t>型式</t>
    <rPh sb="0" eb="1">
      <t>カタ</t>
    </rPh>
    <rPh sb="1" eb="2">
      <t>シキ</t>
    </rPh>
    <phoneticPr fontId="22"/>
  </si>
  <si>
    <t>登録番号</t>
    <rPh sb="0" eb="2">
      <t>トウロク</t>
    </rPh>
    <rPh sb="2" eb="4">
      <t>バンゴウ</t>
    </rPh>
    <phoneticPr fontId="22"/>
  </si>
  <si>
    <t>貸与先</t>
    <rPh sb="0" eb="1">
      <t>カシ</t>
    </rPh>
    <rPh sb="1" eb="2">
      <t>クミ</t>
    </rPh>
    <rPh sb="2" eb="3">
      <t>サキ</t>
    </rPh>
    <phoneticPr fontId="22"/>
  </si>
  <si>
    <t>貸与月数</t>
    <rPh sb="0" eb="1">
      <t>カシ</t>
    </rPh>
    <rPh sb="1" eb="2">
      <t>クミ</t>
    </rPh>
    <rPh sb="2" eb="3">
      <t>ツキ</t>
    </rPh>
    <rPh sb="3" eb="4">
      <t>カズ</t>
    </rPh>
    <phoneticPr fontId="22"/>
  </si>
  <si>
    <t>ヶ月</t>
    <rPh sb="1" eb="2">
      <t>ゲツ</t>
    </rPh>
    <phoneticPr fontId="22"/>
  </si>
  <si>
    <t>単位：円、消費税抜き</t>
    <rPh sb="0" eb="2">
      <t>タンイ</t>
    </rPh>
    <rPh sb="3" eb="4">
      <t>エン</t>
    </rPh>
    <rPh sb="5" eb="8">
      <t>ショウヒゼイ</t>
    </rPh>
    <rPh sb="8" eb="9">
      <t>ヌ</t>
    </rPh>
    <phoneticPr fontId="22"/>
  </si>
  <si>
    <t>項目</t>
    <rPh sb="0" eb="2">
      <t>コウモク</t>
    </rPh>
    <phoneticPr fontId="22"/>
  </si>
  <si>
    <t>通常料金</t>
    <rPh sb="0" eb="2">
      <t>ツウジョウ</t>
    </rPh>
    <rPh sb="2" eb="4">
      <t>リョウキン</t>
    </rPh>
    <phoneticPr fontId="22"/>
  </si>
  <si>
    <t>補助金適用料金</t>
    <rPh sb="0" eb="3">
      <t>ホジョキン</t>
    </rPh>
    <rPh sb="3" eb="5">
      <t>テキヨウ</t>
    </rPh>
    <rPh sb="5" eb="7">
      <t>リョウキン</t>
    </rPh>
    <phoneticPr fontId="22"/>
  </si>
  <si>
    <t>備　　　考</t>
    <phoneticPr fontId="22"/>
  </si>
  <si>
    <t>車両価格</t>
    <rPh sb="0" eb="2">
      <t>シャリョウ</t>
    </rPh>
    <rPh sb="2" eb="4">
      <t>カカク</t>
    </rPh>
    <phoneticPr fontId="22"/>
  </si>
  <si>
    <t>補助金</t>
    <rPh sb="0" eb="3">
      <t>ホジョキン</t>
    </rPh>
    <phoneticPr fontId="22"/>
  </si>
  <si>
    <t>▲</t>
    <phoneticPr fontId="22"/>
  </si>
  <si>
    <t>小計(①)</t>
    <rPh sb="0" eb="2">
      <t>ショウケイ</t>
    </rPh>
    <phoneticPr fontId="22"/>
  </si>
  <si>
    <t>諸税等</t>
    <rPh sb="0" eb="1">
      <t>ショ</t>
    </rPh>
    <rPh sb="1" eb="2">
      <t>ゼイ</t>
    </rPh>
    <rPh sb="2" eb="3">
      <t>トウ</t>
    </rPh>
    <phoneticPr fontId="22"/>
  </si>
  <si>
    <t>金利等</t>
    <rPh sb="0" eb="2">
      <t>キンリ</t>
    </rPh>
    <rPh sb="2" eb="3">
      <t>ナド</t>
    </rPh>
    <phoneticPr fontId="22"/>
  </si>
  <si>
    <t>小計(②)</t>
    <rPh sb="0" eb="2">
      <t>ショウケイ</t>
    </rPh>
    <phoneticPr fontId="22"/>
  </si>
  <si>
    <t>残存価格(③)</t>
    <rPh sb="0" eb="2">
      <t>ザンソン</t>
    </rPh>
    <rPh sb="2" eb="4">
      <t>カカク</t>
    </rPh>
    <phoneticPr fontId="22"/>
  </si>
  <si>
    <t>合計(①+②-③)</t>
    <rPh sb="0" eb="2">
      <t>ゴウケイ</t>
    </rPh>
    <phoneticPr fontId="22"/>
  </si>
  <si>
    <t>差</t>
    <rPh sb="0" eb="1">
      <t>サ</t>
    </rPh>
    <phoneticPr fontId="3"/>
  </si>
  <si>
    <t>リース料月額</t>
    <rPh sb="3" eb="4">
      <t>リョウ</t>
    </rPh>
    <rPh sb="4" eb="6">
      <t>ゲツガク</t>
    </rPh>
    <phoneticPr fontId="22"/>
  </si>
  <si>
    <t>※車両価格は様式第１１(その６の１)の補助対象経費とする</t>
    <rPh sb="1" eb="3">
      <t>シャリョウ</t>
    </rPh>
    <rPh sb="3" eb="5">
      <t>カカク</t>
    </rPh>
    <rPh sb="6" eb="8">
      <t>ヨウシキ</t>
    </rPh>
    <rPh sb="8" eb="9">
      <t>ダイ</t>
    </rPh>
    <rPh sb="19" eb="21">
      <t>ホジョ</t>
    </rPh>
    <rPh sb="21" eb="23">
      <t>タイショウ</t>
    </rPh>
    <rPh sb="23" eb="25">
      <t>ケイヒ</t>
    </rPh>
    <phoneticPr fontId="22"/>
  </si>
  <si>
    <t>リース料合計→</t>
    <rPh sb="3" eb="4">
      <t>リョウ</t>
    </rPh>
    <rPh sb="4" eb="6">
      <t>ゴウケイ</t>
    </rPh>
    <phoneticPr fontId="22"/>
  </si>
  <si>
    <t>←合計（①＋②-③）と同じであること</t>
    <rPh sb="1" eb="3">
      <t>ゴウケイ</t>
    </rPh>
    <rPh sb="11" eb="12">
      <t>オナ</t>
    </rPh>
    <phoneticPr fontId="22"/>
  </si>
  <si>
    <t>（貸与月数ｘリース料月額）</t>
    <rPh sb="1" eb="3">
      <t>タイヨ</t>
    </rPh>
    <rPh sb="3" eb="5">
      <t>ゲッスウ</t>
    </rPh>
    <rPh sb="9" eb="10">
      <t>リョウ</t>
    </rPh>
    <rPh sb="10" eb="12">
      <t>ゲツガク</t>
    </rPh>
    <phoneticPr fontId="22"/>
  </si>
  <si>
    <t>回</t>
    <rPh sb="0" eb="1">
      <t>カイ</t>
    </rPh>
    <phoneticPr fontId="22"/>
  </si>
  <si>
    <t>前払い金等</t>
    <rPh sb="0" eb="2">
      <t>マエバラ</t>
    </rPh>
    <rPh sb="3" eb="4">
      <t>キン</t>
    </rPh>
    <rPh sb="4" eb="5">
      <t>トウ</t>
    </rPh>
    <phoneticPr fontId="22"/>
  </si>
  <si>
    <t>頭金として</t>
    <rPh sb="0" eb="2">
      <t>アタマキン</t>
    </rPh>
    <phoneticPr fontId="22"/>
  </si>
  <si>
    <t>リース料合計＋前払い金</t>
    <rPh sb="3" eb="4">
      <t>リョウ</t>
    </rPh>
    <rPh sb="4" eb="6">
      <t>ゴウケイ</t>
    </rPh>
    <rPh sb="7" eb="9">
      <t>マエバラ</t>
    </rPh>
    <rPh sb="10" eb="11">
      <t>キン</t>
    </rPh>
    <phoneticPr fontId="22"/>
  </si>
  <si>
    <t>（貸与月数ｘリース料月額）＋前払い金</t>
    <rPh sb="1" eb="3">
      <t>タイヨ</t>
    </rPh>
    <rPh sb="3" eb="5">
      <t>ゲッスウ</t>
    </rPh>
    <rPh sb="9" eb="10">
      <t>リョウ</t>
    </rPh>
    <rPh sb="10" eb="12">
      <t>ゲツガク</t>
    </rPh>
    <rPh sb="14" eb="16">
      <t>マエバラ</t>
    </rPh>
    <rPh sb="17" eb="18">
      <t>キン</t>
    </rPh>
    <phoneticPr fontId="22"/>
  </si>
  <si>
    <t>充電設備を報告する場合</t>
    <rPh sb="0" eb="4">
      <t>ジュウデンセツビ</t>
    </rPh>
    <rPh sb="5" eb="7">
      <t>ホウコク</t>
    </rPh>
    <rPh sb="9" eb="11">
      <t>バアイ</t>
    </rPh>
    <phoneticPr fontId="3"/>
  </si>
  <si>
    <t>メーカー名</t>
    <rPh sb="4" eb="5">
      <t>メイ</t>
    </rPh>
    <phoneticPr fontId="22"/>
  </si>
  <si>
    <t>製造番号</t>
    <rPh sb="0" eb="4">
      <t>セイゾウバンゴウ</t>
    </rPh>
    <phoneticPr fontId="22"/>
  </si>
  <si>
    <t>充電設備価格</t>
    <rPh sb="0" eb="4">
      <t>ジュウデンセツビ</t>
    </rPh>
    <rPh sb="4" eb="6">
      <t>カカク</t>
    </rPh>
    <phoneticPr fontId="22"/>
  </si>
  <si>
    <t>工事費</t>
    <rPh sb="0" eb="3">
      <t>コウジヒ</t>
    </rPh>
    <phoneticPr fontId="22"/>
  </si>
  <si>
    <t>※車両価格は様式第１１(その６の２)の補助対象経費とする</t>
    <rPh sb="1" eb="3">
      <t>シャリョウ</t>
    </rPh>
    <rPh sb="3" eb="5">
      <t>カカク</t>
    </rPh>
    <rPh sb="6" eb="8">
      <t>ヨウシキ</t>
    </rPh>
    <rPh sb="8" eb="9">
      <t>ダイ</t>
    </rPh>
    <rPh sb="19" eb="21">
      <t>ホジョ</t>
    </rPh>
    <rPh sb="21" eb="23">
      <t>タイショウ</t>
    </rPh>
    <rPh sb="23" eb="25">
      <t>ケイヒ</t>
    </rPh>
    <phoneticPr fontId="22"/>
  </si>
  <si>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3"/>
  </si>
  <si>
    <t>…入力必須</t>
    <rPh sb="1" eb="3">
      <t>ニュウリョク</t>
    </rPh>
    <rPh sb="3" eb="5">
      <t>ヒッス</t>
    </rPh>
    <phoneticPr fontId="3"/>
  </si>
  <si>
    <t>…必要な場合入力</t>
    <rPh sb="1" eb="3">
      <t>ヒツヨウ</t>
    </rPh>
    <rPh sb="4" eb="6">
      <t>バアイ</t>
    </rPh>
    <rPh sb="6" eb="8">
      <t>ニュウリョク</t>
    </rPh>
    <phoneticPr fontId="3"/>
  </si>
  <si>
    <t>…入力不要</t>
    <rPh sb="1" eb="5">
      <t>ニュウリョクフヨウ</t>
    </rPh>
    <phoneticPr fontId="3"/>
  </si>
  <si>
    <t>…自動算出のため入力不要</t>
    <rPh sb="1" eb="5">
      <t>ジドウサンシュツ</t>
    </rPh>
    <rPh sb="8" eb="10">
      <t>ニュウリョク</t>
    </rPh>
    <rPh sb="10" eb="12">
      <t>フヨウ</t>
    </rPh>
    <phoneticPr fontId="3"/>
  </si>
  <si>
    <t>…エラーのため、エラー内容を確認してください</t>
    <rPh sb="11" eb="13">
      <t>ナイヨウ</t>
    </rPh>
    <rPh sb="14" eb="16">
      <t>カクニン</t>
    </rPh>
    <phoneticPr fontId="3"/>
  </si>
  <si>
    <t>提出日（西暦で入力）</t>
    <rPh sb="0" eb="3">
      <t>テイシュツビ</t>
    </rPh>
    <rPh sb="4" eb="6">
      <t>セイレキ</t>
    </rPh>
    <rPh sb="7" eb="9">
      <t>ニュウリョク</t>
    </rPh>
    <phoneticPr fontId="3"/>
  </si>
  <si>
    <t>貴社管理番号</t>
    <rPh sb="0" eb="2">
      <t>キシャ</t>
    </rPh>
    <rPh sb="2" eb="4">
      <t>カンリ</t>
    </rPh>
    <rPh sb="4" eb="6">
      <t>バンゴウ</t>
    </rPh>
    <phoneticPr fontId="3"/>
  </si>
  <si>
    <t>識別番号（電子申請のみ）</t>
    <rPh sb="0" eb="4">
      <t>シキベツバンゴウ</t>
    </rPh>
    <rPh sb="5" eb="9">
      <t>デンシシンセイ</t>
    </rPh>
    <phoneticPr fontId="3"/>
  </si>
  <si>
    <t>DFSKor不明</t>
    <rPh sb="6" eb="8">
      <t>フメイ</t>
    </rPh>
    <phoneticPr fontId="3"/>
  </si>
  <si>
    <t>柳州五菱</t>
    <rPh sb="0" eb="1">
      <t>ヤナギ</t>
    </rPh>
    <rPh sb="1" eb="2">
      <t>シュウ</t>
    </rPh>
    <rPh sb="2" eb="3">
      <t>ゴ</t>
    </rPh>
    <rPh sb="3" eb="4">
      <t>ヒシ</t>
    </rPh>
    <phoneticPr fontId="3"/>
  </si>
  <si>
    <t>CENNTROor不明</t>
    <rPh sb="9" eb="11">
      <t>フメイ</t>
    </rPh>
    <phoneticPr fontId="3"/>
  </si>
  <si>
    <t>不明</t>
    <rPh sb="0" eb="2">
      <t>フメイ</t>
    </rPh>
    <phoneticPr fontId="3"/>
  </si>
  <si>
    <t>三菱</t>
    <rPh sb="0" eb="2">
      <t>ミツビシ</t>
    </rPh>
    <phoneticPr fontId="3"/>
  </si>
  <si>
    <t>日野</t>
    <rPh sb="0" eb="2">
      <t>ヒノ</t>
    </rPh>
    <phoneticPr fontId="3"/>
  </si>
  <si>
    <t>三菱ふそう</t>
    <rPh sb="0" eb="2">
      <t>ミツビシ</t>
    </rPh>
    <phoneticPr fontId="3"/>
  </si>
  <si>
    <t>いすゞ</t>
    <phoneticPr fontId="3"/>
  </si>
  <si>
    <t>トヨタ</t>
    <phoneticPr fontId="3"/>
  </si>
  <si>
    <t>申請番号</t>
    <rPh sb="0" eb="4">
      <t>シンセイバンゴウ</t>
    </rPh>
    <phoneticPr fontId="3"/>
  </si>
  <si>
    <t>申請者情報</t>
    <rPh sb="0" eb="5">
      <t>シンセイシャジョウホウ</t>
    </rPh>
    <phoneticPr fontId="3"/>
  </si>
  <si>
    <t>F1V</t>
    <phoneticPr fontId="3"/>
  </si>
  <si>
    <t>ASF2.0</t>
    <phoneticPr fontId="3"/>
  </si>
  <si>
    <t>ELEMO-K</t>
    <phoneticPr fontId="3"/>
  </si>
  <si>
    <t>OHKUMA-LV270L</t>
    <phoneticPr fontId="3"/>
  </si>
  <si>
    <t>MINICAB MiEV 2シーター</t>
    <phoneticPr fontId="3"/>
  </si>
  <si>
    <t>デュトロZ EV</t>
    <phoneticPr fontId="3"/>
  </si>
  <si>
    <t>eCanter</t>
    <phoneticPr fontId="3"/>
  </si>
  <si>
    <t>エルフ mio EV</t>
    <phoneticPr fontId="3"/>
  </si>
  <si>
    <t>FC小型トラック</t>
    <rPh sb="2" eb="4">
      <t>コガタ</t>
    </rPh>
    <phoneticPr fontId="3"/>
  </si>
  <si>
    <t>郵便番号</t>
    <rPh sb="0" eb="4">
      <t>ユウビンバンゴウ</t>
    </rPh>
    <phoneticPr fontId="3"/>
  </si>
  <si>
    <t>F1T</t>
    <phoneticPr fontId="3"/>
  </si>
  <si>
    <t>ELEMO</t>
    <phoneticPr fontId="3"/>
  </si>
  <si>
    <t>OHKUMA-TX200L</t>
    <phoneticPr fontId="3"/>
  </si>
  <si>
    <t>MINICAB MiEV 4シーター</t>
    <phoneticPr fontId="3"/>
  </si>
  <si>
    <t>エルフ EV</t>
    <phoneticPr fontId="3"/>
  </si>
  <si>
    <t>申請者住所</t>
    <rPh sb="0" eb="5">
      <t>シンセイシャジュウショ</t>
    </rPh>
    <phoneticPr fontId="3"/>
  </si>
  <si>
    <t>F1VS</t>
    <phoneticPr fontId="3"/>
  </si>
  <si>
    <t>ELEMO-L</t>
    <phoneticPr fontId="3"/>
  </si>
  <si>
    <t>WS5040XXYBEV</t>
    <phoneticPr fontId="3"/>
  </si>
  <si>
    <t>MINICAB EV 2シーター</t>
    <phoneticPr fontId="3"/>
  </si>
  <si>
    <t>社名又は名称</t>
    <rPh sb="0" eb="2">
      <t>シャメイ</t>
    </rPh>
    <rPh sb="2" eb="3">
      <t>マタ</t>
    </rPh>
    <rPh sb="4" eb="6">
      <t>メイショウ</t>
    </rPh>
    <phoneticPr fontId="3"/>
  </si>
  <si>
    <t>F1TS</t>
    <phoneticPr fontId="3"/>
  </si>
  <si>
    <t>MINICAB EV 4シーター</t>
    <phoneticPr fontId="3"/>
  </si>
  <si>
    <t>代表者役職</t>
    <rPh sb="0" eb="3">
      <t>ダイヒョウシャ</t>
    </rPh>
    <rPh sb="3" eb="5">
      <t>ヤクショク</t>
    </rPh>
    <phoneticPr fontId="3"/>
  </si>
  <si>
    <t>代表者氏名</t>
    <rPh sb="0" eb="3">
      <t>ダイヒョウシャ</t>
    </rPh>
    <rPh sb="3" eb="5">
      <t>シメイ</t>
    </rPh>
    <phoneticPr fontId="3"/>
  </si>
  <si>
    <t>責任者の所属部署・役職</t>
    <rPh sb="0" eb="3">
      <t>セキニンシャ</t>
    </rPh>
    <rPh sb="4" eb="8">
      <t>ショゾクブショ</t>
    </rPh>
    <rPh sb="9" eb="11">
      <t>ヤクショク</t>
    </rPh>
    <phoneticPr fontId="3"/>
  </si>
  <si>
    <t>責任者氏名</t>
    <rPh sb="0" eb="3">
      <t>セキニンシャ</t>
    </rPh>
    <rPh sb="3" eb="5">
      <t>シメイ</t>
    </rPh>
    <phoneticPr fontId="3"/>
  </si>
  <si>
    <t>責任者電話番号</t>
    <rPh sb="0" eb="3">
      <t>セキニンシャ</t>
    </rPh>
    <rPh sb="3" eb="7">
      <t>デンワバンゴウ</t>
    </rPh>
    <phoneticPr fontId="3"/>
  </si>
  <si>
    <t>責任者FAX番号</t>
    <rPh sb="0" eb="3">
      <t>セキニンシャ</t>
    </rPh>
    <rPh sb="6" eb="8">
      <t>バンゴウ</t>
    </rPh>
    <phoneticPr fontId="3"/>
  </si>
  <si>
    <t>責任者Eメールアドレス</t>
    <rPh sb="0" eb="3">
      <t>セキニンシャ</t>
    </rPh>
    <phoneticPr fontId="3"/>
  </si>
  <si>
    <t>@</t>
    <phoneticPr fontId="3"/>
  </si>
  <si>
    <t>担当者の所属部署・役職</t>
    <rPh sb="0" eb="3">
      <t>タントウシャ</t>
    </rPh>
    <rPh sb="4" eb="8">
      <t>ショゾクブショ</t>
    </rPh>
    <rPh sb="9" eb="11">
      <t>ヤクショク</t>
    </rPh>
    <phoneticPr fontId="3"/>
  </si>
  <si>
    <t>担当者氏名</t>
    <rPh sb="0" eb="3">
      <t>タントウシャ</t>
    </rPh>
    <rPh sb="3" eb="5">
      <t>シメイ</t>
    </rPh>
    <phoneticPr fontId="3"/>
  </si>
  <si>
    <t>型式(左側)</t>
    <rPh sb="0" eb="2">
      <t>カタシキ</t>
    </rPh>
    <rPh sb="3" eb="5">
      <t>ヒダリガワ</t>
    </rPh>
    <phoneticPr fontId="3"/>
  </si>
  <si>
    <t>担当者電話番号</t>
    <rPh sb="0" eb="3">
      <t>タントウシャ</t>
    </rPh>
    <rPh sb="3" eb="7">
      <t>デンワバンゴウ</t>
    </rPh>
    <phoneticPr fontId="3"/>
  </si>
  <si>
    <t>ZAB</t>
    <phoneticPr fontId="3"/>
  </si>
  <si>
    <t>2RG</t>
    <phoneticPr fontId="3"/>
  </si>
  <si>
    <t>2PG</t>
    <phoneticPr fontId="3"/>
  </si>
  <si>
    <t>担当者FAX番号</t>
    <rPh sb="0" eb="3">
      <t>タントウシャ</t>
    </rPh>
    <rPh sb="6" eb="8">
      <t>バンゴウ</t>
    </rPh>
    <phoneticPr fontId="3"/>
  </si>
  <si>
    <t>担当者Eメールアドレス</t>
    <rPh sb="0" eb="3">
      <t>タントウシャ</t>
    </rPh>
    <phoneticPr fontId="3"/>
  </si>
  <si>
    <t>※担当者郵便番号</t>
    <rPh sb="1" eb="4">
      <t>タントウシャ</t>
    </rPh>
    <rPh sb="4" eb="8">
      <t>ユウビンバンゴウ</t>
    </rPh>
    <phoneticPr fontId="3"/>
  </si>
  <si>
    <r>
      <t>※担当者郵便番号と担当者住所は書類の送付先となります。</t>
    </r>
    <r>
      <rPr>
        <sz val="11"/>
        <color rgb="FFFF0000"/>
        <rFont val="游ゴシック"/>
        <family val="3"/>
        <charset val="128"/>
        <scheme val="minor"/>
      </rPr>
      <t>申請者住所と異なる場合のみ入力</t>
    </r>
    <r>
      <rPr>
        <sz val="11"/>
        <color theme="1"/>
        <rFont val="游ゴシック"/>
        <family val="2"/>
        <charset val="128"/>
        <scheme val="minor"/>
      </rPr>
      <t>してください。</t>
    </r>
    <rPh sb="1" eb="4">
      <t>タントウシャ</t>
    </rPh>
    <rPh sb="4" eb="8">
      <t>ユウビンバンゴウ</t>
    </rPh>
    <rPh sb="9" eb="12">
      <t>タントウシャ</t>
    </rPh>
    <rPh sb="12" eb="14">
      <t>ジュウショ</t>
    </rPh>
    <rPh sb="15" eb="17">
      <t>ショルイ</t>
    </rPh>
    <rPh sb="18" eb="21">
      <t>ソウフサキ</t>
    </rPh>
    <rPh sb="27" eb="30">
      <t>シンセイシャ</t>
    </rPh>
    <rPh sb="30" eb="32">
      <t>ジュウショ</t>
    </rPh>
    <rPh sb="33" eb="34">
      <t>コト</t>
    </rPh>
    <rPh sb="36" eb="38">
      <t>バアイ</t>
    </rPh>
    <rPh sb="40" eb="42">
      <t>ニュウリョク</t>
    </rPh>
    <phoneticPr fontId="3"/>
  </si>
  <si>
    <t>※担当者住所</t>
    <rPh sb="1" eb="4">
      <t>タントウシャ</t>
    </rPh>
    <rPh sb="4" eb="6">
      <t>ジュウショ</t>
    </rPh>
    <phoneticPr fontId="3"/>
  </si>
  <si>
    <t>型式(右側)</t>
    <rPh sb="0" eb="2">
      <t>カタシキ</t>
    </rPh>
    <rPh sb="3" eb="5">
      <t>ミギガワ</t>
    </rPh>
    <phoneticPr fontId="3"/>
  </si>
  <si>
    <t>申請区分</t>
    <rPh sb="0" eb="4">
      <t>シンセイクブン</t>
    </rPh>
    <phoneticPr fontId="3"/>
  </si>
  <si>
    <t>WA20VP</t>
    <phoneticPr fontId="3"/>
  </si>
  <si>
    <t>FEB80改</t>
    <rPh sb="5" eb="6">
      <t>カイ</t>
    </rPh>
    <phoneticPr fontId="3"/>
  </si>
  <si>
    <t>FEBS0改</t>
    <rPh sb="5" eb="6">
      <t>カイ</t>
    </rPh>
    <phoneticPr fontId="3"/>
  </si>
  <si>
    <t>fumei</t>
    <phoneticPr fontId="3"/>
  </si>
  <si>
    <t>U68VHLDDD</t>
    <phoneticPr fontId="3"/>
  </si>
  <si>
    <t>NPR88AN改</t>
    <rPh sb="7" eb="8">
      <t>カイ</t>
    </rPh>
    <phoneticPr fontId="3"/>
  </si>
  <si>
    <t>U68VHLDDA</t>
    <phoneticPr fontId="3"/>
  </si>
  <si>
    <t>U69VHLDDG</t>
    <phoneticPr fontId="3"/>
  </si>
  <si>
    <t>貸渡先郵便番号</t>
    <rPh sb="0" eb="3">
      <t>カシワタシサキ</t>
    </rPh>
    <rPh sb="3" eb="7">
      <t>ユウビンバンゴウ</t>
    </rPh>
    <phoneticPr fontId="3"/>
  </si>
  <si>
    <t>U69VHLDDF</t>
    <phoneticPr fontId="3"/>
  </si>
  <si>
    <t>貸渡先住所</t>
    <rPh sb="0" eb="3">
      <t>カシワタシサキ</t>
    </rPh>
    <rPh sb="3" eb="5">
      <t>ジュウショ</t>
    </rPh>
    <phoneticPr fontId="3"/>
  </si>
  <si>
    <t>XED100V</t>
    <phoneticPr fontId="3"/>
  </si>
  <si>
    <t>貸渡先事業者名</t>
    <rPh sb="0" eb="3">
      <t>カシワタシサキ</t>
    </rPh>
    <rPh sb="3" eb="7">
      <t>ジギョウシャメイ</t>
    </rPh>
    <phoneticPr fontId="3"/>
  </si>
  <si>
    <t>XED100</t>
    <phoneticPr fontId="3"/>
  </si>
  <si>
    <t>FEAVK</t>
    <phoneticPr fontId="3"/>
  </si>
  <si>
    <t>FEBVK</t>
    <phoneticPr fontId="3"/>
  </si>
  <si>
    <t>申請車両情報（実績）</t>
    <rPh sb="0" eb="6">
      <t>シンセイシャリョウジョウホウ</t>
    </rPh>
    <rPh sb="7" eb="9">
      <t>ジッセキ</t>
    </rPh>
    <phoneticPr fontId="3"/>
  </si>
  <si>
    <t>FEB8K</t>
    <phoneticPr fontId="3"/>
  </si>
  <si>
    <t>計画変更の有無</t>
    <rPh sb="0" eb="2">
      <t>ケイカク</t>
    </rPh>
    <rPh sb="2" eb="4">
      <t>ヘンコウ</t>
    </rPh>
    <rPh sb="5" eb="7">
      <t>ウム</t>
    </rPh>
    <phoneticPr fontId="3"/>
  </si>
  <si>
    <t>FEC9K</t>
    <phoneticPr fontId="3"/>
  </si>
  <si>
    <t>FED9K</t>
    <phoneticPr fontId="3"/>
  </si>
  <si>
    <t>本補助金以外の国の補助金の交付又は交付申請の有無</t>
    <rPh sb="0" eb="4">
      <t>ホンホジョキン</t>
    </rPh>
    <rPh sb="4" eb="6">
      <t>イガイ</t>
    </rPh>
    <rPh sb="7" eb="8">
      <t>クニ</t>
    </rPh>
    <rPh sb="9" eb="12">
      <t>ホジョキン</t>
    </rPh>
    <rPh sb="13" eb="15">
      <t>コウフ</t>
    </rPh>
    <rPh sb="15" eb="16">
      <t>マタ</t>
    </rPh>
    <rPh sb="17" eb="21">
      <t>コウフシンセイ</t>
    </rPh>
    <rPh sb="22" eb="24">
      <t>ウム</t>
    </rPh>
    <phoneticPr fontId="3"/>
  </si>
  <si>
    <t>FEB8U</t>
    <phoneticPr fontId="3"/>
  </si>
  <si>
    <t>種類</t>
    <rPh sb="0" eb="2">
      <t>シュルイ</t>
    </rPh>
    <phoneticPr fontId="3"/>
  </si>
  <si>
    <t>NHR48AF</t>
    <phoneticPr fontId="3"/>
  </si>
  <si>
    <t>区分</t>
    <rPh sb="0" eb="2">
      <t>クブン</t>
    </rPh>
    <phoneticPr fontId="3"/>
  </si>
  <si>
    <t>NJR48AF</t>
    <phoneticPr fontId="3"/>
  </si>
  <si>
    <t>事業用・自家用の別</t>
    <rPh sb="0" eb="3">
      <t>ジギョウヨウ</t>
    </rPh>
    <rPh sb="4" eb="7">
      <t>ジカヨウ</t>
    </rPh>
    <rPh sb="8" eb="9">
      <t>ベツ</t>
    </rPh>
    <phoneticPr fontId="3"/>
  </si>
  <si>
    <t>NJR48AM</t>
    <phoneticPr fontId="3"/>
  </si>
  <si>
    <t>車名</t>
    <rPh sb="0" eb="2">
      <t>シャメイ</t>
    </rPh>
    <phoneticPr fontId="3"/>
  </si>
  <si>
    <t>NLR48AM</t>
    <phoneticPr fontId="3"/>
  </si>
  <si>
    <t>通称名</t>
    <rPh sb="0" eb="3">
      <t>ツウショウメイ</t>
    </rPh>
    <phoneticPr fontId="3"/>
  </si>
  <si>
    <t>NPR48AM</t>
    <phoneticPr fontId="3"/>
  </si>
  <si>
    <t>型式</t>
    <rPh sb="0" eb="2">
      <t>カタシキ</t>
    </rPh>
    <phoneticPr fontId="3"/>
  </si>
  <si>
    <t>バッテリーサイズ</t>
    <phoneticPr fontId="3"/>
  </si>
  <si>
    <t>導入計画台数</t>
    <rPh sb="0" eb="6">
      <t>ドウニュウケイカクダイスウ</t>
    </rPh>
    <phoneticPr fontId="3"/>
  </si>
  <si>
    <t>台</t>
    <rPh sb="0" eb="1">
      <t>ダイ</t>
    </rPh>
    <phoneticPr fontId="3"/>
  </si>
  <si>
    <t>交付対象台数</t>
    <rPh sb="0" eb="6">
      <t>コウフタイショウダイスウ</t>
    </rPh>
    <phoneticPr fontId="3"/>
  </si>
  <si>
    <t>基準額/台</t>
    <rPh sb="0" eb="3">
      <t>キジュンガク</t>
    </rPh>
    <rPh sb="4" eb="5">
      <t>ダイ</t>
    </rPh>
    <phoneticPr fontId="3"/>
  </si>
  <si>
    <t>基準額式</t>
    <rPh sb="0" eb="3">
      <t>キジュンガク</t>
    </rPh>
    <rPh sb="3" eb="4">
      <t>シキ</t>
    </rPh>
    <phoneticPr fontId="3"/>
  </si>
  <si>
    <t>バッテリー</t>
    <phoneticPr fontId="3"/>
  </si>
  <si>
    <t>合計</t>
    <rPh sb="0" eb="2">
      <t>ゴウケイ</t>
    </rPh>
    <phoneticPr fontId="3"/>
  </si>
  <si>
    <t>基準額</t>
    <rPh sb="0" eb="3">
      <t>キジュンガク</t>
    </rPh>
    <phoneticPr fontId="3"/>
  </si>
  <si>
    <t>複数型式を１つの申請でまとめて申請する場合</t>
    <rPh sb="0" eb="2">
      <t>フクスウ</t>
    </rPh>
    <rPh sb="2" eb="4">
      <t>カタシキ</t>
    </rPh>
    <rPh sb="8" eb="10">
      <t>シンセイ</t>
    </rPh>
    <rPh sb="15" eb="17">
      <t>シンセイ</t>
    </rPh>
    <rPh sb="19" eb="21">
      <t>バアイ</t>
    </rPh>
    <phoneticPr fontId="3"/>
  </si>
  <si>
    <t>事業用</t>
    <rPh sb="0" eb="3">
      <t>ジギョウヨウ</t>
    </rPh>
    <phoneticPr fontId="3"/>
  </si>
  <si>
    <t>①本申請での交付対象額</t>
    <rPh sb="1" eb="4">
      <t>ホンシンセイ</t>
    </rPh>
    <rPh sb="6" eb="8">
      <t>コウフ</t>
    </rPh>
    <rPh sb="8" eb="10">
      <t>タイショウ</t>
    </rPh>
    <rPh sb="10" eb="11">
      <t>ガク</t>
    </rPh>
    <phoneticPr fontId="3"/>
  </si>
  <si>
    <t>自家用</t>
    <rPh sb="0" eb="3">
      <t>ジカヨウ</t>
    </rPh>
    <phoneticPr fontId="3"/>
  </si>
  <si>
    <t>②別の型式の交付対象額（合計）</t>
    <rPh sb="1" eb="2">
      <t>ベツ</t>
    </rPh>
    <rPh sb="3" eb="5">
      <t>カタシキ</t>
    </rPh>
    <rPh sb="6" eb="8">
      <t>コウフ</t>
    </rPh>
    <rPh sb="8" eb="10">
      <t>タイショウ</t>
    </rPh>
    <rPh sb="10" eb="11">
      <t>ガク</t>
    </rPh>
    <rPh sb="12" eb="14">
      <t>ゴウケイ</t>
    </rPh>
    <phoneticPr fontId="3"/>
  </si>
  <si>
    <t>（①+②）合計交付対象額</t>
    <rPh sb="5" eb="7">
      <t>ゴウケイ</t>
    </rPh>
    <rPh sb="7" eb="9">
      <t>コウフ</t>
    </rPh>
    <rPh sb="9" eb="11">
      <t>タイショウ</t>
    </rPh>
    <rPh sb="11" eb="12">
      <t>ガク</t>
    </rPh>
    <phoneticPr fontId="3"/>
  </si>
  <si>
    <t>車両の詳細情報(新規車検証の情報)</t>
    <rPh sb="0" eb="2">
      <t>シャリョウ</t>
    </rPh>
    <rPh sb="3" eb="5">
      <t>ショウサイ</t>
    </rPh>
    <rPh sb="5" eb="7">
      <t>ジョウホウ</t>
    </rPh>
    <rPh sb="8" eb="13">
      <t>シンキシャケンショウ</t>
    </rPh>
    <rPh sb="14" eb="16">
      <t>ジョウホウ</t>
    </rPh>
    <phoneticPr fontId="3"/>
  </si>
  <si>
    <t>所有者名義</t>
    <rPh sb="0" eb="5">
      <t>ショユウシャメイギ</t>
    </rPh>
    <phoneticPr fontId="3"/>
  </si>
  <si>
    <t>車両の新規登録日</t>
    <rPh sb="0" eb="2">
      <t>シャリョウ</t>
    </rPh>
    <rPh sb="3" eb="5">
      <t>シンキ</t>
    </rPh>
    <rPh sb="5" eb="8">
      <t>トウロクビ</t>
    </rPh>
    <phoneticPr fontId="3"/>
  </si>
  <si>
    <t>使用者名義</t>
    <rPh sb="0" eb="5">
      <t>シヨウシャメイギ</t>
    </rPh>
    <phoneticPr fontId="3"/>
  </si>
  <si>
    <t>CENNTROor不明</t>
    <phoneticPr fontId="3"/>
  </si>
  <si>
    <t>自家用・事業用の別</t>
    <rPh sb="0" eb="3">
      <t>ジカヨウ</t>
    </rPh>
    <rPh sb="4" eb="7">
      <t>ジギョウヨウ</t>
    </rPh>
    <rPh sb="8" eb="9">
      <t>ベツ</t>
    </rPh>
    <phoneticPr fontId="3"/>
  </si>
  <si>
    <t>抵当権の有無</t>
    <rPh sb="0" eb="3">
      <t>テイトウケン</t>
    </rPh>
    <rPh sb="4" eb="6">
      <t>ウム</t>
    </rPh>
    <phoneticPr fontId="3"/>
  </si>
  <si>
    <t>補助対象経費(補助対象車両価格)</t>
    <rPh sb="0" eb="6">
      <t>ホジョタイショウケイヒ</t>
    </rPh>
    <rPh sb="7" eb="11">
      <t>ホジョタイショウ</t>
    </rPh>
    <rPh sb="11" eb="15">
      <t>シャリョウカカク</t>
    </rPh>
    <phoneticPr fontId="3"/>
  </si>
  <si>
    <t>寄付金その他の収入</t>
    <rPh sb="0" eb="3">
      <t>キフキン</t>
    </rPh>
    <rPh sb="5" eb="6">
      <t>タ</t>
    </rPh>
    <rPh sb="7" eb="9">
      <t>シュウニュウ</t>
    </rPh>
    <phoneticPr fontId="3"/>
  </si>
  <si>
    <t>補助対象経費支出額</t>
    <rPh sb="0" eb="6">
      <t>ホジョタイショウケイヒ</t>
    </rPh>
    <rPh sb="6" eb="8">
      <t>シシュツ</t>
    </rPh>
    <rPh sb="8" eb="9">
      <t>ガク</t>
    </rPh>
    <phoneticPr fontId="3"/>
  </si>
  <si>
    <t>補助金交付の申請額算定</t>
    <rPh sb="0" eb="5">
      <t>ホジョキンコウフ</t>
    </rPh>
    <rPh sb="6" eb="9">
      <t>シンセイガク</t>
    </rPh>
    <rPh sb="9" eb="11">
      <t>サンテイ</t>
    </rPh>
    <phoneticPr fontId="3"/>
  </si>
  <si>
    <t>補助金交付申請額</t>
    <rPh sb="0" eb="8">
      <t>ホジョキンコウフシンセイガク</t>
    </rPh>
    <phoneticPr fontId="3"/>
  </si>
  <si>
    <t>S</t>
    <phoneticPr fontId="3"/>
  </si>
  <si>
    <t>M</t>
    <phoneticPr fontId="3"/>
  </si>
  <si>
    <t>申請する車両が複数台ある場合</t>
    <rPh sb="0" eb="2">
      <t>シンセイ</t>
    </rPh>
    <rPh sb="4" eb="6">
      <t>シャリョウ</t>
    </rPh>
    <rPh sb="7" eb="9">
      <t>フクスウ</t>
    </rPh>
    <rPh sb="9" eb="10">
      <t>ダイ</t>
    </rPh>
    <rPh sb="12" eb="14">
      <t>バアイ</t>
    </rPh>
    <phoneticPr fontId="3"/>
  </si>
  <si>
    <t>①本申請での補助金交付対象額</t>
    <rPh sb="1" eb="4">
      <t>ホンシンセイ</t>
    </rPh>
    <rPh sb="6" eb="9">
      <t>ホジョキン</t>
    </rPh>
    <rPh sb="9" eb="11">
      <t>コウフ</t>
    </rPh>
    <rPh sb="11" eb="13">
      <t>タイショウ</t>
    </rPh>
    <rPh sb="13" eb="14">
      <t>ガク</t>
    </rPh>
    <phoneticPr fontId="3"/>
  </si>
  <si>
    <t>②他の車両の補助金交付対象額（合計）</t>
    <rPh sb="1" eb="2">
      <t>ホカ</t>
    </rPh>
    <rPh sb="3" eb="5">
      <t>シャリョウ</t>
    </rPh>
    <rPh sb="6" eb="9">
      <t>ホジョキン</t>
    </rPh>
    <rPh sb="9" eb="11">
      <t>コウフ</t>
    </rPh>
    <rPh sb="11" eb="13">
      <t>タイショウ</t>
    </rPh>
    <rPh sb="13" eb="14">
      <t>ガク</t>
    </rPh>
    <rPh sb="15" eb="17">
      <t>ゴウケイ</t>
    </rPh>
    <phoneticPr fontId="3"/>
  </si>
  <si>
    <t>振込先情報</t>
    <rPh sb="0" eb="3">
      <t>フリコミサキ</t>
    </rPh>
    <rPh sb="3" eb="5">
      <t>ジョウホウ</t>
    </rPh>
    <phoneticPr fontId="3"/>
  </si>
  <si>
    <t>銀行名</t>
    <rPh sb="0" eb="3">
      <t>ギンコウメイ</t>
    </rPh>
    <phoneticPr fontId="3"/>
  </si>
  <si>
    <t>預金種別</t>
    <rPh sb="0" eb="4">
      <t>ヨキンシュベツ</t>
    </rPh>
    <phoneticPr fontId="3"/>
  </si>
  <si>
    <t>フリガナ</t>
    <phoneticPr fontId="3"/>
  </si>
  <si>
    <t>地方消費税相当額等</t>
    <rPh sb="0" eb="2">
      <t>チホウ</t>
    </rPh>
    <rPh sb="2" eb="5">
      <t>ショウヒゼイ</t>
    </rPh>
    <rPh sb="5" eb="8">
      <t>ソウトウガク</t>
    </rPh>
    <rPh sb="8" eb="9">
      <t>ナド</t>
    </rPh>
    <phoneticPr fontId="3"/>
  </si>
  <si>
    <t>付け環補電ホ第</t>
    <phoneticPr fontId="3"/>
  </si>
  <si>
    <r>
      <t>号（申請番号</t>
    </r>
    <r>
      <rPr>
        <vertAlign val="superscript"/>
        <sz val="11"/>
        <color theme="1"/>
        <rFont val="ＭＳ Ｐ明朝"/>
        <family val="1"/>
        <charset val="128"/>
      </rPr>
      <t>注２</t>
    </r>
    <phoneticPr fontId="3"/>
  </si>
  <si>
    <t>）で交付決定の通知を受けた令和</t>
    <phoneticPr fontId="3"/>
  </si>
  <si>
    <t>５年度補正予算脱炭素成長型経済構造移行推進対策費補助金(商用車の電動化促進事業（トラック）)の事</t>
    <rPh sb="1" eb="3">
      <t>ネンド</t>
    </rPh>
    <rPh sb="3" eb="5">
      <t>ホセイ</t>
    </rPh>
    <rPh sb="5" eb="7">
      <t>ヨサン</t>
    </rPh>
    <rPh sb="7" eb="8">
      <t>ダツ</t>
    </rPh>
    <rPh sb="8" eb="10">
      <t>タンソ</t>
    </rPh>
    <rPh sb="10" eb="12">
      <t>セイチョウ</t>
    </rPh>
    <rPh sb="12" eb="13">
      <t>ガタ</t>
    </rPh>
    <rPh sb="13" eb="15">
      <t>ケイザイ</t>
    </rPh>
    <rPh sb="15" eb="17">
      <t>コウゾウ</t>
    </rPh>
    <rPh sb="17" eb="19">
      <t>イコウ</t>
    </rPh>
    <rPh sb="19" eb="21">
      <t>スイシン</t>
    </rPh>
    <rPh sb="21" eb="23">
      <t>タイサク</t>
    </rPh>
    <rPh sb="23" eb="24">
      <t>ヒ</t>
    </rPh>
    <rPh sb="24" eb="27">
      <t>ホジョキン</t>
    </rPh>
    <rPh sb="28" eb="31">
      <t>ショウヨウシャ</t>
    </rPh>
    <rPh sb="32" eb="34">
      <t>デンドウ</t>
    </rPh>
    <rPh sb="34" eb="35">
      <t>カ</t>
    </rPh>
    <rPh sb="35" eb="37">
      <t>ソクシン</t>
    </rPh>
    <rPh sb="37" eb="39">
      <t>ジギョウ</t>
    </rPh>
    <rPh sb="47" eb="48">
      <t>コト</t>
    </rPh>
    <phoneticPr fontId="3"/>
  </si>
  <si>
    <t>㊞※</t>
    <phoneticPr fontId="3"/>
  </si>
  <si>
    <t>補助対象経費</t>
    <rPh sb="0" eb="6">
      <t>ホジョタイショウケイヒ</t>
    </rPh>
    <phoneticPr fontId="3"/>
  </si>
  <si>
    <t>導入実績</t>
    <rPh sb="0" eb="2">
      <t>ドウニュウ</t>
    </rPh>
    <rPh sb="2" eb="4">
      <t>ジッセキ</t>
    </rPh>
    <phoneticPr fontId="3"/>
  </si>
  <si>
    <t>（A)×(B)</t>
    <phoneticPr fontId="3"/>
  </si>
  <si>
    <t>交付対象台数</t>
    <rPh sb="0" eb="6">
      <t>コウフタイショウダイスウ</t>
    </rPh>
    <phoneticPr fontId="3"/>
  </si>
  <si>
    <r>
      <rPr>
        <sz val="9"/>
        <color theme="1"/>
        <rFont val="ＭＳ Ｐ明朝"/>
        <family val="1"/>
        <charset val="128"/>
      </rPr>
      <t>基準額/台</t>
    </r>
    <r>
      <rPr>
        <vertAlign val="superscript"/>
        <sz val="9"/>
        <color theme="1"/>
        <rFont val="ＭＳ Ｐ明朝"/>
        <family val="1"/>
        <charset val="128"/>
      </rPr>
      <t>注７</t>
    </r>
    <rPh sb="0" eb="3">
      <t>キジュンガク</t>
    </rPh>
    <rPh sb="4" eb="5">
      <t>ダイ</t>
    </rPh>
    <rPh sb="5" eb="6">
      <t>チュウ</t>
    </rPh>
    <phoneticPr fontId="3"/>
  </si>
  <si>
    <r>
      <t>交付申請額</t>
    </r>
    <r>
      <rPr>
        <vertAlign val="superscript"/>
        <sz val="9"/>
        <color theme="1"/>
        <rFont val="ＭＳ Ｐ明朝"/>
        <family val="1"/>
        <charset val="128"/>
      </rPr>
      <t>注８</t>
    </r>
    <rPh sb="0" eb="5">
      <t>コウフシンセイガク</t>
    </rPh>
    <rPh sb="5" eb="6">
      <t>チュウ</t>
    </rPh>
    <phoneticPr fontId="3"/>
  </si>
  <si>
    <r>
      <t>バッテリーサイズ等</t>
    </r>
    <r>
      <rPr>
        <vertAlign val="superscript"/>
        <sz val="9"/>
        <color theme="1"/>
        <rFont val="ＭＳ Ｐ明朝"/>
        <family val="1"/>
        <charset val="128"/>
      </rPr>
      <t>注９</t>
    </r>
    <rPh sb="8" eb="9">
      <t>ナド</t>
    </rPh>
    <rPh sb="9" eb="10">
      <t>チュウ</t>
    </rPh>
    <phoneticPr fontId="3"/>
  </si>
  <si>
    <t>　※様式第１１に識別番号記載がある電子申請の場合は押印省略可</t>
    <rPh sb="2" eb="5">
      <t>ヨウシキダイ</t>
    </rPh>
    <rPh sb="8" eb="12">
      <t>シキベツバンゴウ</t>
    </rPh>
    <rPh sb="12" eb="14">
      <t>キサイ</t>
    </rPh>
    <rPh sb="17" eb="21">
      <t>デンシシンセイ</t>
    </rPh>
    <rPh sb="22" eb="24">
      <t>バアイ</t>
    </rPh>
    <rPh sb="25" eb="29">
      <t>オウインショウリャク</t>
    </rPh>
    <rPh sb="29" eb="30">
      <t>カ</t>
    </rPh>
    <phoneticPr fontId="3"/>
  </si>
  <si>
    <t>なお、種類等が異なる場合は、本様式（様式第１１（その７））を複数枚記載して添付する</t>
    <phoneticPr fontId="3"/>
  </si>
  <si>
    <r>
      <t>＜トラック+充電器申請専用＞</t>
    </r>
    <r>
      <rPr>
        <b/>
        <sz val="18"/>
        <rFont val="游ゴシック"/>
        <family val="3"/>
        <charset val="128"/>
        <scheme val="minor"/>
      </rPr>
      <t>完了実績報告申請時用Excelデータシート</t>
    </r>
    <rPh sb="6" eb="9">
      <t>ジュウデンキ</t>
    </rPh>
    <rPh sb="9" eb="11">
      <t>シンセイ</t>
    </rPh>
    <rPh sb="11" eb="13">
      <t>センヨウ</t>
    </rPh>
    <rPh sb="14" eb="16">
      <t>カンリョウ</t>
    </rPh>
    <rPh sb="16" eb="18">
      <t>ジッセキ</t>
    </rPh>
    <rPh sb="18" eb="20">
      <t>ホウコク</t>
    </rPh>
    <rPh sb="20" eb="22">
      <t>シンセイ</t>
    </rPh>
    <rPh sb="22" eb="23">
      <t>ジ</t>
    </rPh>
    <rPh sb="23" eb="24">
      <t>ヨウ</t>
    </rPh>
    <phoneticPr fontId="3"/>
  </si>
  <si>
    <t>バッテリー交換式電気自動車(改造車)</t>
    <rPh sb="5" eb="8">
      <t>コウカンシキ</t>
    </rPh>
    <rPh sb="8" eb="13">
      <t>デンキジドウシャ</t>
    </rPh>
    <rPh sb="14" eb="16">
      <t>カイゾウ</t>
    </rPh>
    <rPh sb="16" eb="17">
      <t>クルマ</t>
    </rPh>
    <phoneticPr fontId="3"/>
  </si>
  <si>
    <t>水素内燃機関型自動車(改造車)</t>
    <rPh sb="0" eb="2">
      <t>スイソ</t>
    </rPh>
    <rPh sb="2" eb="4">
      <t>ナイネン</t>
    </rPh>
    <rPh sb="4" eb="6">
      <t>キカン</t>
    </rPh>
    <rPh sb="6" eb="7">
      <t>カタ</t>
    </rPh>
    <rPh sb="7" eb="10">
      <t>ジドウシャ</t>
    </rPh>
    <phoneticPr fontId="3"/>
  </si>
  <si>
    <r>
      <t xml:space="preserve"> 事業者名又は
 個人の場合は
 氏名</t>
    </r>
    <r>
      <rPr>
        <vertAlign val="superscript"/>
        <sz val="10"/>
        <color theme="1"/>
        <rFont val="ＭＳ Ｐ明朝"/>
        <family val="1"/>
        <charset val="128"/>
      </rPr>
      <t>注２</t>
    </r>
    <rPh sb="1" eb="5">
      <t>ジギョウシャメイ</t>
    </rPh>
    <rPh sb="5" eb="6">
      <t>マタ</t>
    </rPh>
    <rPh sb="9" eb="11">
      <t>コジン</t>
    </rPh>
    <rPh sb="12" eb="14">
      <t>バアイ</t>
    </rPh>
    <rPh sb="17" eb="19">
      <t>シメイ</t>
    </rPh>
    <rPh sb="19" eb="20">
      <t>チュウ</t>
    </rPh>
    <phoneticPr fontId="3"/>
  </si>
  <si>
    <r>
      <rPr>
        <sz val="11"/>
        <color theme="1"/>
        <rFont val="ＭＳ Ｐ明朝"/>
        <family val="1"/>
        <charset val="128"/>
      </rPr>
      <t>補助対象車両使用者</t>
    </r>
    <r>
      <rPr>
        <sz val="10"/>
        <color theme="1"/>
        <rFont val="ＭＳ Ｐ明朝"/>
        <family val="1"/>
        <charset val="128"/>
      </rPr>
      <t xml:space="preserve">
(リースの場合は貸渡し先)</t>
    </r>
    <rPh sb="0" eb="9">
      <t>ホジョタイショウシャリョウシヨウシャ</t>
    </rPh>
    <rPh sb="15" eb="17">
      <t>バアイ</t>
    </rPh>
    <rPh sb="18" eb="20">
      <t>カシワタ</t>
    </rPh>
    <rPh sb="21" eb="22">
      <t>サキ</t>
    </rPh>
    <phoneticPr fontId="3"/>
  </si>
  <si>
    <r>
      <rPr>
        <sz val="11"/>
        <color theme="1"/>
        <rFont val="ＭＳ Ｐ明朝"/>
        <family val="1"/>
        <charset val="128"/>
      </rPr>
      <t>区分</t>
    </r>
    <r>
      <rPr>
        <vertAlign val="superscript"/>
        <sz val="10"/>
        <color theme="1"/>
        <rFont val="ＭＳ Ｐ明朝"/>
        <family val="1"/>
        <charset val="128"/>
      </rPr>
      <t>注４＊</t>
    </r>
    <rPh sb="0" eb="2">
      <t>クブン</t>
    </rPh>
    <rPh sb="2" eb="3">
      <t>チュウ</t>
    </rPh>
    <phoneticPr fontId="3"/>
  </si>
  <si>
    <r>
      <rPr>
        <sz val="11"/>
        <color theme="1"/>
        <rFont val="ＭＳ Ｐ明朝"/>
        <family val="1"/>
        <charset val="128"/>
      </rPr>
      <t>種  類</t>
    </r>
    <r>
      <rPr>
        <vertAlign val="superscript"/>
        <sz val="10"/>
        <color theme="1"/>
        <rFont val="ＭＳ Ｐ明朝"/>
        <family val="1"/>
        <charset val="128"/>
      </rPr>
      <t>注３</t>
    </r>
    <r>
      <rPr>
        <sz val="10"/>
        <color theme="1"/>
        <rFont val="ＭＳ Ｐ明朝"/>
        <family val="1"/>
        <charset val="128"/>
      </rPr>
      <t>＊</t>
    </r>
    <rPh sb="0" eb="1">
      <t>シュ</t>
    </rPh>
    <rPh sb="3" eb="4">
      <t>タグイ</t>
    </rPh>
    <rPh sb="4" eb="5">
      <t>チュウ</t>
    </rPh>
    <phoneticPr fontId="3"/>
  </si>
  <si>
    <r>
      <t>バッテリーサイズ等</t>
    </r>
    <r>
      <rPr>
        <vertAlign val="superscript"/>
        <sz val="9"/>
        <color theme="1"/>
        <rFont val="ＭＳ Ｐ明朝"/>
        <family val="1"/>
        <charset val="128"/>
      </rPr>
      <t>注１０</t>
    </r>
    <rPh sb="8" eb="9">
      <t>ナド</t>
    </rPh>
    <rPh sb="9" eb="10">
      <t>チュウ</t>
    </rPh>
    <phoneticPr fontId="3"/>
  </si>
  <si>
    <r>
      <t>(１)補助対象経費（補助対象車両価格）</t>
    </r>
    <r>
      <rPr>
        <vertAlign val="superscript"/>
        <sz val="11"/>
        <color theme="1"/>
        <rFont val="ＭＳ Ｐ明朝"/>
        <family val="1"/>
        <charset val="128"/>
      </rPr>
      <t>注7</t>
    </r>
    <rPh sb="3" eb="5">
      <t>ホジョ</t>
    </rPh>
    <rPh sb="5" eb="7">
      <t>タイショウ</t>
    </rPh>
    <rPh sb="7" eb="9">
      <t>ケイヒ</t>
    </rPh>
    <rPh sb="10" eb="12">
      <t>ホジョ</t>
    </rPh>
    <rPh sb="12" eb="14">
      <t>タイショウ</t>
    </rPh>
    <rPh sb="14" eb="16">
      <t>シャリョウ</t>
    </rPh>
    <rPh sb="16" eb="18">
      <t>カカク</t>
    </rPh>
    <phoneticPr fontId="3"/>
  </si>
  <si>
    <r>
      <t>（４）基準額</t>
    </r>
    <r>
      <rPr>
        <vertAlign val="superscript"/>
        <sz val="11"/>
        <color theme="1"/>
        <rFont val="ＭＳ Ｐ明朝"/>
        <family val="1"/>
        <charset val="128"/>
      </rPr>
      <t>注８</t>
    </r>
    <rPh sb="6" eb="7">
      <t>チュウ</t>
    </rPh>
    <phoneticPr fontId="3"/>
  </si>
  <si>
    <t>環補電ホ第　　　　　　　　号</t>
    <rPh sb="0" eb="1">
      <t>カン</t>
    </rPh>
    <rPh sb="1" eb="2">
      <t>ホ</t>
    </rPh>
    <rPh sb="2" eb="3">
      <t>デン</t>
    </rPh>
    <rPh sb="4" eb="5">
      <t>ダイ</t>
    </rPh>
    <rPh sb="13" eb="14">
      <t>ゴウ</t>
    </rPh>
    <phoneticPr fontId="3"/>
  </si>
  <si>
    <t>交付決定番号</t>
    <rPh sb="0" eb="6">
      <t>コウフケッテイバンゴウ</t>
    </rPh>
    <phoneticPr fontId="3"/>
  </si>
  <si>
    <t>交付決定日</t>
    <rPh sb="0" eb="5">
      <t>コウフケッテイビ</t>
    </rPh>
    <phoneticPr fontId="3"/>
  </si>
  <si>
    <t>交付決定額【車両】</t>
    <rPh sb="0" eb="2">
      <t>コウフ</t>
    </rPh>
    <rPh sb="2" eb="4">
      <t>ケッテイ</t>
    </rPh>
    <rPh sb="4" eb="5">
      <t>ガク</t>
    </rPh>
    <rPh sb="6" eb="8">
      <t>シャリョウ</t>
    </rPh>
    <phoneticPr fontId="3"/>
  </si>
  <si>
    <t>交付決定額【充電器】</t>
    <rPh sb="0" eb="2">
      <t>コウフ</t>
    </rPh>
    <rPh sb="2" eb="4">
      <t>ケッテイ</t>
    </rPh>
    <rPh sb="4" eb="5">
      <t>ガク</t>
    </rPh>
    <rPh sb="6" eb="9">
      <t>ジュウデンキ</t>
    </rPh>
    <phoneticPr fontId="3"/>
  </si>
  <si>
    <t>～</t>
    <phoneticPr fontId="3"/>
  </si>
  <si>
    <r>
      <t>本Excelデータシートの必要項目を記入すると、</t>
    </r>
    <r>
      <rPr>
        <b/>
        <sz val="11"/>
        <color rgb="FFFF0000"/>
        <rFont val="游ゴシック"/>
        <family val="3"/>
        <charset val="128"/>
        <scheme val="minor"/>
      </rPr>
      <t>様式第１１(第１１条関係)</t>
    </r>
    <r>
      <rPr>
        <sz val="11"/>
        <color theme="1"/>
        <rFont val="游ゴシック"/>
        <family val="2"/>
        <charset val="128"/>
        <scheme val="minor"/>
      </rPr>
      <t>・</t>
    </r>
    <r>
      <rPr>
        <b/>
        <sz val="11"/>
        <color rgb="FF0070C0"/>
        <rFont val="游ゴシック"/>
        <family val="3"/>
        <charset val="128"/>
        <scheme val="minor"/>
      </rPr>
      <t>様式第１１(その６の１)</t>
    </r>
    <r>
      <rPr>
        <sz val="11"/>
        <color theme="1"/>
        <rFont val="游ゴシック"/>
        <family val="2"/>
        <charset val="128"/>
        <scheme val="minor"/>
      </rPr>
      <t>・</t>
    </r>
    <r>
      <rPr>
        <b/>
        <sz val="11"/>
        <color rgb="FF00B050"/>
        <rFont val="游ゴシック"/>
        <family val="3"/>
        <charset val="128"/>
        <scheme val="minor"/>
      </rPr>
      <t>様式第１１(その７)</t>
    </r>
    <r>
      <rPr>
        <sz val="11"/>
        <color theme="1"/>
        <rFont val="游ゴシック"/>
        <family val="2"/>
        <charset val="128"/>
        <scheme val="minor"/>
      </rPr>
      <t>・</t>
    </r>
    <r>
      <rPr>
        <b/>
        <sz val="11"/>
        <color rgb="FFFFC000"/>
        <rFont val="游ゴシック"/>
        <family val="3"/>
        <charset val="128"/>
        <scheme val="minor"/>
      </rPr>
      <t>様式第１３(第１３条関係)</t>
    </r>
    <r>
      <rPr>
        <sz val="11"/>
        <color theme="1"/>
        <rFont val="游ゴシック"/>
        <family val="2"/>
        <charset val="128"/>
        <scheme val="minor"/>
      </rPr>
      <t>が自動作成されます。</t>
    </r>
    <rPh sb="62" eb="65">
      <t>ヨウシキダイ</t>
    </rPh>
    <rPh sb="68" eb="69">
      <t>ダイ</t>
    </rPh>
    <rPh sb="71" eb="72">
      <t>ジョウ</t>
    </rPh>
    <rPh sb="72" eb="74">
      <t>カンケイ</t>
    </rPh>
    <phoneticPr fontId="3"/>
  </si>
  <si>
    <r>
      <t>電子メール申請（jGrants申請含む）の場合には、申請書類にこのExcelファイルを添付してください。</t>
    </r>
    <r>
      <rPr>
        <b/>
        <u/>
        <sz val="11"/>
        <color rgb="FFFF0000"/>
        <rFont val="游ゴシック"/>
        <family val="3"/>
        <charset val="128"/>
        <scheme val="minor"/>
      </rPr>
      <t>充電器の情報は”様式第１１（その６の２）専用データシート”に情報を記入し、申請メールに添付してください。</t>
    </r>
    <rPh sb="0" eb="2">
      <t>デンシ</t>
    </rPh>
    <rPh sb="5" eb="7">
      <t>シンセイ</t>
    </rPh>
    <rPh sb="15" eb="17">
      <t>シンセイ</t>
    </rPh>
    <rPh sb="17" eb="18">
      <t>フク</t>
    </rPh>
    <rPh sb="21" eb="23">
      <t>バアイ</t>
    </rPh>
    <rPh sb="26" eb="30">
      <t>シンセイショルイ</t>
    </rPh>
    <rPh sb="43" eb="45">
      <t>テンプ</t>
    </rPh>
    <rPh sb="52" eb="55">
      <t>ジュウデンキ</t>
    </rPh>
    <rPh sb="56" eb="58">
      <t>ジョウホウ</t>
    </rPh>
    <rPh sb="60" eb="63">
      <t>ヨウシキダイ</t>
    </rPh>
    <rPh sb="72" eb="74">
      <t>センヨウ</t>
    </rPh>
    <rPh sb="82" eb="84">
      <t>ジョウホウ</t>
    </rPh>
    <rPh sb="85" eb="87">
      <t>キニュウ</t>
    </rPh>
    <rPh sb="89" eb="91">
      <t>シンセイ</t>
    </rPh>
    <rPh sb="95" eb="97">
      <t>テンプ</t>
    </rPh>
    <phoneticPr fontId="3"/>
  </si>
  <si>
    <t>充電器の合計交付対象額</t>
    <rPh sb="0" eb="3">
      <t>ジュウデンキ</t>
    </rPh>
    <rPh sb="4" eb="11">
      <t>ゴウケイコウフタイショウガク</t>
    </rPh>
    <phoneticPr fontId="3"/>
  </si>
  <si>
    <t>申請する充電器の合計交付対象額</t>
    <rPh sb="0" eb="2">
      <t>シンセイ</t>
    </rPh>
    <rPh sb="4" eb="7">
      <t>ジュウデンキ</t>
    </rPh>
    <rPh sb="8" eb="10">
      <t>ゴウケイ</t>
    </rPh>
    <rPh sb="10" eb="15">
      <t>コウフタイショウガク</t>
    </rPh>
    <phoneticPr fontId="3"/>
  </si>
  <si>
    <t>ホンダ</t>
    <phoneticPr fontId="3"/>
  </si>
  <si>
    <t>ニッサン</t>
    <phoneticPr fontId="3"/>
  </si>
  <si>
    <t>フォトンor不明</t>
    <phoneticPr fontId="3"/>
  </si>
  <si>
    <t>N-VAN e:G</t>
    <phoneticPr fontId="3"/>
  </si>
  <si>
    <t>クリッパーEV2シーター</t>
    <phoneticPr fontId="3"/>
  </si>
  <si>
    <t>ZM6</t>
    <phoneticPr fontId="3"/>
  </si>
  <si>
    <t>N-VAN e:L2</t>
    <phoneticPr fontId="3"/>
  </si>
  <si>
    <t>クリッパーEV4シーター</t>
    <phoneticPr fontId="3"/>
  </si>
  <si>
    <t>N-VAN e:L4</t>
    <phoneticPr fontId="3"/>
  </si>
  <si>
    <t>TVC-700</t>
    <phoneticPr fontId="3"/>
  </si>
  <si>
    <t>N-VAN e:FUN</t>
    <phoneticPr fontId="3"/>
  </si>
  <si>
    <t>23MYeKクロス EV（Gビジネスパッケージグレード）</t>
    <phoneticPr fontId="3"/>
  </si>
  <si>
    <t>23MYeKクロス EV（Gグレード）</t>
    <phoneticPr fontId="3"/>
  </si>
  <si>
    <t>23MYeKクロス EV（Pグレード）</t>
    <phoneticPr fontId="3"/>
  </si>
  <si>
    <t>25MYeKクロス EV（Gビジネスパッケージグレード）</t>
    <phoneticPr fontId="3"/>
  </si>
  <si>
    <t>25MYeKクロス EV（Gグレード）</t>
    <phoneticPr fontId="3"/>
  </si>
  <si>
    <t>25MYeKクロス EV（Pグレード）</t>
    <phoneticPr fontId="3"/>
  </si>
  <si>
    <t>ZAA</t>
    <phoneticPr fontId="3"/>
  </si>
  <si>
    <t>U69VHLDDI</t>
    <phoneticPr fontId="3"/>
  </si>
  <si>
    <t>U69VHLDDH</t>
    <phoneticPr fontId="3"/>
  </si>
  <si>
    <t>JJ3AGDY</t>
    <phoneticPr fontId="3"/>
  </si>
  <si>
    <t>JJ3AGEY</t>
    <phoneticPr fontId="3"/>
  </si>
  <si>
    <t>JJ3AGFY</t>
    <phoneticPr fontId="3"/>
  </si>
  <si>
    <t>JJ3AGGY</t>
    <phoneticPr fontId="3"/>
  </si>
  <si>
    <t>U79VHLDDG</t>
    <phoneticPr fontId="3"/>
  </si>
  <si>
    <t>U79VHLDDF</t>
    <phoneticPr fontId="3"/>
  </si>
  <si>
    <t>B5AWLDCB</t>
    <phoneticPr fontId="3"/>
  </si>
  <si>
    <t>B5AWLDEB</t>
    <phoneticPr fontId="3"/>
  </si>
  <si>
    <t>通称名</t>
    <rPh sb="0" eb="3">
      <t>ツウショウメイ</t>
    </rPh>
    <phoneticPr fontId="3"/>
  </si>
  <si>
    <t>使用本拠の位置・住所</t>
    <rPh sb="0" eb="2">
      <t>シヨウ</t>
    </rPh>
    <rPh sb="2" eb="4">
      <t>ホンキョ</t>
    </rPh>
    <rPh sb="5" eb="7">
      <t>イチ</t>
    </rPh>
    <rPh sb="8" eb="10">
      <t>ジュウショ</t>
    </rPh>
    <phoneticPr fontId="3"/>
  </si>
  <si>
    <t>営業所名</t>
    <rPh sb="0" eb="3">
      <t>エイギョウショ</t>
    </rPh>
    <rPh sb="3" eb="4">
      <t>メイ</t>
    </rPh>
    <phoneticPr fontId="3"/>
  </si>
  <si>
    <t>車両の詳細情報(変更登録後)※変更登録がある場合に入力</t>
    <rPh sb="0" eb="2">
      <t>シャリョウ</t>
    </rPh>
    <rPh sb="3" eb="5">
      <t>ショウサイ</t>
    </rPh>
    <rPh sb="5" eb="7">
      <t>ジョウホウ</t>
    </rPh>
    <rPh sb="8" eb="10">
      <t>ヘンコウ</t>
    </rPh>
    <rPh sb="10" eb="12">
      <t>トウロク</t>
    </rPh>
    <rPh sb="12" eb="13">
      <t>ゴ</t>
    </rPh>
    <rPh sb="15" eb="17">
      <t>ヘンコウ</t>
    </rPh>
    <rPh sb="17" eb="19">
      <t>トウロク</t>
    </rPh>
    <rPh sb="22" eb="24">
      <t>バアイ</t>
    </rPh>
    <rPh sb="25" eb="27">
      <t>ニュウリョク</t>
    </rPh>
    <phoneticPr fontId="3"/>
  </si>
  <si>
    <t>変更登録の有無</t>
    <rPh sb="0" eb="2">
      <t>ヘンコウ</t>
    </rPh>
    <rPh sb="2" eb="4">
      <t>トウロク</t>
    </rPh>
    <rPh sb="5" eb="7">
      <t>ウム</t>
    </rPh>
    <phoneticPr fontId="3"/>
  </si>
  <si>
    <t>車両の登録日(変更登録日)</t>
    <rPh sb="0" eb="2">
      <t>シャリョウ</t>
    </rPh>
    <rPh sb="3" eb="6">
      <t>トウロクビ</t>
    </rPh>
    <rPh sb="7" eb="9">
      <t>ヘンコウ</t>
    </rPh>
    <rPh sb="9" eb="12">
      <t>トウロクビ</t>
    </rPh>
    <phoneticPr fontId="3"/>
  </si>
  <si>
    <t>本様式で記載に誤り等が有った場合は、様式第１１で使用した押印と同じ印で修正する（金額以外）</t>
    <phoneticPr fontId="3"/>
  </si>
  <si>
    <t>eAUMARK</t>
    <phoneticPr fontId="3"/>
  </si>
  <si>
    <t>U79VHLDDI</t>
    <phoneticPr fontId="3"/>
  </si>
  <si>
    <t>U79VHLDDH</t>
    <phoneticPr fontId="3"/>
  </si>
  <si>
    <t>eAUMARK</t>
    <phoneticPr fontId="3"/>
  </si>
  <si>
    <t>日産サクラSグレード</t>
    <rPh sb="0" eb="2">
      <t>ニッサン</t>
    </rPh>
    <phoneticPr fontId="3"/>
  </si>
  <si>
    <t>日産サクラXグレード</t>
    <rPh sb="0" eb="2">
      <t>ニッサン</t>
    </rPh>
    <phoneticPr fontId="3"/>
  </si>
  <si>
    <t>日産サクラ90周年記念車</t>
    <rPh sb="0" eb="2">
      <t>ニッサン</t>
    </rPh>
    <rPh sb="7" eb="9">
      <t>シュウネン</t>
    </rPh>
    <rPh sb="9" eb="12">
      <t>キネンシャ</t>
    </rPh>
    <phoneticPr fontId="3"/>
  </si>
  <si>
    <t>日産サクラGグレード</t>
    <rPh sb="0" eb="2">
      <t>ニッサン</t>
    </rPh>
    <phoneticPr fontId="3"/>
  </si>
  <si>
    <t>B6AW</t>
    <phoneticPr fontId="3"/>
  </si>
  <si>
    <t>2025/2/3更新</t>
    <rPh sb="8" eb="10">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</si>
</sst>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_ "/>
    <numFmt numFmtId="178" formatCode="#,##0;[Red]#,##0"/>
    <numFmt numFmtId="179" formatCode="#,##0;&quot;▲ &quot;#,##0"/>
    <numFmt numFmtId="180" formatCode="0_);[Red]\(0\)"/>
    <numFmt numFmtId="181" formatCode="[&lt;=999]000;[&lt;=9999]000\-00;000\-0000"/>
    <numFmt numFmtId="182" formatCode="[$-411]ggge&quot;年&quot;m&quot;月&quot;d&quot;日&quot;;@"/>
    <numFmt numFmtId="183" formatCode="#,##0_ "/>
  </numFmts>
  <fonts count="49" x14ac:knownFonts="1">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10"/>
      <color theme="1"/>
      <name val="ＭＳ Ｐ明朝"/>
      <family val="1"/>
      <charset val="128"/>
    </font>
    <font>
      <sz val="11"/>
      <color rgb="FF000000"/>
      <name val="ＭＳ Ｐ明朝"/>
      <family val="1"/>
      <charset val="128"/>
    </font>
    <font>
      <vertAlign val="superscript"/>
      <sz val="11"/>
      <color theme="1"/>
      <name val="ＭＳ Ｐ明朝"/>
      <family val="1"/>
      <charset val="128"/>
    </font>
    <font>
      <sz val="12"/>
      <color theme="1"/>
      <name val="ＭＳ Ｐ明朝"/>
      <family val="1"/>
      <charset val="128"/>
    </font>
    <font>
      <sz val="9"/>
      <color theme="1"/>
      <name val="ＭＳ Ｐ明朝"/>
      <family val="1"/>
      <charset val="128"/>
    </font>
    <font>
      <vertAlign val="superscript"/>
      <sz val="10"/>
      <color theme="1"/>
      <name val="ＭＳ Ｐ明朝"/>
      <family val="1"/>
      <charset val="128"/>
    </font>
    <font>
      <sz val="14"/>
      <color theme="1"/>
      <name val="ＭＳ Ｐ明朝"/>
      <family val="1"/>
      <charset val="128"/>
    </font>
    <font>
      <vertAlign val="superscript"/>
      <sz val="9"/>
      <color theme="1"/>
      <name val="ＭＳ Ｐ明朝"/>
      <family val="1"/>
      <charset val="128"/>
    </font>
    <font>
      <b/>
      <sz val="11"/>
      <color theme="1"/>
      <name val="ＭＳ Ｐ明朝"/>
      <family val="1"/>
      <charset val="128"/>
    </font>
    <font>
      <sz val="10"/>
      <color theme="1"/>
      <name val="ＭＳ 明朝"/>
      <family val="1"/>
      <charset val="128"/>
    </font>
    <font>
      <vertAlign val="superscript"/>
      <sz val="10"/>
      <color theme="1"/>
      <name val="ＭＳ 明朝"/>
      <family val="1"/>
      <charset val="128"/>
    </font>
    <font>
      <sz val="8"/>
      <color theme="1"/>
      <name val="ＭＳ 明朝"/>
      <family val="1"/>
      <charset val="128"/>
    </font>
    <font>
      <sz val="9"/>
      <color theme="1"/>
      <name val="ＭＳ 明朝"/>
      <family val="1"/>
      <charset val="128"/>
    </font>
    <font>
      <sz val="9"/>
      <color rgb="FF000000"/>
      <name val="ＭＳ 明朝"/>
      <family val="1"/>
      <charset val="128"/>
    </font>
    <font>
      <sz val="11"/>
      <name val="ＭＳ Ｐゴシック"/>
      <family val="3"/>
      <charset val="128"/>
    </font>
    <font>
      <sz val="10"/>
      <name val="ＭＳ 明朝"/>
      <family val="1"/>
      <charset val="128"/>
    </font>
    <font>
      <b/>
      <sz val="14"/>
      <name val="ＭＳ 明朝"/>
      <family val="1"/>
      <charset val="128"/>
    </font>
    <font>
      <sz val="6"/>
      <name val="ＭＳ Ｐゴシック"/>
      <family val="3"/>
      <charset val="128"/>
    </font>
    <font>
      <b/>
      <sz val="10"/>
      <name val="ＭＳ 明朝"/>
      <family val="1"/>
      <charset val="128"/>
    </font>
    <font>
      <sz val="14"/>
      <name val="ＭＳ 明朝"/>
      <family val="1"/>
      <charset val="128"/>
    </font>
    <font>
      <sz val="8"/>
      <name val="ＭＳ 明朝"/>
      <family val="1"/>
      <charset val="128"/>
    </font>
    <font>
      <sz val="11"/>
      <name val="ＭＳ 明朝"/>
      <family val="1"/>
      <charset val="128"/>
    </font>
    <font>
      <sz val="11"/>
      <color indexed="12"/>
      <name val="ＭＳ 明朝"/>
      <family val="1"/>
      <charset val="128"/>
    </font>
    <font>
      <sz val="11"/>
      <color rgb="FFFF0000"/>
      <name val="ＭＳ 明朝"/>
      <family val="1"/>
      <charset val="128"/>
    </font>
    <font>
      <sz val="11"/>
      <color rgb="FF000000"/>
      <name val="ＭＳ Ｐゴシック"/>
      <family val="3"/>
      <charset val="128"/>
    </font>
    <font>
      <sz val="10"/>
      <color rgb="FFFF0000"/>
      <name val="ＭＳ 明朝"/>
      <family val="1"/>
      <charset val="128"/>
    </font>
    <font>
      <sz val="6"/>
      <name val="ＭＳ 明朝"/>
      <family val="1"/>
      <charset val="128"/>
    </font>
    <font>
      <sz val="10"/>
      <color indexed="10"/>
      <name val="ＭＳ 明朝"/>
      <family val="1"/>
      <charset val="128"/>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b/>
      <sz val="11"/>
      <color rgb="FF0070C0"/>
      <name val="游ゴシック"/>
      <family val="3"/>
      <charset val="128"/>
      <scheme val="minor"/>
    </font>
    <font>
      <b/>
      <sz val="11"/>
      <color rgb="FFFFC000"/>
      <name val="游ゴシック"/>
      <family val="3"/>
      <charset val="128"/>
      <scheme val="minor"/>
    </font>
    <font>
      <sz val="11"/>
      <name val="游ゴシック"/>
      <family val="2"/>
      <charset val="128"/>
      <scheme val="minor"/>
    </font>
    <font>
      <b/>
      <sz val="16"/>
      <name val="游ゴシック"/>
      <family val="3"/>
      <charset val="128"/>
      <scheme val="minor"/>
    </font>
    <font>
      <sz val="11"/>
      <color rgb="FFFF0000"/>
      <name val="游ゴシック"/>
      <family val="3"/>
      <charset val="128"/>
      <scheme val="minor"/>
    </font>
    <font>
      <b/>
      <sz val="16"/>
      <color theme="0"/>
      <name val="游ゴシック"/>
      <family val="3"/>
      <charset val="128"/>
      <scheme val="minor"/>
    </font>
    <font>
      <b/>
      <sz val="11"/>
      <color theme="0"/>
      <name val="游ゴシック"/>
      <family val="3"/>
      <charset val="128"/>
      <scheme val="minor"/>
    </font>
    <font>
      <sz val="11"/>
      <name val="游ゴシック"/>
      <family val="3"/>
      <charset val="128"/>
      <scheme val="minor"/>
    </font>
    <font>
      <sz val="12"/>
      <color theme="1"/>
      <name val="ＭＳ 明朝"/>
      <family val="1"/>
      <charset val="128"/>
    </font>
    <font>
      <sz val="16"/>
      <color theme="1"/>
      <name val="ＭＳ Ｐ明朝"/>
      <family val="1"/>
      <charset val="128"/>
    </font>
    <font>
      <b/>
      <u/>
      <sz val="11"/>
      <color rgb="FFFF0000"/>
      <name val="游ゴシック"/>
      <family val="3"/>
      <charset val="128"/>
      <scheme val="minor"/>
    </font>
    <font>
      <b/>
      <sz val="11"/>
      <color rgb="FF00B050"/>
      <name val="游ゴシック"/>
      <family val="3"/>
      <charset val="128"/>
      <scheme val="minor"/>
    </font>
  </fonts>
  <fills count="13">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EACDB"/>
        <bgColor indexed="64"/>
      </patternFill>
    </fill>
    <fill>
      <patternFill patternType="solid">
        <fgColor theme="7"/>
        <bgColor indexed="64"/>
      </patternFill>
    </fill>
  </fills>
  <borders count="8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top style="thin">
        <color auto="1"/>
      </top>
      <bottom/>
      <diagonal/>
    </border>
    <border>
      <left style="medium">
        <color indexed="64"/>
      </left>
      <right/>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top/>
      <bottom style="mediumDashDot">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thin">
        <color indexed="64"/>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s>
  <cellStyleXfs count="4">
    <xf numFmtId="0" fontId="0" fillId="0" borderId="0">
      <alignment vertical="center"/>
    </xf>
    <xf numFmtId="38" fontId="1"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cellStyleXfs>
  <cellXfs count="638">
    <xf numFmtId="0" fontId="0" fillId="0" borderId="0" xfId="0">
      <alignment vertical="center"/>
    </xf>
    <xf numFmtId="0" fontId="2" fillId="0" borderId="0" xfId="0" applyFont="1">
      <alignment vertical="center"/>
    </xf>
    <xf numFmtId="0" fontId="4" fillId="0" borderId="0" xfId="0" applyFont="1">
      <alignment vertical="center"/>
    </xf>
    <xf numFmtId="0" fontId="2" fillId="0" borderId="3"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6" fillId="0" borderId="0" xfId="0" applyFont="1">
      <alignment vertical="center"/>
    </xf>
    <xf numFmtId="0" fontId="2" fillId="0" borderId="0" xfId="0" quotePrefix="1" applyFont="1" applyBorder="1" applyAlignment="1">
      <alignment vertical="center"/>
    </xf>
    <xf numFmtId="0" fontId="2" fillId="0" borderId="0" xfId="0" applyFont="1" applyBorder="1">
      <alignment vertical="center"/>
    </xf>
    <xf numFmtId="0" fontId="2" fillId="0" borderId="0" xfId="0" quotePrefix="1" applyFont="1" applyBorder="1">
      <alignment vertical="center"/>
    </xf>
    <xf numFmtId="56" fontId="2" fillId="0" borderId="0" xfId="0" quotePrefix="1" applyNumberFormat="1" applyFont="1" applyAlignment="1">
      <alignment horizontal="left" vertical="center"/>
    </xf>
    <xf numFmtId="0" fontId="2" fillId="0" borderId="0" xfId="0" quotePrefix="1" applyFont="1" applyAlignment="1">
      <alignment horizontal="left" vertical="center"/>
    </xf>
    <xf numFmtId="0" fontId="2" fillId="0" borderId="0" xfId="0" applyFont="1" applyAlignment="1">
      <alignment vertical="center"/>
    </xf>
    <xf numFmtId="0" fontId="2" fillId="0" borderId="0" xfId="0" applyFont="1" applyAlignment="1">
      <alignment vertical="top"/>
    </xf>
    <xf numFmtId="0" fontId="8"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2" fillId="0" borderId="0" xfId="0" applyFont="1" applyAlignment="1">
      <alignment horizontal="left" vertical="center"/>
    </xf>
    <xf numFmtId="0" fontId="13" fillId="0" borderId="0" xfId="0" applyFont="1">
      <alignment vertical="center"/>
    </xf>
    <xf numFmtId="0" fontId="2" fillId="0" borderId="33" xfId="0" applyFont="1" applyBorder="1">
      <alignment vertical="center"/>
    </xf>
    <xf numFmtId="0" fontId="2" fillId="0" borderId="32"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3" xfId="0" applyFont="1" applyBorder="1" applyAlignment="1">
      <alignment vertical="center" wrapText="1"/>
    </xf>
    <xf numFmtId="0" fontId="2" fillId="0" borderId="32"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29" xfId="0" applyFont="1" applyBorder="1">
      <alignment vertical="center"/>
    </xf>
    <xf numFmtId="0" fontId="4" fillId="0" borderId="0" xfId="0" applyFont="1" applyBorder="1" applyAlignment="1">
      <alignment horizontal="left" vertical="center"/>
    </xf>
    <xf numFmtId="0" fontId="9" fillId="0" borderId="0" xfId="0" applyFont="1" applyBorder="1" applyAlignment="1">
      <alignment horizontal="left" vertical="center" wrapText="1"/>
    </xf>
    <xf numFmtId="0" fontId="11" fillId="0" borderId="0" xfId="0" applyFont="1" applyBorder="1" applyAlignment="1">
      <alignment horizontal="center" vertical="center"/>
    </xf>
    <xf numFmtId="0" fontId="2" fillId="0" borderId="0" xfId="0" applyFont="1" applyBorder="1" applyAlignment="1">
      <alignment horizontal="center" vertical="center"/>
    </xf>
    <xf numFmtId="0" fontId="14" fillId="0" borderId="0" xfId="0" applyFont="1">
      <alignment vertical="center"/>
    </xf>
    <xf numFmtId="0" fontId="14" fillId="0" borderId="0" xfId="0" applyFont="1" applyBorder="1" applyAlignment="1">
      <alignment vertical="center"/>
    </xf>
    <xf numFmtId="0" fontId="14" fillId="0" borderId="0" xfId="0" applyFont="1" applyFill="1" applyBorder="1" applyAlignment="1">
      <alignment vertical="center"/>
    </xf>
    <xf numFmtId="0" fontId="14" fillId="0" borderId="0" xfId="0" applyFont="1" applyAlignment="1">
      <alignment horizontal="right" vertical="center"/>
    </xf>
    <xf numFmtId="0" fontId="16" fillId="0" borderId="0" xfId="0" applyFont="1">
      <alignment vertical="center"/>
    </xf>
    <xf numFmtId="0" fontId="14" fillId="0" borderId="0" xfId="0" applyFont="1" applyAlignment="1">
      <alignment vertical="center"/>
    </xf>
    <xf numFmtId="0" fontId="14" fillId="0" borderId="7" xfId="0" applyFont="1" applyBorder="1">
      <alignment vertical="center"/>
    </xf>
    <xf numFmtId="0" fontId="14" fillId="0" borderId="7" xfId="0" quotePrefix="1" applyFont="1" applyBorder="1" applyAlignment="1">
      <alignment vertical="center"/>
    </xf>
    <xf numFmtId="0" fontId="14" fillId="0" borderId="7" xfId="0" applyFont="1" applyBorder="1" applyAlignment="1">
      <alignment vertical="center"/>
    </xf>
    <xf numFmtId="0" fontId="14" fillId="0" borderId="0" xfId="0" applyFont="1" applyBorder="1">
      <alignment vertical="center"/>
    </xf>
    <xf numFmtId="0" fontId="17" fillId="0" borderId="0" xfId="0" applyFont="1">
      <alignment vertical="center"/>
    </xf>
    <xf numFmtId="0" fontId="17" fillId="0" borderId="0" xfId="0" applyFont="1" applyBorder="1" applyAlignment="1">
      <alignment vertical="center"/>
    </xf>
    <xf numFmtId="0" fontId="17" fillId="0" borderId="0" xfId="0" applyFont="1" applyBorder="1">
      <alignment vertical="center"/>
    </xf>
    <xf numFmtId="0" fontId="18" fillId="0" borderId="0" xfId="0" applyFont="1">
      <alignment vertical="center"/>
    </xf>
    <xf numFmtId="0" fontId="14" fillId="0" borderId="52" xfId="0" applyFont="1" applyBorder="1" applyAlignment="1">
      <alignment vertical="center"/>
    </xf>
    <xf numFmtId="0" fontId="14" fillId="0" borderId="52" xfId="0" applyFont="1" applyBorder="1">
      <alignment vertical="center"/>
    </xf>
    <xf numFmtId="49" fontId="20" fillId="0" borderId="0" xfId="2" applyNumberFormat="1" applyFont="1" applyFill="1" applyAlignment="1">
      <alignment vertical="center"/>
    </xf>
    <xf numFmtId="49" fontId="20" fillId="0" borderId="0" xfId="2" applyNumberFormat="1" applyFont="1" applyFill="1" applyBorder="1" applyAlignment="1">
      <alignment vertical="center"/>
    </xf>
    <xf numFmtId="49" fontId="24" fillId="0" borderId="0" xfId="2" applyNumberFormat="1" applyFont="1" applyFill="1" applyBorder="1" applyAlignment="1">
      <alignment vertical="center"/>
    </xf>
    <xf numFmtId="49" fontId="26" fillId="0" borderId="0" xfId="2" applyNumberFormat="1" applyFont="1" applyFill="1" applyBorder="1" applyAlignment="1">
      <alignment vertical="center"/>
    </xf>
    <xf numFmtId="49" fontId="26" fillId="0" borderId="0" xfId="2" applyNumberFormat="1" applyFont="1" applyFill="1" applyAlignment="1">
      <alignment vertical="center"/>
    </xf>
    <xf numFmtId="0" fontId="26" fillId="0" borderId="0" xfId="2" applyNumberFormat="1" applyFont="1" applyFill="1" applyBorder="1" applyAlignment="1">
      <alignment vertical="center"/>
    </xf>
    <xf numFmtId="0" fontId="26" fillId="0" borderId="0" xfId="2" applyFont="1" applyFill="1" applyBorder="1" applyAlignment="1">
      <alignment vertical="center"/>
    </xf>
    <xf numFmtId="49" fontId="27" fillId="0" borderId="0" xfId="2" applyNumberFormat="1" applyFont="1" applyFill="1" applyBorder="1" applyAlignment="1">
      <alignment vertical="center" shrinkToFit="1"/>
    </xf>
    <xf numFmtId="49" fontId="27" fillId="0" borderId="0" xfId="2" applyNumberFormat="1" applyFont="1" applyFill="1" applyBorder="1" applyAlignment="1">
      <alignment vertical="center"/>
    </xf>
    <xf numFmtId="49" fontId="26" fillId="0" borderId="0" xfId="2" applyNumberFormat="1" applyFont="1" applyFill="1" applyBorder="1" applyAlignment="1">
      <alignment horizontal="center" vertical="center"/>
    </xf>
    <xf numFmtId="176" fontId="26" fillId="0" borderId="0" xfId="2" applyNumberFormat="1" applyFont="1" applyFill="1" applyBorder="1" applyAlignment="1">
      <alignment vertical="center" shrinkToFit="1"/>
    </xf>
    <xf numFmtId="0" fontId="26" fillId="0" borderId="0" xfId="2" applyFont="1" applyFill="1" applyBorder="1" applyAlignment="1">
      <alignment vertical="center" shrinkToFit="1"/>
    </xf>
    <xf numFmtId="176" fontId="27" fillId="0" borderId="0" xfId="2" applyNumberFormat="1" applyFont="1" applyFill="1" applyBorder="1" applyAlignment="1">
      <alignment vertical="center" shrinkToFit="1"/>
    </xf>
    <xf numFmtId="49" fontId="20" fillId="0" borderId="0" xfId="2" applyNumberFormat="1" applyFont="1" applyFill="1" applyBorder="1" applyAlignment="1">
      <alignment horizontal="right" vertical="center"/>
    </xf>
    <xf numFmtId="49" fontId="14" fillId="0" borderId="43" xfId="2" applyNumberFormat="1" applyFont="1" applyFill="1" applyBorder="1" applyAlignment="1">
      <alignment horizontal="center" vertical="center"/>
    </xf>
    <xf numFmtId="178" fontId="20" fillId="0" borderId="60" xfId="2" applyNumberFormat="1" applyFont="1" applyFill="1" applyBorder="1" applyAlignment="1">
      <alignment horizontal="right" vertical="center"/>
    </xf>
    <xf numFmtId="49" fontId="20" fillId="0" borderId="43" xfId="2" applyNumberFormat="1" applyFont="1" applyFill="1" applyBorder="1" applyAlignment="1">
      <alignment horizontal="center" vertical="center"/>
    </xf>
    <xf numFmtId="178" fontId="14" fillId="0" borderId="60" xfId="2" applyNumberFormat="1" applyFont="1" applyFill="1" applyBorder="1" applyAlignment="1">
      <alignment horizontal="right" vertical="center"/>
    </xf>
    <xf numFmtId="49" fontId="14" fillId="0" borderId="11" xfId="2" applyNumberFormat="1" applyFont="1" applyFill="1" applyBorder="1" applyAlignment="1">
      <alignment horizontal="center" vertical="center"/>
    </xf>
    <xf numFmtId="178" fontId="14" fillId="0" borderId="9" xfId="2" applyNumberFormat="1" applyFont="1" applyFill="1" applyBorder="1" applyAlignment="1">
      <alignment horizontal="right" vertical="center"/>
    </xf>
    <xf numFmtId="49" fontId="14" fillId="0" borderId="66" xfId="2" applyNumberFormat="1" applyFont="1" applyFill="1" applyBorder="1" applyAlignment="1">
      <alignment horizontal="center" vertical="center"/>
    </xf>
    <xf numFmtId="178" fontId="14" fillId="0" borderId="65" xfId="2" applyNumberFormat="1" applyFont="1" applyFill="1" applyBorder="1" applyAlignment="1">
      <alignment horizontal="right" vertical="center"/>
    </xf>
    <xf numFmtId="0" fontId="29" fillId="0" borderId="0" xfId="2" applyFont="1" applyFill="1" applyBorder="1" applyAlignment="1">
      <alignment horizontal="left" vertical="center" readingOrder="1"/>
    </xf>
    <xf numFmtId="178" fontId="30" fillId="0" borderId="60" xfId="2" applyNumberFormat="1" applyFont="1" applyFill="1" applyBorder="1" applyAlignment="1">
      <alignment horizontal="right" vertical="center"/>
    </xf>
    <xf numFmtId="49" fontId="30" fillId="0" borderId="43" xfId="2" applyNumberFormat="1" applyFont="1" applyFill="1" applyBorder="1" applyAlignment="1">
      <alignment horizontal="center" vertical="center"/>
    </xf>
    <xf numFmtId="49" fontId="14" fillId="0" borderId="5" xfId="2" applyNumberFormat="1" applyFont="1" applyFill="1" applyBorder="1" applyAlignment="1">
      <alignment horizontal="center" vertical="center"/>
    </xf>
    <xf numFmtId="178" fontId="30" fillId="0" borderId="4" xfId="2" applyNumberFormat="1" applyFont="1" applyFill="1" applyBorder="1" applyAlignment="1">
      <alignment horizontal="right" vertical="center"/>
    </xf>
    <xf numFmtId="49" fontId="30" fillId="0" borderId="5" xfId="2" applyNumberFormat="1" applyFont="1" applyFill="1" applyBorder="1" applyAlignment="1">
      <alignment horizontal="center" vertical="center"/>
    </xf>
    <xf numFmtId="178" fontId="14" fillId="0" borderId="4" xfId="2" applyNumberFormat="1" applyFont="1" applyFill="1" applyBorder="1" applyAlignment="1">
      <alignment horizontal="right" vertical="center"/>
    </xf>
    <xf numFmtId="49" fontId="14" fillId="0" borderId="56" xfId="2" applyNumberFormat="1" applyFont="1" applyFill="1" applyBorder="1" applyAlignment="1">
      <alignment horizontal="center" vertical="center"/>
    </xf>
    <xf numFmtId="178" fontId="14" fillId="0" borderId="55" xfId="2" applyNumberFormat="1" applyFont="1" applyFill="1" applyBorder="1" applyAlignment="1">
      <alignment horizontal="right" vertical="center"/>
    </xf>
    <xf numFmtId="49" fontId="20" fillId="0" borderId="56" xfId="2" applyNumberFormat="1" applyFont="1" applyFill="1" applyBorder="1" applyAlignment="1">
      <alignment vertical="center"/>
    </xf>
    <xf numFmtId="49" fontId="14" fillId="0" borderId="56" xfId="2" applyNumberFormat="1" applyFont="1" applyFill="1" applyBorder="1" applyAlignment="1">
      <alignment vertical="center"/>
    </xf>
    <xf numFmtId="178" fontId="14" fillId="0" borderId="55" xfId="2" applyNumberFormat="1" applyFont="1" applyFill="1" applyBorder="1" applyAlignment="1">
      <alignment vertical="center"/>
    </xf>
    <xf numFmtId="49" fontId="20" fillId="0" borderId="0"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178" fontId="14" fillId="0" borderId="0" xfId="2" applyNumberFormat="1" applyFont="1" applyFill="1" applyBorder="1" applyAlignment="1">
      <alignment horizontal="right" vertical="center"/>
    </xf>
    <xf numFmtId="49" fontId="14" fillId="0" borderId="0" xfId="2" applyNumberFormat="1" applyFont="1" applyFill="1" applyBorder="1" applyAlignment="1">
      <alignment vertical="center"/>
    </xf>
    <xf numFmtId="178" fontId="14" fillId="0" borderId="0" xfId="2" applyNumberFormat="1" applyFont="1" applyFill="1" applyBorder="1" applyAlignment="1">
      <alignment vertical="center"/>
    </xf>
    <xf numFmtId="49" fontId="16" fillId="0" borderId="0" xfId="2" applyNumberFormat="1" applyFont="1" applyFill="1" applyBorder="1" applyAlignment="1">
      <alignment vertical="center"/>
    </xf>
    <xf numFmtId="0" fontId="16" fillId="0" borderId="0" xfId="2" applyFont="1" applyFill="1" applyBorder="1" applyAlignment="1">
      <alignment vertical="center"/>
    </xf>
    <xf numFmtId="49" fontId="20" fillId="0" borderId="0" xfId="2" applyNumberFormat="1" applyFont="1" applyFill="1" applyBorder="1" applyAlignment="1">
      <alignment horizontal="left" vertical="center"/>
    </xf>
    <xf numFmtId="49" fontId="31" fillId="0" borderId="0" xfId="2" applyNumberFormat="1" applyFont="1" applyFill="1" applyAlignment="1">
      <alignment vertical="center"/>
    </xf>
    <xf numFmtId="49" fontId="20" fillId="0" borderId="0" xfId="2" applyNumberFormat="1" applyFont="1" applyBorder="1" applyAlignment="1">
      <alignment vertical="center"/>
    </xf>
    <xf numFmtId="49" fontId="20" fillId="0" borderId="0" xfId="2" applyNumberFormat="1" applyFont="1" applyAlignment="1">
      <alignment vertical="center"/>
    </xf>
    <xf numFmtId="49" fontId="24" fillId="0" borderId="0" xfId="2" applyNumberFormat="1" applyFont="1" applyBorder="1" applyAlignment="1">
      <alignment vertical="center"/>
    </xf>
    <xf numFmtId="49" fontId="26" fillId="0" borderId="0" xfId="2" applyNumberFormat="1" applyFont="1" applyBorder="1" applyAlignment="1">
      <alignment vertical="center"/>
    </xf>
    <xf numFmtId="49" fontId="26" fillId="0" borderId="0" xfId="2" applyNumberFormat="1" applyFont="1" applyAlignment="1">
      <alignment vertical="center"/>
    </xf>
    <xf numFmtId="0" fontId="26" fillId="0" borderId="0" xfId="2" applyNumberFormat="1" applyFont="1" applyBorder="1" applyAlignment="1">
      <alignment vertical="center"/>
    </xf>
    <xf numFmtId="0" fontId="26" fillId="0" borderId="0" xfId="2" applyFont="1" applyBorder="1" applyAlignment="1">
      <alignment vertical="center"/>
    </xf>
    <xf numFmtId="49" fontId="27" fillId="0" borderId="0" xfId="2" applyNumberFormat="1" applyFont="1" applyBorder="1" applyAlignment="1">
      <alignment vertical="center" shrinkToFit="1"/>
    </xf>
    <xf numFmtId="49" fontId="27" fillId="0" borderId="0" xfId="2" applyNumberFormat="1" applyFont="1" applyBorder="1" applyAlignment="1">
      <alignment vertical="center"/>
    </xf>
    <xf numFmtId="49" fontId="26" fillId="0" borderId="0" xfId="2" applyNumberFormat="1" applyFont="1" applyBorder="1" applyAlignment="1">
      <alignment horizontal="center" vertical="center"/>
    </xf>
    <xf numFmtId="176" fontId="26" fillId="0" borderId="0" xfId="2" applyNumberFormat="1" applyFont="1" applyBorder="1" applyAlignment="1">
      <alignment vertical="center" shrinkToFit="1"/>
    </xf>
    <xf numFmtId="0" fontId="26" fillId="0" borderId="0" xfId="2" applyFont="1" applyBorder="1" applyAlignment="1">
      <alignment vertical="center" shrinkToFit="1"/>
    </xf>
    <xf numFmtId="176" fontId="27" fillId="0" borderId="0" xfId="2" applyNumberFormat="1" applyFont="1" applyBorder="1" applyAlignment="1">
      <alignment vertical="center" shrinkToFit="1"/>
    </xf>
    <xf numFmtId="49" fontId="20" fillId="0" borderId="0" xfId="2" applyNumberFormat="1" applyFont="1" applyBorder="1" applyAlignment="1">
      <alignment horizontal="right" vertical="center"/>
    </xf>
    <xf numFmtId="49" fontId="14" fillId="0" borderId="43" xfId="2" applyNumberFormat="1" applyFont="1" applyBorder="1" applyAlignment="1">
      <alignment horizontal="center" vertical="center"/>
    </xf>
    <xf numFmtId="178" fontId="30" fillId="0" borderId="60" xfId="2" applyNumberFormat="1" applyFont="1" applyBorder="1" applyAlignment="1">
      <alignment horizontal="right" vertical="center"/>
    </xf>
    <xf numFmtId="49" fontId="30" fillId="0" borderId="43" xfId="2" applyNumberFormat="1" applyFont="1" applyBorder="1" applyAlignment="1">
      <alignment horizontal="center" vertical="center"/>
    </xf>
    <xf numFmtId="178" fontId="14" fillId="0" borderId="60" xfId="2" applyNumberFormat="1" applyFont="1" applyBorder="1" applyAlignment="1">
      <alignment horizontal="right" vertical="center"/>
    </xf>
    <xf numFmtId="49" fontId="14" fillId="0" borderId="11" xfId="2" applyNumberFormat="1" applyFont="1" applyBorder="1" applyAlignment="1">
      <alignment horizontal="center" vertical="center"/>
    </xf>
    <xf numFmtId="178" fontId="14" fillId="0" borderId="9" xfId="2" applyNumberFormat="1" applyFont="1" applyBorder="1" applyAlignment="1">
      <alignment horizontal="right" vertical="center"/>
    </xf>
    <xf numFmtId="49" fontId="14" fillId="0" borderId="66" xfId="2" applyNumberFormat="1" applyFont="1" applyBorder="1" applyAlignment="1">
      <alignment horizontal="center" vertical="center"/>
    </xf>
    <xf numFmtId="178" fontId="14" fillId="0" borderId="65" xfId="2" applyNumberFormat="1" applyFont="1" applyBorder="1" applyAlignment="1">
      <alignment horizontal="right" vertical="center"/>
    </xf>
    <xf numFmtId="0" fontId="29" fillId="0" borderId="0" xfId="2" applyFont="1" applyBorder="1" applyAlignment="1">
      <alignment horizontal="left" vertical="center" readingOrder="1"/>
    </xf>
    <xf numFmtId="49" fontId="14" fillId="0" borderId="5" xfId="2" applyNumberFormat="1" applyFont="1" applyBorder="1" applyAlignment="1">
      <alignment horizontal="center" vertical="center"/>
    </xf>
    <xf numFmtId="178" fontId="30" fillId="0" borderId="4" xfId="2" applyNumberFormat="1" applyFont="1" applyBorder="1" applyAlignment="1">
      <alignment horizontal="right" vertical="center"/>
    </xf>
    <xf numFmtId="49" fontId="30" fillId="0" borderId="5" xfId="2" applyNumberFormat="1" applyFont="1" applyBorder="1" applyAlignment="1">
      <alignment horizontal="center" vertical="center"/>
    </xf>
    <xf numFmtId="178" fontId="14" fillId="0" borderId="4" xfId="2" applyNumberFormat="1" applyFont="1" applyBorder="1" applyAlignment="1">
      <alignment horizontal="right" vertical="center"/>
    </xf>
    <xf numFmtId="49" fontId="14" fillId="0" borderId="56" xfId="2" applyNumberFormat="1" applyFont="1" applyBorder="1" applyAlignment="1">
      <alignment horizontal="center" vertical="center"/>
    </xf>
    <xf numFmtId="178" fontId="14" fillId="0" borderId="55" xfId="2" applyNumberFormat="1" applyFont="1" applyBorder="1" applyAlignment="1">
      <alignment horizontal="right" vertical="center"/>
    </xf>
    <xf numFmtId="49" fontId="20" fillId="0" borderId="56" xfId="2" applyNumberFormat="1" applyFont="1" applyBorder="1" applyAlignment="1">
      <alignment vertical="center"/>
    </xf>
    <xf numFmtId="49" fontId="14" fillId="0" borderId="48" xfId="2" applyNumberFormat="1" applyFont="1" applyBorder="1" applyAlignment="1">
      <alignment horizontal="center" vertical="center"/>
    </xf>
    <xf numFmtId="178" fontId="14" fillId="0" borderId="49" xfId="2" applyNumberFormat="1" applyFont="1" applyBorder="1" applyAlignment="1">
      <alignment horizontal="right" vertical="center"/>
    </xf>
    <xf numFmtId="49" fontId="14" fillId="0" borderId="70" xfId="2" applyNumberFormat="1" applyFont="1" applyBorder="1" applyAlignment="1">
      <alignment vertical="center"/>
    </xf>
    <xf numFmtId="178" fontId="14" fillId="0" borderId="72" xfId="2" applyNumberFormat="1" applyFont="1" applyBorder="1" applyAlignment="1">
      <alignment vertical="center"/>
    </xf>
    <xf numFmtId="0" fontId="16" fillId="0" borderId="71" xfId="2" applyFont="1" applyBorder="1" applyAlignment="1">
      <alignment vertical="center"/>
    </xf>
    <xf numFmtId="0" fontId="16" fillId="0" borderId="73" xfId="2" applyFont="1" applyBorder="1" applyAlignment="1">
      <alignment vertical="center"/>
    </xf>
    <xf numFmtId="49" fontId="14" fillId="0" borderId="51" xfId="2" applyNumberFormat="1" applyFont="1" applyBorder="1" applyAlignment="1">
      <alignment horizontal="center" vertical="center"/>
    </xf>
    <xf numFmtId="178" fontId="14" fillId="0" borderId="50" xfId="2" applyNumberFormat="1" applyFont="1" applyBorder="1" applyAlignment="1">
      <alignment horizontal="right" vertical="center"/>
    </xf>
    <xf numFmtId="49" fontId="14" fillId="0" borderId="51" xfId="2" applyNumberFormat="1" applyFont="1" applyBorder="1" applyAlignment="1">
      <alignment vertical="center"/>
    </xf>
    <xf numFmtId="178" fontId="14" fillId="0" borderId="50" xfId="2" applyNumberFormat="1" applyFont="1" applyBorder="1" applyAlignment="1">
      <alignment vertical="center"/>
    </xf>
    <xf numFmtId="0" fontId="16" fillId="0" borderId="34" xfId="2" applyFont="1" applyBorder="1" applyAlignment="1">
      <alignment vertical="center"/>
    </xf>
    <xf numFmtId="0" fontId="16" fillId="0" borderId="35" xfId="2" applyFont="1" applyBorder="1" applyAlignment="1">
      <alignment vertical="center"/>
    </xf>
    <xf numFmtId="49" fontId="20" fillId="0" borderId="0" xfId="2" applyNumberFormat="1" applyFont="1" applyBorder="1" applyAlignment="1">
      <alignment horizontal="center" vertical="center"/>
    </xf>
    <xf numFmtId="49" fontId="14" fillId="0" borderId="0" xfId="2" applyNumberFormat="1" applyFont="1" applyBorder="1" applyAlignment="1">
      <alignment horizontal="center" vertical="center"/>
    </xf>
    <xf numFmtId="178" fontId="14" fillId="0" borderId="0" xfId="2" applyNumberFormat="1" applyFont="1" applyBorder="1" applyAlignment="1">
      <alignment horizontal="center" vertical="center"/>
    </xf>
    <xf numFmtId="178" fontId="14" fillId="0" borderId="0" xfId="2" applyNumberFormat="1" applyFont="1" applyBorder="1" applyAlignment="1">
      <alignment horizontal="right" vertical="center"/>
    </xf>
    <xf numFmtId="49" fontId="16" fillId="0" borderId="0" xfId="2" applyNumberFormat="1" applyFont="1" applyBorder="1" applyAlignment="1">
      <alignment vertical="center"/>
    </xf>
    <xf numFmtId="0" fontId="16" fillId="0" borderId="0" xfId="2" applyFont="1" applyBorder="1" applyAlignment="1">
      <alignment vertical="center"/>
    </xf>
    <xf numFmtId="49" fontId="20" fillId="0" borderId="0" xfId="2" applyNumberFormat="1" applyFont="1" applyBorder="1" applyAlignment="1">
      <alignment horizontal="left" vertical="center"/>
    </xf>
    <xf numFmtId="38" fontId="20" fillId="0" borderId="0" xfId="3" applyFont="1" applyAlignment="1">
      <alignment vertical="center"/>
    </xf>
    <xf numFmtId="49" fontId="31" fillId="0" borderId="0" xfId="2" applyNumberFormat="1" applyFont="1" applyAlignment="1">
      <alignment vertical="center"/>
    </xf>
    <xf numFmtId="49" fontId="32" fillId="0" borderId="0" xfId="2" applyNumberFormat="1" applyFont="1" applyBorder="1" applyAlignment="1">
      <alignment vertical="center" shrinkToFit="1"/>
    </xf>
    <xf numFmtId="49" fontId="14" fillId="0" borderId="70" xfId="2" applyNumberFormat="1" applyFont="1" applyBorder="1" applyAlignment="1">
      <alignment horizontal="center" vertical="center"/>
    </xf>
    <xf numFmtId="178" fontId="14" fillId="0" borderId="72" xfId="2" applyNumberFormat="1" applyFont="1" applyBorder="1" applyAlignment="1">
      <alignment horizontal="right" vertical="center"/>
    </xf>
    <xf numFmtId="49" fontId="16" fillId="0" borderId="70" xfId="2" applyNumberFormat="1" applyFont="1" applyBorder="1" applyAlignment="1">
      <alignment vertical="center"/>
    </xf>
    <xf numFmtId="0" fontId="33" fillId="2" borderId="0" xfId="0" applyFont="1" applyFill="1">
      <alignment vertical="center"/>
    </xf>
    <xf numFmtId="0" fontId="0" fillId="2" borderId="0" xfId="0" applyFill="1">
      <alignment vertical="center"/>
    </xf>
    <xf numFmtId="0" fontId="34" fillId="2" borderId="0" xfId="0" applyFont="1" applyFill="1">
      <alignment vertical="center"/>
    </xf>
    <xf numFmtId="0" fontId="0" fillId="2" borderId="0" xfId="0" applyFill="1" applyAlignment="1">
      <alignment horizontal="left" vertical="center"/>
    </xf>
    <xf numFmtId="0" fontId="0" fillId="2" borderId="0" xfId="0" applyFill="1" applyAlignment="1">
      <alignment horizontal="right" vertical="center"/>
    </xf>
    <xf numFmtId="0" fontId="0" fillId="3" borderId="12" xfId="0" applyFill="1" applyBorder="1">
      <alignment vertical="center"/>
    </xf>
    <xf numFmtId="0" fontId="0" fillId="0" borderId="12" xfId="0" applyBorder="1">
      <alignment vertical="center"/>
    </xf>
    <xf numFmtId="0" fontId="0" fillId="4" borderId="12" xfId="0" applyFill="1" applyBorder="1">
      <alignment vertical="center"/>
    </xf>
    <xf numFmtId="0" fontId="0" fillId="5" borderId="12" xfId="0" applyFill="1" applyBorder="1">
      <alignment vertical="center"/>
    </xf>
    <xf numFmtId="0" fontId="0" fillId="0" borderId="0" xfId="0" applyAlignment="1">
      <alignment horizontal="left" vertical="center"/>
    </xf>
    <xf numFmtId="0" fontId="39" fillId="6" borderId="12" xfId="0" applyFont="1" applyFill="1" applyBorder="1">
      <alignment vertical="center"/>
    </xf>
    <xf numFmtId="0" fontId="0" fillId="0" borderId="0" xfId="0" applyAlignment="1">
      <alignment vertical="center"/>
    </xf>
    <xf numFmtId="0" fontId="0" fillId="0" borderId="0" xfId="0" applyAlignment="1">
      <alignment horizontal="center" vertical="center"/>
    </xf>
    <xf numFmtId="181" fontId="0" fillId="0" borderId="2" xfId="0" applyNumberFormat="1" applyFill="1" applyBorder="1" applyAlignment="1">
      <alignment horizontal="center" vertical="center"/>
    </xf>
    <xf numFmtId="181" fontId="0" fillId="0" borderId="6" xfId="0" applyNumberFormat="1" applyBorder="1" applyAlignment="1">
      <alignment vertical="center"/>
    </xf>
    <xf numFmtId="181" fontId="0" fillId="0" borderId="2" xfId="0" applyNumberFormat="1" applyBorder="1" applyAlignment="1">
      <alignment vertical="center"/>
    </xf>
    <xf numFmtId="0" fontId="0" fillId="0" borderId="2" xfId="0" applyFill="1" applyBorder="1" applyAlignment="1">
      <alignment horizontal="center" vertical="center"/>
    </xf>
    <xf numFmtId="181" fontId="0" fillId="0" borderId="2" xfId="0" applyNumberFormat="1" applyFill="1" applyBorder="1" applyAlignment="1">
      <alignment vertical="center"/>
    </xf>
    <xf numFmtId="0" fontId="36" fillId="0" borderId="10" xfId="0" applyFont="1" applyBorder="1" applyAlignment="1">
      <alignment vertical="center"/>
    </xf>
    <xf numFmtId="0" fontId="0" fillId="0" borderId="10" xfId="0" applyBorder="1" applyAlignment="1">
      <alignment vertical="center"/>
    </xf>
    <xf numFmtId="181" fontId="0" fillId="0" borderId="6" xfId="0" applyNumberFormat="1" applyFill="1" applyBorder="1" applyAlignment="1">
      <alignment vertical="center"/>
    </xf>
    <xf numFmtId="0" fontId="36" fillId="0" borderId="0" xfId="0" applyFont="1" applyAlignment="1">
      <alignment horizontal="left" vertical="center"/>
    </xf>
    <xf numFmtId="0" fontId="36" fillId="0" borderId="0" xfId="0" applyFont="1">
      <alignment vertical="center"/>
    </xf>
    <xf numFmtId="0" fontId="0" fillId="0" borderId="1" xfId="0" applyFill="1" applyBorder="1" applyAlignment="1">
      <alignment vertical="center"/>
    </xf>
    <xf numFmtId="38" fontId="0" fillId="5" borderId="1" xfId="1" applyFont="1" applyFill="1" applyBorder="1" applyAlignment="1">
      <alignment vertical="center"/>
    </xf>
    <xf numFmtId="38" fontId="0" fillId="0" borderId="1" xfId="1" applyFont="1" applyBorder="1" applyAlignment="1">
      <alignment vertical="center"/>
    </xf>
    <xf numFmtId="38" fontId="0" fillId="0" borderId="0" xfId="1" applyFont="1" applyFill="1" applyBorder="1" applyAlignment="1">
      <alignment horizontal="center" vertical="center"/>
    </xf>
    <xf numFmtId="0" fontId="0" fillId="0" borderId="8" xfId="0" applyBorder="1">
      <alignment vertical="center"/>
    </xf>
    <xf numFmtId="0" fontId="0" fillId="0" borderId="0" xfId="0" applyBorder="1">
      <alignmen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0" xfId="0" applyFill="1" applyBorder="1">
      <alignment vertical="center"/>
    </xf>
    <xf numFmtId="180" fontId="0" fillId="0" borderId="8" xfId="0" quotePrefix="1" applyNumberFormat="1" applyFill="1" applyBorder="1" applyAlignment="1">
      <alignment horizontal="center" vertical="center"/>
    </xf>
    <xf numFmtId="180" fontId="0" fillId="0" borderId="0" xfId="0" applyNumberFormat="1" applyFill="1" applyBorder="1" applyAlignment="1">
      <alignment horizontal="center" vertical="center"/>
    </xf>
    <xf numFmtId="0" fontId="0" fillId="0" borderId="8" xfId="0" applyFill="1" applyBorder="1" applyAlignment="1">
      <alignment vertical="center"/>
    </xf>
    <xf numFmtId="0" fontId="0" fillId="0" borderId="0" xfId="0" applyFill="1" applyBorder="1" applyAlignment="1">
      <alignment vertical="center"/>
    </xf>
    <xf numFmtId="180" fontId="0" fillId="0" borderId="8" xfId="0" quotePrefix="1" applyNumberFormat="1" applyFill="1" applyBorder="1" applyAlignment="1">
      <alignment vertical="center"/>
    </xf>
    <xf numFmtId="180" fontId="0" fillId="0" borderId="0" xfId="0" applyNumberFormat="1" applyFill="1" applyBorder="1" applyAlignment="1">
      <alignment vertical="center"/>
    </xf>
    <xf numFmtId="0" fontId="9" fillId="0" borderId="0" xfId="0" applyFont="1" applyAlignment="1">
      <alignment vertical="center"/>
    </xf>
    <xf numFmtId="0" fontId="2" fillId="0" borderId="2" xfId="0" applyFont="1" applyBorder="1" applyAlignment="1">
      <alignment vertical="center"/>
    </xf>
    <xf numFmtId="0" fontId="2" fillId="0" borderId="5" xfId="0" applyFont="1" applyBorder="1">
      <alignment vertical="center"/>
    </xf>
    <xf numFmtId="0" fontId="0" fillId="0" borderId="8" xfId="0" applyBorder="1" applyAlignment="1">
      <alignment vertical="center"/>
    </xf>
    <xf numFmtId="0" fontId="0" fillId="0" borderId="0" xfId="0" applyBorder="1" applyAlignment="1">
      <alignment vertical="center"/>
    </xf>
    <xf numFmtId="0" fontId="0" fillId="0" borderId="8" xfId="0" quotePrefix="1" applyBorder="1" applyAlignment="1">
      <alignmen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38" fontId="0" fillId="0" borderId="0" xfId="1" applyFont="1" applyBorder="1" applyAlignment="1">
      <alignment vertical="center"/>
    </xf>
    <xf numFmtId="0" fontId="0" fillId="0" borderId="3" xfId="0" applyBorder="1" applyAlignment="1">
      <alignment horizontal="left" vertical="center"/>
    </xf>
    <xf numFmtId="3" fontId="0" fillId="0" borderId="0" xfId="0" applyNumberFormat="1" applyAlignment="1">
      <alignment vertical="center" shrinkToFit="1"/>
    </xf>
    <xf numFmtId="3" fontId="0" fillId="0" borderId="0" xfId="0" applyNumberFormat="1">
      <alignment vertical="center"/>
    </xf>
    <xf numFmtId="0" fontId="0" fillId="0" borderId="12" xfId="0" applyBorder="1" applyAlignment="1">
      <alignment horizontal="left" vertical="center" wrapText="1"/>
    </xf>
    <xf numFmtId="14" fontId="0" fillId="0" borderId="12" xfId="0" applyNumberFormat="1" applyFill="1" applyBorder="1" applyAlignment="1" applyProtection="1">
      <alignment horizontal="center" vertical="center"/>
      <protection locked="0"/>
    </xf>
    <xf numFmtId="0" fontId="0" fillId="0" borderId="12" xfId="0" applyBorder="1" applyAlignment="1">
      <alignment horizontal="left" vertical="center"/>
    </xf>
    <xf numFmtId="0" fontId="0" fillId="0" borderId="12" xfId="0" applyBorder="1" applyAlignment="1" applyProtection="1">
      <alignment horizontal="center" vertical="center"/>
      <protection locked="0"/>
    </xf>
    <xf numFmtId="177" fontId="0" fillId="0" borderId="12" xfId="0" applyNumberFormat="1" applyFill="1" applyBorder="1" applyAlignment="1" applyProtection="1">
      <alignment horizontal="center" vertical="center"/>
      <protection locked="0"/>
    </xf>
    <xf numFmtId="0" fontId="0" fillId="0" borderId="12" xfId="0" applyFill="1" applyBorder="1" applyAlignment="1">
      <alignment horizontal="left" vertical="center"/>
    </xf>
    <xf numFmtId="0" fontId="0" fillId="0" borderId="6" xfId="0" applyNumberFormat="1" applyFill="1" applyBorder="1" applyAlignment="1" applyProtection="1">
      <alignment horizontal="center" vertical="center"/>
      <protection locked="0"/>
    </xf>
    <xf numFmtId="0" fontId="0" fillId="0" borderId="2" xfId="0" applyNumberFormat="1" applyFill="1" applyBorder="1" applyAlignment="1" applyProtection="1">
      <alignment horizontal="center" vertical="center"/>
      <protection locked="0"/>
    </xf>
    <xf numFmtId="0" fontId="0" fillId="0" borderId="1" xfId="0" applyNumberFormat="1" applyFill="1" applyBorder="1" applyAlignment="1" applyProtection="1">
      <alignment horizontal="center" vertical="center"/>
      <protection locked="0"/>
    </xf>
    <xf numFmtId="38" fontId="0" fillId="0" borderId="6" xfId="1" applyFont="1" applyFill="1" applyBorder="1" applyAlignment="1" applyProtection="1">
      <alignment horizontal="center" vertical="center"/>
      <protection locked="0"/>
    </xf>
    <xf numFmtId="38" fontId="0" fillId="0" borderId="2" xfId="1" applyFont="1" applyFill="1" applyBorder="1" applyAlignment="1" applyProtection="1">
      <alignment horizontal="center" vertical="center"/>
      <protection locked="0"/>
    </xf>
    <xf numFmtId="38" fontId="0" fillId="0" borderId="1" xfId="1" applyFont="1" applyFill="1" applyBorder="1" applyAlignment="1" applyProtection="1">
      <alignment horizontal="center" vertical="center"/>
      <protection locked="0"/>
    </xf>
    <xf numFmtId="176" fontId="0" fillId="0" borderId="12" xfId="0" applyNumberFormat="1" applyFill="1" applyBorder="1" applyAlignment="1" applyProtection="1">
      <alignment horizontal="center" vertical="center"/>
      <protection locked="0"/>
    </xf>
    <xf numFmtId="176" fontId="0" fillId="0" borderId="6" xfId="0" applyNumberFormat="1"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183" fontId="0" fillId="0" borderId="12" xfId="0" applyNumberFormat="1" applyFill="1" applyBorder="1" applyAlignment="1" applyProtection="1">
      <alignment horizontal="center" vertical="center"/>
      <protection locked="0"/>
    </xf>
    <xf numFmtId="0" fontId="40" fillId="7" borderId="12" xfId="0" applyFont="1" applyFill="1" applyBorder="1" applyAlignment="1">
      <alignment horizontal="left" vertical="center"/>
    </xf>
    <xf numFmtId="49" fontId="0" fillId="0" borderId="6"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49" fontId="0" fillId="0" borderId="12" xfId="0" applyNumberForma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42" fillId="11" borderId="12" xfId="0" applyFont="1" applyFill="1" applyBorder="1" applyAlignment="1">
      <alignment horizontal="left" vertical="center"/>
    </xf>
    <xf numFmtId="0" fontId="40" fillId="12" borderId="12" xfId="0" applyFont="1" applyFill="1"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wrapText="1"/>
    </xf>
    <xf numFmtId="0" fontId="0" fillId="0" borderId="2" xfId="0" applyFill="1" applyBorder="1" applyAlignment="1">
      <alignment horizontal="center"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38" fontId="0" fillId="0" borderId="6"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0" fontId="43" fillId="8" borderId="6" xfId="0" applyFont="1" applyFill="1" applyBorder="1" applyAlignment="1">
      <alignment horizontal="center" vertical="center"/>
    </xf>
    <xf numFmtId="0" fontId="43" fillId="8" borderId="2" xfId="0" applyFont="1" applyFill="1" applyBorder="1" applyAlignment="1">
      <alignment horizontal="center" vertical="center"/>
    </xf>
    <xf numFmtId="0" fontId="43" fillId="8" borderId="1" xfId="0" applyFont="1" applyFill="1" applyBorder="1" applyAlignment="1">
      <alignment horizontal="center" vertical="center"/>
    </xf>
    <xf numFmtId="38" fontId="0" fillId="5" borderId="6" xfId="1" applyFont="1" applyFill="1" applyBorder="1" applyAlignment="1">
      <alignment horizontal="center" vertical="center"/>
    </xf>
    <xf numFmtId="38" fontId="0" fillId="5" borderId="2" xfId="1" applyFont="1" applyFill="1" applyBorder="1" applyAlignment="1">
      <alignment horizontal="center" vertical="center"/>
    </xf>
    <xf numFmtId="38" fontId="0" fillId="5" borderId="1" xfId="1" applyFont="1" applyFill="1" applyBorder="1" applyAlignment="1">
      <alignment horizontal="center" vertical="center"/>
    </xf>
    <xf numFmtId="0" fontId="0" fillId="0" borderId="12" xfId="0" applyBorder="1" applyAlignment="1">
      <alignment horizontal="left" vertical="center" shrinkToFit="1"/>
    </xf>
    <xf numFmtId="38" fontId="0" fillId="5" borderId="12" xfId="1" applyFont="1" applyFill="1" applyBorder="1" applyAlignment="1">
      <alignment horizontal="center" vertical="center"/>
    </xf>
    <xf numFmtId="0" fontId="40" fillId="12" borderId="6" xfId="0" applyFont="1" applyFill="1" applyBorder="1" applyAlignment="1">
      <alignment horizontal="left" vertical="center"/>
    </xf>
    <xf numFmtId="0" fontId="40" fillId="12" borderId="2" xfId="0" applyFont="1" applyFill="1" applyBorder="1" applyAlignment="1">
      <alignment horizontal="left" vertical="center"/>
    </xf>
    <xf numFmtId="0" fontId="40" fillId="12" borderId="1" xfId="0" applyFont="1" applyFill="1" applyBorder="1" applyAlignment="1">
      <alignment horizontal="left" vertical="center"/>
    </xf>
    <xf numFmtId="0" fontId="44" fillId="0" borderId="6" xfId="0" applyFont="1" applyFill="1" applyBorder="1" applyAlignment="1">
      <alignment horizontal="left" vertical="center"/>
    </xf>
    <xf numFmtId="0" fontId="44" fillId="0" borderId="2" xfId="0" applyFont="1" applyFill="1" applyBorder="1" applyAlignment="1">
      <alignment horizontal="left" vertical="center"/>
    </xf>
    <xf numFmtId="0" fontId="44" fillId="0" borderId="1" xfId="0" applyFont="1" applyFill="1" applyBorder="1" applyAlignment="1">
      <alignment horizontal="left" vertical="center"/>
    </xf>
    <xf numFmtId="0" fontId="44" fillId="0" borderId="6" xfId="0" applyFont="1" applyFill="1" applyBorder="1" applyAlignment="1" applyProtection="1">
      <alignment horizontal="center" vertical="center"/>
      <protection locked="0"/>
    </xf>
    <xf numFmtId="0" fontId="44" fillId="0" borderId="2" xfId="0" applyFont="1" applyFill="1" applyBorder="1" applyAlignment="1" applyProtection="1">
      <alignment horizontal="center" vertical="center"/>
      <protection locked="0"/>
    </xf>
    <xf numFmtId="0" fontId="44" fillId="0" borderId="1" xfId="0" applyFont="1" applyFill="1" applyBorder="1" applyAlignment="1" applyProtection="1">
      <alignment horizontal="center" vertical="center"/>
      <protection locked="0"/>
    </xf>
    <xf numFmtId="14" fontId="0" fillId="0" borderId="6"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0" fontId="0" fillId="0" borderId="6" xfId="0" applyBorder="1" applyAlignment="1">
      <alignment horizontal="left"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49" fontId="0" fillId="0" borderId="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38" fontId="0" fillId="0" borderId="11" xfId="1" applyFont="1" applyBorder="1" applyAlignment="1" applyProtection="1">
      <alignment horizontal="center" vertical="center"/>
      <protection locked="0"/>
    </xf>
    <xf numFmtId="38" fontId="0" fillId="0" borderId="10" xfId="1" applyFont="1" applyBorder="1" applyAlignment="1" applyProtection="1">
      <alignment horizontal="center" vertical="center"/>
      <protection locked="0"/>
    </xf>
    <xf numFmtId="0" fontId="0" fillId="9" borderId="12" xfId="0" applyFill="1" applyBorder="1" applyAlignment="1">
      <alignment horizontal="center" vertical="center"/>
    </xf>
    <xf numFmtId="0" fontId="2" fillId="0" borderId="0" xfId="0" applyFont="1" applyAlignment="1">
      <alignment horizontal="center" vertical="center" shrinkToFit="1"/>
    </xf>
    <xf numFmtId="182" fontId="2" fillId="0" borderId="0" xfId="0" applyNumberFormat="1" applyFont="1" applyAlignment="1">
      <alignment horizontal="center" vertical="center" shrinkToFit="1"/>
    </xf>
    <xf numFmtId="0" fontId="2" fillId="0" borderId="0" xfId="0" applyFont="1" applyAlignment="1">
      <alignment horizontal="left" vertical="center"/>
    </xf>
    <xf numFmtId="0" fontId="2" fillId="0" borderId="11" xfId="0" applyFont="1" applyBorder="1" applyAlignment="1">
      <alignment horizontal="center"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1" xfId="0" applyFont="1" applyBorder="1" applyAlignment="1">
      <alignment horizontal="left" vertical="center" shrinkToFit="1"/>
    </xf>
    <xf numFmtId="0" fontId="8" fillId="0" borderId="0" xfId="0" applyFont="1" applyAlignment="1">
      <alignment horizontal="center" vertical="center"/>
    </xf>
    <xf numFmtId="0" fontId="2" fillId="0" borderId="2" xfId="0" applyNumberFormat="1" applyFont="1" applyBorder="1" applyAlignment="1">
      <alignment horizontal="center" vertical="center" shrinkToFit="1"/>
    </xf>
    <xf numFmtId="0" fontId="2" fillId="0" borderId="1" xfId="0" applyNumberFormat="1" applyFont="1" applyBorder="1" applyAlignment="1">
      <alignment horizontal="center" vertical="center" shrinkToFit="1"/>
    </xf>
    <xf numFmtId="0" fontId="2" fillId="0" borderId="3" xfId="0" applyNumberFormat="1" applyFont="1" applyBorder="1" applyAlignment="1">
      <alignment horizontal="center" vertical="center" shrinkToFit="1"/>
    </xf>
    <xf numFmtId="0" fontId="2" fillId="0" borderId="4" xfId="0" applyNumberFormat="1" applyFont="1" applyBorder="1" applyAlignment="1">
      <alignment horizontal="center" vertical="center" shrinkToFit="1"/>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center" vertical="center" shrinkToFit="1"/>
    </xf>
    <xf numFmtId="182" fontId="2" fillId="0" borderId="0" xfId="0" applyNumberFormat="1" applyFont="1" applyAlignment="1">
      <alignment horizontal="right" vertical="center" shrinkToFit="1"/>
    </xf>
    <xf numFmtId="0" fontId="2" fillId="0" borderId="0" xfId="0" applyFont="1" applyAlignment="1">
      <alignment horizontal="left" vertical="center" shrinkToFit="1"/>
    </xf>
    <xf numFmtId="0" fontId="5" fillId="0" borderId="0" xfId="0" applyFont="1" applyAlignment="1">
      <alignment horizontal="center" vertical="center"/>
    </xf>
    <xf numFmtId="183" fontId="2" fillId="0" borderId="0" xfId="0" applyNumberFormat="1" applyFont="1" applyAlignment="1">
      <alignment horizontal="center" vertical="center" shrinkToFit="1"/>
    </xf>
    <xf numFmtId="182" fontId="2" fillId="0" borderId="0" xfId="0" applyNumberFormat="1" applyFont="1" applyAlignment="1">
      <alignment horizontal="center" vertical="center"/>
    </xf>
    <xf numFmtId="183" fontId="2" fillId="0" borderId="0" xfId="0" applyNumberFormat="1" applyFont="1" applyAlignment="1">
      <alignment horizontal="center" vertical="center"/>
    </xf>
    <xf numFmtId="182" fontId="2" fillId="0" borderId="0" xfId="0"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12" xfId="0" applyFont="1" applyBorder="1" applyAlignment="1">
      <alignment horizontal="left" vertical="center" wrapText="1"/>
    </xf>
    <xf numFmtId="0" fontId="11" fillId="0" borderId="12" xfId="0" applyFont="1" applyBorder="1" applyAlignment="1">
      <alignment horizontal="center" vertical="center" shrinkToFit="1"/>
    </xf>
    <xf numFmtId="0" fontId="2" fillId="0" borderId="12" xfId="0" applyFont="1" applyBorder="1" applyAlignment="1">
      <alignment horizontal="left" vertical="center" wrapText="1"/>
    </xf>
    <xf numFmtId="0" fontId="8" fillId="0" borderId="12" xfId="0" applyFont="1" applyBorder="1" applyAlignment="1">
      <alignment horizontal="center" vertical="center" shrinkToFit="1"/>
    </xf>
    <xf numFmtId="0" fontId="46" fillId="0" borderId="1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2" xfId="0" applyFont="1" applyBorder="1" applyAlignment="1">
      <alignment horizontal="center" vertical="center"/>
    </xf>
    <xf numFmtId="0" fontId="9"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7" fillId="0" borderId="12" xfId="0" applyFont="1" applyBorder="1" applyAlignment="1">
      <alignment horizontal="center" vertical="center"/>
    </xf>
    <xf numFmtId="0" fontId="8" fillId="0" borderId="6" xfId="0" applyFont="1" applyBorder="1" applyAlignment="1">
      <alignment horizontal="center" vertical="center" shrinkToFit="1"/>
    </xf>
    <xf numFmtId="0" fontId="2" fillId="0" borderId="2"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2" fillId="0" borderId="12" xfId="0" applyFont="1" applyBorder="1" applyAlignment="1">
      <alignment horizontal="left" vertical="center"/>
    </xf>
    <xf numFmtId="38" fontId="8" fillId="0" borderId="12" xfId="0" applyNumberFormat="1" applyFont="1" applyBorder="1" applyAlignment="1">
      <alignment horizontal="center" vertical="center" shrinkToFit="1"/>
    </xf>
    <xf numFmtId="0" fontId="2" fillId="0" borderId="1" xfId="0" applyFont="1" applyBorder="1" applyAlignment="1">
      <alignment horizontal="center" vertical="center"/>
    </xf>
    <xf numFmtId="182" fontId="8" fillId="0" borderId="12" xfId="0" applyNumberFormat="1" applyFont="1" applyBorder="1" applyAlignment="1">
      <alignment horizontal="center" vertical="center" shrinkToFit="1"/>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34" xfId="0" applyFont="1" applyBorder="1" applyAlignment="1">
      <alignment horizontal="center" vertic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11" fillId="0" borderId="30" xfId="0" applyFont="1" applyBorder="1" applyAlignment="1">
      <alignment horizontal="center" vertical="center"/>
    </xf>
    <xf numFmtId="0" fontId="11" fillId="0" borderId="36" xfId="0" applyFont="1" applyBorder="1" applyAlignment="1">
      <alignment horizontal="center" vertical="center"/>
    </xf>
    <xf numFmtId="0" fontId="2" fillId="0" borderId="30" xfId="0" applyFont="1" applyBorder="1" applyAlignment="1">
      <alignment horizontal="center" vertical="center"/>
    </xf>
    <xf numFmtId="0" fontId="2" fillId="0" borderId="36"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7" xfId="0" applyFont="1" applyBorder="1" applyAlignment="1">
      <alignment horizontal="center" vertical="center"/>
    </xf>
    <xf numFmtId="0" fontId="11" fillId="0" borderId="35" xfId="0" applyFont="1" applyBorder="1" applyAlignment="1">
      <alignment horizontal="center" vertical="center"/>
    </xf>
    <xf numFmtId="0" fontId="9" fillId="10" borderId="13"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9" fillId="10" borderId="40" xfId="0" applyFont="1" applyFill="1" applyBorder="1" applyAlignment="1">
      <alignment horizontal="center" vertical="center" wrapText="1"/>
    </xf>
    <xf numFmtId="0" fontId="9" fillId="10" borderId="4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11" fillId="0" borderId="14"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2" fillId="10" borderId="2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5" fillId="10" borderId="21" xfId="0" applyFont="1" applyFill="1" applyBorder="1" applyAlignment="1">
      <alignment horizontal="center" vertical="center" wrapText="1"/>
    </xf>
    <xf numFmtId="0" fontId="5" fillId="10" borderId="43"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2" fillId="0" borderId="41" xfId="0" applyFont="1" applyBorder="1" applyAlignment="1">
      <alignment horizontal="center" vertical="center"/>
    </xf>
    <xf numFmtId="0" fontId="2" fillId="0" borderId="27" xfId="0" applyFont="1" applyBorder="1" applyAlignment="1">
      <alignment horizontal="center" vertical="center"/>
    </xf>
    <xf numFmtId="0" fontId="2" fillId="0" borderId="42" xfId="0" applyFont="1" applyBorder="1" applyAlignment="1">
      <alignment horizontal="center" vertical="center"/>
    </xf>
    <xf numFmtId="0" fontId="2" fillId="0" borderId="28" xfId="0" applyFont="1" applyBorder="1" applyAlignment="1">
      <alignment horizontal="center" vertical="center"/>
    </xf>
    <xf numFmtId="0" fontId="4" fillId="0" borderId="27" xfId="0" applyFont="1" applyBorder="1" applyAlignment="1">
      <alignment horizontal="center" vertical="center" wrapText="1"/>
    </xf>
    <xf numFmtId="0" fontId="4" fillId="0" borderId="27"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10" fillId="10" borderId="12" xfId="0" applyFont="1" applyFill="1" applyBorder="1" applyAlignment="1">
      <alignment horizontal="center" vertical="center" wrapText="1"/>
    </xf>
    <xf numFmtId="0" fontId="2" fillId="0" borderId="27" xfId="0" applyFont="1" applyBorder="1" applyAlignment="1">
      <alignment horizontal="center" vertical="center" wrapText="1"/>
    </xf>
    <xf numFmtId="38" fontId="8" fillId="0" borderId="1" xfId="0" applyNumberFormat="1"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1" xfId="0" applyFont="1" applyBorder="1" applyAlignment="1">
      <alignment horizontal="center" vertical="center" shrinkToFit="1"/>
    </xf>
    <xf numFmtId="0" fontId="2" fillId="10" borderId="12" xfId="0" applyFont="1" applyFill="1" applyBorder="1" applyAlignment="1">
      <alignment horizontal="center" vertical="center"/>
    </xf>
    <xf numFmtId="0" fontId="8" fillId="0" borderId="46" xfId="0" applyFont="1" applyBorder="1" applyAlignment="1">
      <alignment horizontal="center" vertical="center" shrinkToFit="1"/>
    </xf>
    <xf numFmtId="0" fontId="8" fillId="0" borderId="47" xfId="0" applyFont="1" applyBorder="1" applyAlignment="1">
      <alignment horizontal="center" vertical="center" shrinkToFit="1"/>
    </xf>
    <xf numFmtId="0" fontId="7" fillId="10" borderId="12" xfId="0" applyFont="1" applyFill="1" applyBorder="1" applyAlignment="1">
      <alignment horizontal="center" vertical="center"/>
    </xf>
    <xf numFmtId="0" fontId="9" fillId="10" borderId="12" xfId="0" applyFont="1" applyFill="1" applyBorder="1" applyAlignment="1">
      <alignment horizontal="center" vertical="center"/>
    </xf>
    <xf numFmtId="0" fontId="8" fillId="0" borderId="12" xfId="0" applyFont="1" applyBorder="1" applyAlignment="1">
      <alignment horizontal="center" vertical="center"/>
    </xf>
    <xf numFmtId="0" fontId="8" fillId="0" borderId="23" xfId="0" applyFont="1" applyBorder="1" applyAlignment="1">
      <alignment horizontal="center" vertical="center"/>
    </xf>
    <xf numFmtId="0" fontId="9" fillId="10" borderId="11" xfId="0" applyFont="1" applyFill="1" applyBorder="1" applyAlignment="1">
      <alignment horizontal="center" vertical="center"/>
    </xf>
    <xf numFmtId="0" fontId="9" fillId="10" borderId="10" xfId="0" applyFont="1" applyFill="1" applyBorder="1" applyAlignment="1">
      <alignment horizontal="center" vertical="center"/>
    </xf>
    <xf numFmtId="0" fontId="9" fillId="10" borderId="9" xfId="0" applyFont="1" applyFill="1" applyBorder="1" applyAlignment="1">
      <alignment horizontal="center" vertical="center"/>
    </xf>
    <xf numFmtId="0" fontId="9" fillId="10" borderId="5" xfId="0" applyFont="1" applyFill="1" applyBorder="1" applyAlignment="1">
      <alignment horizontal="center" vertical="center"/>
    </xf>
    <xf numFmtId="0" fontId="9" fillId="10" borderId="3" xfId="0" applyFont="1" applyFill="1" applyBorder="1" applyAlignment="1">
      <alignment horizontal="center" vertical="center"/>
    </xf>
    <xf numFmtId="0" fontId="9" fillId="10" borderId="4" xfId="0" applyFont="1" applyFill="1" applyBorder="1" applyAlignment="1">
      <alignment horizontal="center" vertical="center"/>
    </xf>
    <xf numFmtId="0" fontId="2" fillId="0" borderId="6" xfId="0" applyFont="1" applyBorder="1" applyAlignment="1">
      <alignment horizontal="center" vertical="center"/>
    </xf>
    <xf numFmtId="0" fontId="8" fillId="0" borderId="62" xfId="0" applyFont="1" applyBorder="1" applyAlignment="1">
      <alignment horizontal="center" vertical="center" shrinkToFit="1"/>
    </xf>
    <xf numFmtId="0" fontId="8" fillId="0" borderId="69" xfId="0" applyFont="1" applyBorder="1" applyAlignment="1">
      <alignment horizontal="center" vertical="center" shrinkToFit="1"/>
    </xf>
    <xf numFmtId="0" fontId="9" fillId="10" borderId="31"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9" fillId="10" borderId="49" xfId="0" applyFont="1" applyFill="1" applyBorder="1" applyAlignment="1">
      <alignment horizontal="left" vertical="center" wrapText="1"/>
    </xf>
    <xf numFmtId="0" fontId="9" fillId="10" borderId="18" xfId="0" applyFont="1" applyFill="1" applyBorder="1" applyAlignment="1">
      <alignment horizontal="left" vertical="center" wrapText="1"/>
    </xf>
    <xf numFmtId="0" fontId="9" fillId="10" borderId="0" xfId="0" applyFont="1" applyFill="1" applyBorder="1" applyAlignment="1">
      <alignment horizontal="left" vertical="center" wrapText="1"/>
    </xf>
    <xf numFmtId="0" fontId="9" fillId="10" borderId="7" xfId="0" applyFont="1" applyFill="1" applyBorder="1" applyAlignment="1">
      <alignment horizontal="left" vertical="center" wrapText="1"/>
    </xf>
    <xf numFmtId="0" fontId="9" fillId="10" borderId="37" xfId="0" applyFont="1" applyFill="1" applyBorder="1" applyAlignment="1">
      <alignment horizontal="left" vertical="center" wrapText="1"/>
    </xf>
    <xf numFmtId="0" fontId="9" fillId="10" borderId="34" xfId="0" applyFont="1" applyFill="1" applyBorder="1" applyAlignment="1">
      <alignment horizontal="left" vertical="center" wrapText="1"/>
    </xf>
    <xf numFmtId="0" fontId="9" fillId="10" borderId="50" xfId="0" applyFont="1" applyFill="1" applyBorder="1" applyAlignment="1">
      <alignment horizontal="left" vertical="center" wrapText="1"/>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51" xfId="0" applyFont="1" applyBorder="1" applyAlignment="1">
      <alignment horizontal="center" vertical="center"/>
    </xf>
    <xf numFmtId="0" fontId="11" fillId="0" borderId="50" xfId="0" applyFont="1" applyBorder="1" applyAlignment="1">
      <alignment horizontal="center" vertical="center"/>
    </xf>
    <xf numFmtId="0" fontId="2" fillId="10" borderId="17"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8" xfId="0" applyFont="1" applyFill="1" applyBorder="1" applyAlignment="1">
      <alignment horizontal="center" vertical="center"/>
    </xf>
    <xf numFmtId="0" fontId="2" fillId="10" borderId="0"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37" xfId="0" applyFont="1" applyFill="1" applyBorder="1" applyAlignment="1">
      <alignment horizontal="center" vertical="center"/>
    </xf>
    <xf numFmtId="0" fontId="2" fillId="10" borderId="34" xfId="0" applyFont="1" applyFill="1" applyBorder="1" applyAlignment="1">
      <alignment horizontal="center" vertical="center"/>
    </xf>
    <xf numFmtId="0" fontId="2" fillId="10" borderId="50" xfId="0" applyFont="1" applyFill="1" applyBorder="1" applyAlignment="1">
      <alignment horizontal="center" vertical="center"/>
    </xf>
    <xf numFmtId="0" fontId="9" fillId="10" borderId="24" xfId="0" applyFont="1" applyFill="1" applyBorder="1" applyAlignment="1">
      <alignment horizontal="center" vertical="center"/>
    </xf>
    <xf numFmtId="0" fontId="2" fillId="0" borderId="24" xfId="0" applyFont="1" applyBorder="1" applyAlignment="1">
      <alignment horizontal="center" vertical="center"/>
    </xf>
    <xf numFmtId="0" fontId="2" fillId="0" borderId="66" xfId="0" applyFont="1" applyBorder="1" applyAlignment="1">
      <alignment horizontal="center" vertical="center"/>
    </xf>
    <xf numFmtId="38" fontId="2" fillId="0" borderId="1" xfId="0" applyNumberFormat="1" applyFont="1" applyBorder="1" applyAlignment="1">
      <alignment horizontal="center" vertical="center"/>
    </xf>
    <xf numFmtId="0" fontId="2" fillId="0" borderId="23" xfId="0" applyFont="1" applyBorder="1" applyAlignment="1">
      <alignment horizontal="center" vertical="center"/>
    </xf>
    <xf numFmtId="0" fontId="2" fillId="0" borderId="65" xfId="0" applyFont="1" applyBorder="1" applyAlignment="1">
      <alignment horizontal="center" vertical="center"/>
    </xf>
    <xf numFmtId="0" fontId="2" fillId="0" borderId="25" xfId="0" applyFont="1" applyBorder="1" applyAlignment="1">
      <alignment horizontal="center" vertical="center"/>
    </xf>
    <xf numFmtId="0" fontId="2" fillId="10" borderId="33" xfId="0" applyFont="1" applyFill="1" applyBorder="1" applyAlignment="1">
      <alignment horizontal="center" vertical="center" shrinkToFit="1"/>
    </xf>
    <xf numFmtId="0" fontId="2" fillId="10" borderId="34" xfId="0" applyFont="1" applyFill="1" applyBorder="1" applyAlignment="1">
      <alignment horizontal="center" vertical="center" shrinkToFit="1"/>
    </xf>
    <xf numFmtId="0" fontId="12" fillId="10" borderId="12" xfId="0" applyFont="1" applyFill="1" applyBorder="1" applyAlignment="1">
      <alignment horizontal="center" vertical="center"/>
    </xf>
    <xf numFmtId="0" fontId="14" fillId="0" borderId="11" xfId="0" quotePrefix="1" applyFont="1" applyBorder="1" applyAlignment="1">
      <alignment horizontal="center" vertical="center"/>
    </xf>
    <xf numFmtId="0" fontId="14" fillId="0" borderId="10" xfId="0" quotePrefix="1" applyFont="1" applyBorder="1" applyAlignment="1">
      <alignment horizontal="center" vertical="center"/>
    </xf>
    <xf numFmtId="0" fontId="14" fillId="0" borderId="9" xfId="0" quotePrefix="1" applyFont="1" applyBorder="1" applyAlignment="1">
      <alignment horizontal="center" vertical="center"/>
    </xf>
    <xf numFmtId="0" fontId="14" fillId="0" borderId="8" xfId="0" quotePrefix="1" applyFont="1" applyBorder="1" applyAlignment="1">
      <alignment horizontal="center" vertical="center"/>
    </xf>
    <xf numFmtId="0" fontId="14" fillId="0" borderId="0" xfId="0" quotePrefix="1" applyFont="1" applyBorder="1" applyAlignment="1">
      <alignment horizontal="center" vertical="center"/>
    </xf>
    <xf numFmtId="0" fontId="14" fillId="0" borderId="7" xfId="0" quotePrefix="1" applyFont="1" applyBorder="1" applyAlignment="1">
      <alignment horizontal="center" vertical="center"/>
    </xf>
    <xf numFmtId="0" fontId="14" fillId="0" borderId="5" xfId="0" quotePrefix="1" applyFont="1" applyBorder="1" applyAlignment="1">
      <alignment horizontal="center" vertical="center"/>
    </xf>
    <xf numFmtId="0" fontId="14" fillId="0" borderId="3" xfId="0" quotePrefix="1" applyFont="1" applyBorder="1" applyAlignment="1">
      <alignment horizontal="center" vertical="center"/>
    </xf>
    <xf numFmtId="0" fontId="14" fillId="0" borderId="4" xfId="0" quotePrefix="1" applyFont="1" applyBorder="1" applyAlignment="1">
      <alignment horizontal="center" vertical="center"/>
    </xf>
    <xf numFmtId="0" fontId="14" fillId="0" borderId="11" xfId="0" applyFont="1" applyBorder="1" applyAlignment="1">
      <alignment horizontal="right" vertical="center"/>
    </xf>
    <xf numFmtId="0" fontId="14" fillId="0" borderId="10" xfId="0" applyFont="1" applyBorder="1" applyAlignment="1">
      <alignment horizontal="right" vertical="center"/>
    </xf>
    <xf numFmtId="0" fontId="14" fillId="0" borderId="5" xfId="0" applyFont="1" applyBorder="1" applyAlignment="1">
      <alignment horizontal="right" vertical="center"/>
    </xf>
    <xf numFmtId="0" fontId="14" fillId="0" borderId="3" xfId="0" applyFont="1" applyBorder="1" applyAlignment="1">
      <alignment horizontal="right" vertical="center"/>
    </xf>
    <xf numFmtId="38" fontId="45" fillId="0" borderId="10" xfId="1" applyFont="1" applyBorder="1" applyAlignment="1">
      <alignment horizontal="center" vertical="center" shrinkToFit="1"/>
    </xf>
    <xf numFmtId="38" fontId="45" fillId="0" borderId="3" xfId="1" applyFont="1" applyBorder="1" applyAlignment="1">
      <alignment horizontal="center" vertical="center" shrinkToFit="1"/>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14" fillId="0" borderId="11" xfId="0" applyFont="1" applyFill="1" applyBorder="1" applyAlignment="1">
      <alignment horizontal="right" vertical="center"/>
    </xf>
    <xf numFmtId="0" fontId="14" fillId="0" borderId="10" xfId="0" applyFont="1" applyFill="1" applyBorder="1" applyAlignment="1">
      <alignment horizontal="right" vertical="center"/>
    </xf>
    <xf numFmtId="0" fontId="14" fillId="0" borderId="5" xfId="0" applyFont="1" applyFill="1" applyBorder="1" applyAlignment="1">
      <alignment horizontal="right" vertical="center"/>
    </xf>
    <xf numFmtId="0" fontId="14" fillId="0" borderId="3" xfId="0" applyFont="1" applyFill="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shrinkToFit="1"/>
    </xf>
    <xf numFmtId="0" fontId="14" fillId="0" borderId="0" xfId="0" applyFont="1" applyAlignment="1">
      <alignment horizontal="center" vertical="center" shrinkToFit="1"/>
    </xf>
    <xf numFmtId="0" fontId="14" fillId="0" borderId="11" xfId="0" applyFont="1" applyBorder="1" applyAlignment="1">
      <alignment horizontal="center" vertical="center"/>
    </xf>
    <xf numFmtId="0" fontId="14" fillId="0" borderId="5" xfId="0" applyFont="1" applyBorder="1" applyAlignment="1">
      <alignment horizontal="center" vertical="center"/>
    </xf>
    <xf numFmtId="0" fontId="45" fillId="0" borderId="12" xfId="0" applyFont="1" applyBorder="1" applyAlignment="1">
      <alignment horizontal="center" vertical="center" shrinkToFit="1"/>
    </xf>
    <xf numFmtId="0" fontId="14" fillId="0" borderId="12" xfId="0" applyFont="1" applyBorder="1" applyAlignment="1">
      <alignment horizontal="center" vertical="center"/>
    </xf>
    <xf numFmtId="0" fontId="45" fillId="0" borderId="12" xfId="0" applyFont="1" applyBorder="1" applyAlignment="1">
      <alignment horizontal="center" vertical="center"/>
    </xf>
    <xf numFmtId="49" fontId="45" fillId="0" borderId="12" xfId="0" applyNumberFormat="1" applyFont="1" applyBorder="1" applyAlignment="1">
      <alignment horizontal="center" vertical="center"/>
    </xf>
    <xf numFmtId="0" fontId="14" fillId="0" borderId="19"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19" xfId="0" applyFont="1" applyBorder="1" applyAlignment="1">
      <alignment horizontal="center" vertical="center"/>
    </xf>
    <xf numFmtId="0" fontId="14" fillId="0" borderId="46" xfId="0" applyFont="1" applyBorder="1" applyAlignment="1">
      <alignment horizontal="center" vertical="center"/>
    </xf>
    <xf numFmtId="49" fontId="20" fillId="0" borderId="6" xfId="2" applyNumberFormat="1" applyFont="1" applyFill="1" applyBorder="1" applyAlignment="1">
      <alignment horizontal="center" vertical="center"/>
    </xf>
    <xf numFmtId="49" fontId="20" fillId="0" borderId="2" xfId="2" applyNumberFormat="1" applyFont="1" applyFill="1" applyBorder="1" applyAlignment="1">
      <alignment horizontal="center" vertical="center"/>
    </xf>
    <xf numFmtId="49" fontId="20" fillId="0" borderId="1" xfId="2" applyNumberFormat="1" applyFont="1" applyFill="1" applyBorder="1" applyAlignment="1">
      <alignment horizontal="center" vertical="center"/>
    </xf>
    <xf numFmtId="49" fontId="20" fillId="0" borderId="0" xfId="2" applyNumberFormat="1" applyFont="1" applyFill="1" applyBorder="1" applyAlignment="1">
      <alignment vertical="center"/>
    </xf>
    <xf numFmtId="49" fontId="21"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49" fontId="25" fillId="0" borderId="0" xfId="2" applyNumberFormat="1" applyFont="1" applyFill="1" applyBorder="1" applyAlignment="1">
      <alignment horizontal="distributed" vertical="center"/>
    </xf>
    <xf numFmtId="49" fontId="26" fillId="0" borderId="0" xfId="2" applyNumberFormat="1" applyFont="1" applyFill="1" applyBorder="1" applyAlignment="1">
      <alignment vertical="center" wrapText="1"/>
    </xf>
    <xf numFmtId="0" fontId="19" fillId="0" borderId="0" xfId="2" applyFont="1" applyFill="1" applyBorder="1" applyAlignment="1">
      <alignment vertical="center"/>
    </xf>
    <xf numFmtId="0" fontId="26" fillId="0" borderId="0" xfId="2" applyNumberFormat="1" applyFont="1" applyFill="1" applyBorder="1" applyAlignment="1">
      <alignment horizontal="center" vertical="center" wrapText="1"/>
    </xf>
    <xf numFmtId="0" fontId="19" fillId="0" borderId="0" xfId="2" applyNumberFormat="1" applyFont="1" applyFill="1" applyBorder="1" applyAlignment="1">
      <alignment horizontal="center" vertical="center" wrapText="1"/>
    </xf>
    <xf numFmtId="49" fontId="20" fillId="0" borderId="53" xfId="2" applyNumberFormat="1" applyFont="1" applyFill="1" applyBorder="1" applyAlignment="1">
      <alignment horizontal="center" vertical="center"/>
    </xf>
    <xf numFmtId="0" fontId="26" fillId="0" borderId="54" xfId="2" applyFont="1" applyFill="1" applyBorder="1" applyAlignment="1">
      <alignment horizontal="center" vertical="center"/>
    </xf>
    <xf numFmtId="0" fontId="26" fillId="0" borderId="55" xfId="2" applyFont="1" applyFill="1" applyBorder="1" applyAlignment="1">
      <alignment horizontal="center" vertical="center"/>
    </xf>
    <xf numFmtId="49" fontId="20" fillId="0" borderId="56" xfId="2" applyNumberFormat="1" applyFont="1" applyFill="1" applyBorder="1" applyAlignment="1">
      <alignment horizontal="center" vertical="center"/>
    </xf>
    <xf numFmtId="0" fontId="26" fillId="0" borderId="57" xfId="2" applyFont="1" applyFill="1" applyBorder="1" applyAlignment="1">
      <alignment horizontal="center" vertical="center"/>
    </xf>
    <xf numFmtId="49" fontId="26" fillId="0" borderId="0" xfId="2" applyNumberFormat="1" applyFont="1" applyFill="1" applyBorder="1" applyAlignment="1">
      <alignment horizontal="distributed" vertical="center"/>
    </xf>
    <xf numFmtId="0" fontId="26" fillId="0" borderId="0" xfId="2" applyFont="1" applyFill="1" applyBorder="1" applyAlignment="1">
      <alignment horizontal="distributed" vertical="center"/>
    </xf>
    <xf numFmtId="0" fontId="26" fillId="0" borderId="0" xfId="2" applyNumberFormat="1" applyFont="1" applyFill="1" applyBorder="1" applyAlignment="1">
      <alignment vertical="center"/>
    </xf>
    <xf numFmtId="0" fontId="26" fillId="0" borderId="0" xfId="2" applyNumberFormat="1" applyFont="1" applyFill="1" applyBorder="1" applyAlignment="1">
      <alignment horizontal="center" vertical="center"/>
    </xf>
    <xf numFmtId="0" fontId="26" fillId="0" borderId="0" xfId="2" applyNumberFormat="1" applyFont="1" applyFill="1" applyBorder="1" applyAlignment="1">
      <alignment horizontal="left" vertical="center"/>
    </xf>
    <xf numFmtId="177" fontId="28" fillId="0" borderId="3" xfId="2" applyNumberFormat="1" applyFont="1" applyFill="1" applyBorder="1" applyAlignment="1">
      <alignment horizontal="center" vertical="center"/>
    </xf>
    <xf numFmtId="49" fontId="26" fillId="0" borderId="3" xfId="2" applyNumberFormat="1" applyFont="1" applyFill="1" applyBorder="1" applyAlignment="1">
      <alignment horizontal="center" vertical="center"/>
    </xf>
    <xf numFmtId="49" fontId="20" fillId="0" borderId="58" xfId="2" applyNumberFormat="1" applyFont="1" applyFill="1" applyBorder="1" applyAlignment="1">
      <alignment horizontal="center" vertical="center"/>
    </xf>
    <xf numFmtId="0" fontId="26" fillId="0" borderId="59" xfId="2" applyFont="1" applyFill="1" applyBorder="1" applyAlignment="1">
      <alignment horizontal="center" vertical="center"/>
    </xf>
    <xf numFmtId="0" fontId="26" fillId="0" borderId="60" xfId="2" applyFont="1" applyFill="1" applyBorder="1" applyAlignment="1">
      <alignment horizontal="center" vertical="center"/>
    </xf>
    <xf numFmtId="178" fontId="20" fillId="0" borderId="59" xfId="2" applyNumberFormat="1" applyFont="1" applyFill="1" applyBorder="1" applyAlignment="1">
      <alignment horizontal="right" vertical="center"/>
    </xf>
    <xf numFmtId="0" fontId="16" fillId="0" borderId="43" xfId="2" applyFont="1" applyFill="1" applyBorder="1" applyAlignment="1" applyProtection="1">
      <alignment vertical="center" wrapText="1"/>
      <protection locked="0"/>
    </xf>
    <xf numFmtId="0" fontId="16" fillId="0" borderId="59" xfId="2" applyFont="1" applyFill="1" applyBorder="1" applyAlignment="1" applyProtection="1">
      <alignment vertical="center" wrapText="1"/>
      <protection locked="0"/>
    </xf>
    <xf numFmtId="0" fontId="16" fillId="0" borderId="61" xfId="2" applyFont="1" applyFill="1" applyBorder="1" applyAlignment="1" applyProtection="1">
      <alignment vertical="center" wrapText="1"/>
      <protection locked="0"/>
    </xf>
    <xf numFmtId="49" fontId="20" fillId="0" borderId="17" xfId="2" applyNumberFormat="1" applyFont="1" applyFill="1" applyBorder="1" applyAlignment="1">
      <alignment horizontal="center" vertical="center"/>
    </xf>
    <xf numFmtId="0" fontId="26" fillId="0" borderId="10" xfId="2" applyFont="1" applyFill="1" applyBorder="1" applyAlignment="1">
      <alignment horizontal="center" vertical="center"/>
    </xf>
    <xf numFmtId="0" fontId="26" fillId="0" borderId="9" xfId="2" applyFont="1" applyFill="1" applyBorder="1" applyAlignment="1">
      <alignment horizontal="center" vertical="center"/>
    </xf>
    <xf numFmtId="49" fontId="20" fillId="0" borderId="12" xfId="2" applyNumberFormat="1" applyFont="1" applyFill="1" applyBorder="1" applyAlignment="1">
      <alignment horizontal="center" vertical="center"/>
    </xf>
    <xf numFmtId="178" fontId="14" fillId="0" borderId="10" xfId="2" applyNumberFormat="1" applyFont="1" applyFill="1" applyBorder="1" applyAlignment="1">
      <alignment horizontal="right" vertical="center"/>
    </xf>
    <xf numFmtId="49" fontId="16" fillId="0" borderId="11" xfId="2" applyNumberFormat="1" applyFont="1" applyFill="1" applyBorder="1" applyAlignment="1" applyProtection="1">
      <alignment vertical="center" shrinkToFit="1"/>
      <protection locked="0"/>
    </xf>
    <xf numFmtId="0" fontId="16" fillId="0" borderId="10" xfId="2" applyFont="1" applyFill="1" applyBorder="1" applyAlignment="1" applyProtection="1">
      <alignment vertical="center" shrinkToFit="1"/>
      <protection locked="0"/>
    </xf>
    <xf numFmtId="0" fontId="16" fillId="0" borderId="62" xfId="2" applyFont="1" applyFill="1" applyBorder="1" applyAlignment="1" applyProtection="1">
      <alignment vertical="center" shrinkToFit="1"/>
      <protection locked="0"/>
    </xf>
    <xf numFmtId="49" fontId="20" fillId="0" borderId="63" xfId="2" applyNumberFormat="1" applyFont="1" applyFill="1" applyBorder="1" applyAlignment="1">
      <alignment horizontal="center" vertical="center"/>
    </xf>
    <xf numFmtId="0" fontId="26" fillId="0" borderId="64" xfId="2" applyFont="1" applyFill="1" applyBorder="1" applyAlignment="1">
      <alignment horizontal="center" vertical="center"/>
    </xf>
    <xf numFmtId="0" fontId="26" fillId="0" borderId="65" xfId="2" applyFont="1" applyFill="1" applyBorder="1" applyAlignment="1">
      <alignment horizontal="center" vertical="center"/>
    </xf>
    <xf numFmtId="38" fontId="14" fillId="0" borderId="64" xfId="1" applyFont="1" applyFill="1" applyBorder="1" applyAlignment="1">
      <alignment horizontal="right" vertical="center"/>
    </xf>
    <xf numFmtId="49" fontId="16" fillId="0" borderId="6" xfId="2" applyNumberFormat="1" applyFont="1" applyFill="1" applyBorder="1" applyAlignment="1" applyProtection="1">
      <alignment vertical="center"/>
      <protection locked="0"/>
    </xf>
    <xf numFmtId="0" fontId="16" fillId="0" borderId="2" xfId="2" applyFont="1" applyFill="1" applyBorder="1" applyAlignment="1" applyProtection="1">
      <alignment vertical="center"/>
      <protection locked="0"/>
    </xf>
    <xf numFmtId="0" fontId="16" fillId="0" borderId="67" xfId="2" applyFont="1" applyFill="1" applyBorder="1" applyAlignment="1" applyProtection="1">
      <alignment vertical="center"/>
      <protection locked="0"/>
    </xf>
    <xf numFmtId="178" fontId="30" fillId="0" borderId="59" xfId="2" applyNumberFormat="1" applyFont="1" applyFill="1" applyBorder="1" applyAlignment="1" applyProtection="1">
      <alignment horizontal="right" vertical="center"/>
      <protection locked="0"/>
    </xf>
    <xf numFmtId="0" fontId="16" fillId="0" borderId="59" xfId="2" applyFont="1" applyFill="1" applyBorder="1" applyAlignment="1" applyProtection="1">
      <alignment vertical="center"/>
      <protection locked="0"/>
    </xf>
    <xf numFmtId="0" fontId="16" fillId="0" borderId="61" xfId="2" applyFont="1" applyFill="1" applyBorder="1" applyAlignment="1" applyProtection="1">
      <alignment vertical="center"/>
      <protection locked="0"/>
    </xf>
    <xf numFmtId="49" fontId="20" fillId="0" borderId="68" xfId="2" applyNumberFormat="1" applyFont="1" applyFill="1" applyBorder="1" applyAlignment="1">
      <alignment horizontal="center" vertical="center"/>
    </xf>
    <xf numFmtId="0" fontId="26" fillId="0" borderId="3" xfId="2" applyFont="1" applyFill="1" applyBorder="1" applyAlignment="1">
      <alignment horizontal="center" vertical="center"/>
    </xf>
    <xf numFmtId="0" fontId="26" fillId="0" borderId="4" xfId="2" applyFont="1" applyFill="1" applyBorder="1" applyAlignment="1">
      <alignment horizontal="center" vertical="center"/>
    </xf>
    <xf numFmtId="178" fontId="30" fillId="0" borderId="3" xfId="2" applyNumberFormat="1" applyFont="1" applyFill="1" applyBorder="1" applyAlignment="1" applyProtection="1">
      <alignment horizontal="right" vertical="center"/>
      <protection locked="0"/>
    </xf>
    <xf numFmtId="49" fontId="16" fillId="0" borderId="5" xfId="2" applyNumberFormat="1" applyFont="1" applyFill="1" applyBorder="1" applyAlignment="1" applyProtection="1">
      <alignment vertical="center"/>
      <protection locked="0"/>
    </xf>
    <xf numFmtId="0" fontId="16" fillId="0" borderId="3" xfId="2" applyFont="1" applyFill="1" applyBorder="1" applyAlignment="1" applyProtection="1">
      <alignment vertical="center"/>
      <protection locked="0"/>
    </xf>
    <xf numFmtId="0" fontId="16" fillId="0" borderId="69" xfId="2" applyFont="1" applyFill="1" applyBorder="1" applyAlignment="1" applyProtection="1">
      <alignment vertical="center"/>
      <protection locked="0"/>
    </xf>
    <xf numFmtId="49" fontId="16" fillId="0" borderId="11" xfId="2" applyNumberFormat="1" applyFont="1" applyFill="1" applyBorder="1" applyAlignment="1" applyProtection="1">
      <alignment vertical="center"/>
      <protection locked="0"/>
    </xf>
    <xf numFmtId="0" fontId="16" fillId="0" borderId="10" xfId="2" applyFont="1" applyFill="1" applyBorder="1" applyAlignment="1" applyProtection="1">
      <alignment vertical="center"/>
      <protection locked="0"/>
    </xf>
    <xf numFmtId="0" fontId="16" fillId="0" borderId="62" xfId="2" applyFont="1" applyFill="1" applyBorder="1" applyAlignment="1" applyProtection="1">
      <alignment vertical="center"/>
      <protection locked="0"/>
    </xf>
    <xf numFmtId="178" fontId="30" fillId="0" borderId="54" xfId="2" applyNumberFormat="1" applyFont="1" applyFill="1" applyBorder="1" applyAlignment="1" applyProtection="1">
      <alignment horizontal="right" vertical="center"/>
      <protection locked="0"/>
    </xf>
    <xf numFmtId="49" fontId="16" fillId="0" borderId="56" xfId="2" applyNumberFormat="1" applyFont="1" applyFill="1" applyBorder="1" applyAlignment="1" applyProtection="1">
      <alignment vertical="center"/>
      <protection locked="0"/>
    </xf>
    <xf numFmtId="0" fontId="16" fillId="0" borderId="54" xfId="2" applyFont="1" applyFill="1" applyBorder="1" applyAlignment="1" applyProtection="1">
      <alignment vertical="center"/>
      <protection locked="0"/>
    </xf>
    <xf numFmtId="0" fontId="16" fillId="0" borderId="57" xfId="2" applyFont="1" applyFill="1" applyBorder="1" applyAlignment="1" applyProtection="1">
      <alignment vertical="center"/>
      <protection locked="0"/>
    </xf>
    <xf numFmtId="178" fontId="14" fillId="0" borderId="54" xfId="2" applyNumberFormat="1" applyFont="1" applyFill="1" applyBorder="1" applyAlignment="1">
      <alignment horizontal="right" vertical="center"/>
    </xf>
    <xf numFmtId="179" fontId="16" fillId="0" borderId="54" xfId="2" applyNumberFormat="1" applyFont="1" applyFill="1" applyBorder="1" applyAlignment="1" applyProtection="1">
      <alignment horizontal="left" vertical="center"/>
      <protection locked="0"/>
    </xf>
    <xf numFmtId="179" fontId="16" fillId="0" borderId="57" xfId="2" applyNumberFormat="1" applyFont="1" applyFill="1" applyBorder="1" applyAlignment="1" applyProtection="1">
      <alignment horizontal="left" vertical="center"/>
      <protection locked="0"/>
    </xf>
    <xf numFmtId="49" fontId="20" fillId="0" borderId="54" xfId="2" applyNumberFormat="1" applyFont="1" applyFill="1" applyBorder="1" applyAlignment="1">
      <alignment horizontal="center" vertical="center"/>
    </xf>
    <xf numFmtId="49" fontId="20" fillId="0" borderId="55" xfId="2" applyNumberFormat="1" applyFont="1" applyFill="1" applyBorder="1" applyAlignment="1">
      <alignment horizontal="center" vertical="center"/>
    </xf>
    <xf numFmtId="178" fontId="14" fillId="0" borderId="54" xfId="2" applyNumberFormat="1" applyFont="1" applyFill="1" applyBorder="1" applyAlignment="1" applyProtection="1">
      <alignment horizontal="right" vertical="center"/>
      <protection locked="0"/>
    </xf>
    <xf numFmtId="49" fontId="16" fillId="0" borderId="56" xfId="2" applyNumberFormat="1" applyFont="1" applyFill="1" applyBorder="1" applyAlignment="1" applyProtection="1">
      <alignment horizontal="center" vertical="center" wrapText="1"/>
      <protection locked="0"/>
    </xf>
    <xf numFmtId="49" fontId="16" fillId="0" borderId="54" xfId="2" applyNumberFormat="1" applyFont="1" applyFill="1" applyBorder="1" applyAlignment="1" applyProtection="1">
      <alignment horizontal="center" vertical="center"/>
      <protection locked="0"/>
    </xf>
    <xf numFmtId="49" fontId="16" fillId="0" borderId="57" xfId="2" applyNumberFormat="1" applyFont="1" applyFill="1" applyBorder="1" applyAlignment="1" applyProtection="1">
      <alignment horizontal="center" vertical="center"/>
      <protection locked="0"/>
    </xf>
    <xf numFmtId="38" fontId="20" fillId="0" borderId="53" xfId="3" applyFont="1" applyFill="1" applyBorder="1" applyAlignment="1" applyProtection="1">
      <alignment horizontal="right" vertical="center"/>
    </xf>
    <xf numFmtId="38" fontId="20" fillId="0" borderId="54" xfId="3" applyFont="1" applyFill="1" applyBorder="1" applyAlignment="1" applyProtection="1">
      <alignment horizontal="right" vertical="center"/>
    </xf>
    <xf numFmtId="38" fontId="20" fillId="0" borderId="57" xfId="3" applyFont="1" applyFill="1" applyBorder="1" applyAlignment="1" applyProtection="1">
      <alignment horizontal="right" vertical="center"/>
    </xf>
    <xf numFmtId="49" fontId="26" fillId="0" borderId="0" xfId="2" applyNumberFormat="1" applyFont="1" applyBorder="1" applyAlignment="1">
      <alignment horizontal="distributed" vertical="center"/>
    </xf>
    <xf numFmtId="0" fontId="26" fillId="0" borderId="0" xfId="2" applyFont="1" applyBorder="1" applyAlignment="1">
      <alignment horizontal="distributed" vertical="center"/>
    </xf>
    <xf numFmtId="0" fontId="26" fillId="0" borderId="0" xfId="2" applyNumberFormat="1" applyFont="1" applyBorder="1" applyAlignment="1">
      <alignment vertical="center"/>
    </xf>
    <xf numFmtId="0" fontId="26" fillId="0" borderId="0" xfId="2" applyNumberFormat="1" applyFont="1" applyBorder="1" applyAlignment="1">
      <alignment horizontal="center" vertical="center"/>
    </xf>
    <xf numFmtId="49" fontId="20" fillId="0" borderId="0" xfId="2" applyNumberFormat="1" applyFont="1" applyBorder="1" applyAlignment="1">
      <alignment vertical="center"/>
    </xf>
    <xf numFmtId="49" fontId="21" fillId="0" borderId="0" xfId="2" applyNumberFormat="1" applyFont="1" applyBorder="1" applyAlignment="1">
      <alignment horizontal="center" vertical="center"/>
    </xf>
    <xf numFmtId="49" fontId="23" fillId="0" borderId="0" xfId="2" applyNumberFormat="1" applyFont="1" applyBorder="1" applyAlignment="1">
      <alignment horizontal="center" vertical="center"/>
    </xf>
    <xf numFmtId="49" fontId="25" fillId="0" borderId="0" xfId="2" applyNumberFormat="1" applyFont="1" applyBorder="1" applyAlignment="1">
      <alignment horizontal="distributed" vertical="center"/>
    </xf>
    <xf numFmtId="49" fontId="26" fillId="0" borderId="0" xfId="2" applyNumberFormat="1" applyFont="1" applyBorder="1" applyAlignment="1">
      <alignment vertical="center" wrapText="1"/>
    </xf>
    <xf numFmtId="0" fontId="19" fillId="0" borderId="0" xfId="2" applyFont="1" applyBorder="1" applyAlignment="1">
      <alignment vertical="center"/>
    </xf>
    <xf numFmtId="0" fontId="26" fillId="0" borderId="0" xfId="2" applyNumberFormat="1" applyFont="1" applyBorder="1" applyAlignment="1">
      <alignment horizontal="center" vertical="center" wrapText="1"/>
    </xf>
    <xf numFmtId="0" fontId="19" fillId="0" borderId="0" xfId="2" applyNumberFormat="1" applyFont="1" applyBorder="1" applyAlignment="1">
      <alignment horizontal="center" vertical="center" wrapText="1"/>
    </xf>
    <xf numFmtId="0" fontId="26" fillId="0" borderId="0" xfId="2" applyNumberFormat="1" applyFont="1" applyBorder="1" applyAlignment="1">
      <alignment horizontal="left" vertical="center"/>
    </xf>
    <xf numFmtId="177" fontId="28" fillId="0" borderId="3" xfId="2" applyNumberFormat="1" applyFont="1" applyBorder="1" applyAlignment="1">
      <alignment horizontal="center" vertical="center"/>
    </xf>
    <xf numFmtId="49" fontId="26" fillId="0" borderId="3" xfId="2" applyNumberFormat="1" applyFont="1" applyBorder="1" applyAlignment="1">
      <alignment horizontal="center" vertical="center"/>
    </xf>
    <xf numFmtId="49" fontId="20" fillId="0" borderId="53" xfId="2" applyNumberFormat="1" applyFont="1" applyBorder="1" applyAlignment="1">
      <alignment horizontal="center" vertical="center"/>
    </xf>
    <xf numFmtId="0" fontId="26" fillId="0" borderId="54" xfId="2" applyFont="1" applyBorder="1" applyAlignment="1">
      <alignment horizontal="center" vertical="center"/>
    </xf>
    <xf numFmtId="0" fontId="26" fillId="0" borderId="55" xfId="2" applyFont="1" applyBorder="1" applyAlignment="1">
      <alignment horizontal="center" vertical="center"/>
    </xf>
    <xf numFmtId="49" fontId="20" fillId="0" borderId="56" xfId="2" applyNumberFormat="1" applyFont="1" applyBorder="1" applyAlignment="1">
      <alignment horizontal="center" vertical="center"/>
    </xf>
    <xf numFmtId="0" fontId="26" fillId="0" borderId="57" xfId="2" applyFont="1" applyBorder="1" applyAlignment="1">
      <alignment horizontal="center" vertical="center"/>
    </xf>
    <xf numFmtId="49" fontId="20" fillId="0" borderId="58" xfId="2" applyNumberFormat="1" applyFont="1" applyBorder="1" applyAlignment="1">
      <alignment horizontal="center" vertical="center"/>
    </xf>
    <xf numFmtId="0" fontId="26" fillId="0" borderId="59" xfId="2" applyFont="1" applyBorder="1" applyAlignment="1">
      <alignment horizontal="center" vertical="center"/>
    </xf>
    <xf numFmtId="0" fontId="26" fillId="0" borderId="60" xfId="2" applyFont="1" applyBorder="1" applyAlignment="1">
      <alignment horizontal="center" vertical="center"/>
    </xf>
    <xf numFmtId="178" fontId="20" fillId="0" borderId="59" xfId="2" applyNumberFormat="1" applyFont="1" applyBorder="1" applyAlignment="1">
      <alignment horizontal="right" vertical="center"/>
    </xf>
    <xf numFmtId="0" fontId="16" fillId="0" borderId="43" xfId="2" applyFont="1" applyBorder="1" applyAlignment="1" applyProtection="1">
      <alignment vertical="center" wrapText="1"/>
      <protection locked="0"/>
    </xf>
    <xf numFmtId="0" fontId="16" fillId="0" borderId="59" xfId="2" applyFont="1" applyBorder="1" applyAlignment="1" applyProtection="1">
      <alignment vertical="center" wrapText="1"/>
      <protection locked="0"/>
    </xf>
    <xf numFmtId="0" fontId="16" fillId="0" borderId="61" xfId="2" applyFont="1" applyBorder="1" applyAlignment="1" applyProtection="1">
      <alignment vertical="center" wrapText="1"/>
      <protection locked="0"/>
    </xf>
    <xf numFmtId="49" fontId="20" fillId="0" borderId="17" xfId="2" applyNumberFormat="1" applyFont="1" applyBorder="1" applyAlignment="1">
      <alignment horizontal="center" vertical="center"/>
    </xf>
    <xf numFmtId="0" fontId="26" fillId="0" borderId="10" xfId="2" applyFont="1" applyBorder="1" applyAlignment="1">
      <alignment horizontal="center" vertical="center"/>
    </xf>
    <xf numFmtId="0" fontId="26" fillId="0" borderId="9" xfId="2" applyFont="1" applyBorder="1" applyAlignment="1">
      <alignment horizontal="center" vertical="center"/>
    </xf>
    <xf numFmtId="178" fontId="14" fillId="0" borderId="10" xfId="2" applyNumberFormat="1" applyFont="1" applyBorder="1" applyAlignment="1">
      <alignment horizontal="right" vertical="center"/>
    </xf>
    <xf numFmtId="49" fontId="20" fillId="0" borderId="63" xfId="2" applyNumberFormat="1" applyFont="1" applyBorder="1" applyAlignment="1">
      <alignment horizontal="center" vertical="center"/>
    </xf>
    <xf numFmtId="0" fontId="26" fillId="0" borderId="64" xfId="2" applyFont="1" applyBorder="1" applyAlignment="1">
      <alignment horizontal="center" vertical="center"/>
    </xf>
    <xf numFmtId="0" fontId="26" fillId="0" borderId="65" xfId="2" applyFont="1" applyBorder="1" applyAlignment="1">
      <alignment horizontal="center" vertical="center"/>
    </xf>
    <xf numFmtId="38" fontId="14" fillId="0" borderId="64" xfId="1" applyFont="1" applyBorder="1" applyAlignment="1">
      <alignment horizontal="right" vertical="center"/>
    </xf>
    <xf numFmtId="49" fontId="16" fillId="0" borderId="6" xfId="2" applyNumberFormat="1" applyFont="1" applyBorder="1" applyAlignment="1" applyProtection="1">
      <alignment vertical="center"/>
      <protection locked="0"/>
    </xf>
    <xf numFmtId="0" fontId="16" fillId="0" borderId="2" xfId="2" applyFont="1" applyBorder="1" applyAlignment="1" applyProtection="1">
      <alignment vertical="center"/>
      <protection locked="0"/>
    </xf>
    <xf numFmtId="0" fontId="16" fillId="0" borderId="67" xfId="2" applyFont="1" applyBorder="1" applyAlignment="1" applyProtection="1">
      <alignment vertical="center"/>
      <protection locked="0"/>
    </xf>
    <xf numFmtId="178" fontId="30" fillId="0" borderId="59" xfId="2" applyNumberFormat="1" applyFont="1" applyBorder="1" applyAlignment="1" applyProtection="1">
      <alignment horizontal="right" vertical="center"/>
      <protection locked="0"/>
    </xf>
    <xf numFmtId="0" fontId="16" fillId="0" borderId="59" xfId="2" applyFont="1" applyBorder="1" applyAlignment="1" applyProtection="1">
      <alignment vertical="center"/>
      <protection locked="0"/>
    </xf>
    <xf numFmtId="0" fontId="16" fillId="0" borderId="61" xfId="2" applyFont="1" applyBorder="1" applyAlignment="1" applyProtection="1">
      <alignment vertical="center"/>
      <protection locked="0"/>
    </xf>
    <xf numFmtId="49" fontId="20" fillId="0" borderId="68" xfId="2" applyNumberFormat="1" applyFont="1" applyBorder="1" applyAlignment="1">
      <alignment horizontal="center" vertical="center"/>
    </xf>
    <xf numFmtId="0" fontId="26" fillId="0" borderId="3" xfId="2" applyFont="1" applyBorder="1" applyAlignment="1">
      <alignment horizontal="center" vertical="center"/>
    </xf>
    <xf numFmtId="0" fontId="26" fillId="0" borderId="4" xfId="2" applyFont="1" applyBorder="1" applyAlignment="1">
      <alignment horizontal="center" vertical="center"/>
    </xf>
    <xf numFmtId="178" fontId="30" fillId="0" borderId="3" xfId="2" applyNumberFormat="1" applyFont="1" applyBorder="1" applyAlignment="1" applyProtection="1">
      <alignment horizontal="right" vertical="center"/>
      <protection locked="0"/>
    </xf>
    <xf numFmtId="49" fontId="16" fillId="0" borderId="5" xfId="2" applyNumberFormat="1" applyFont="1" applyBorder="1" applyAlignment="1" applyProtection="1">
      <alignment vertical="center"/>
      <protection locked="0"/>
    </xf>
    <xf numFmtId="0" fontId="16" fillId="0" borderId="3" xfId="2" applyFont="1" applyBorder="1" applyAlignment="1" applyProtection="1">
      <alignment vertical="center"/>
      <protection locked="0"/>
    </xf>
    <xf numFmtId="0" fontId="16" fillId="0" borderId="69" xfId="2" applyFont="1" applyBorder="1" applyAlignment="1" applyProtection="1">
      <alignment vertical="center"/>
      <protection locked="0"/>
    </xf>
    <xf numFmtId="49" fontId="16" fillId="0" borderId="11" xfId="2" applyNumberFormat="1" applyFont="1" applyBorder="1" applyAlignment="1" applyProtection="1">
      <alignment vertical="center"/>
      <protection locked="0"/>
    </xf>
    <xf numFmtId="0" fontId="16" fillId="0" borderId="10" xfId="2" applyFont="1" applyBorder="1" applyAlignment="1" applyProtection="1">
      <alignment vertical="center"/>
      <protection locked="0"/>
    </xf>
    <xf numFmtId="0" fontId="16" fillId="0" borderId="62" xfId="2" applyFont="1" applyBorder="1" applyAlignment="1" applyProtection="1">
      <alignment vertical="center"/>
      <protection locked="0"/>
    </xf>
    <xf numFmtId="178" fontId="30" fillId="0" borderId="54" xfId="2" applyNumberFormat="1" applyFont="1" applyBorder="1" applyAlignment="1" applyProtection="1">
      <alignment horizontal="right" vertical="center"/>
      <protection locked="0"/>
    </xf>
    <xf numFmtId="49" fontId="16" fillId="0" borderId="56" xfId="2" applyNumberFormat="1" applyFont="1" applyBorder="1" applyAlignment="1" applyProtection="1">
      <alignment vertical="center"/>
      <protection locked="0"/>
    </xf>
    <xf numFmtId="0" fontId="16" fillId="0" borderId="54" xfId="2" applyFont="1" applyBorder="1" applyAlignment="1" applyProtection="1">
      <alignment vertical="center"/>
      <protection locked="0"/>
    </xf>
    <xf numFmtId="0" fontId="16" fillId="0" borderId="57" xfId="2" applyFont="1" applyBorder="1" applyAlignment="1" applyProtection="1">
      <alignment vertical="center"/>
      <protection locked="0"/>
    </xf>
    <xf numFmtId="179" fontId="16" fillId="0" borderId="54" xfId="2" applyNumberFormat="1" applyFont="1" applyBorder="1" applyAlignment="1" applyProtection="1">
      <alignment horizontal="left" vertical="center"/>
    </xf>
    <xf numFmtId="179" fontId="16" fillId="0" borderId="57" xfId="2" applyNumberFormat="1" applyFont="1" applyBorder="1" applyAlignment="1" applyProtection="1">
      <alignment horizontal="left" vertical="center"/>
    </xf>
    <xf numFmtId="49" fontId="20" fillId="0" borderId="31" xfId="2" applyNumberFormat="1" applyFont="1" applyBorder="1" applyAlignment="1">
      <alignment horizontal="center" vertical="center"/>
    </xf>
    <xf numFmtId="49" fontId="20" fillId="0" borderId="33" xfId="2" applyNumberFormat="1" applyFont="1" applyBorder="1" applyAlignment="1">
      <alignment horizontal="center" vertical="center"/>
    </xf>
    <xf numFmtId="49" fontId="20" fillId="0" borderId="49" xfId="2" applyNumberFormat="1" applyFont="1" applyBorder="1" applyAlignment="1">
      <alignment horizontal="center" vertical="center"/>
    </xf>
    <xf numFmtId="49" fontId="20" fillId="0" borderId="37" xfId="2" applyNumberFormat="1" applyFont="1" applyBorder="1" applyAlignment="1">
      <alignment horizontal="center" vertical="center"/>
    </xf>
    <xf numFmtId="49" fontId="20" fillId="0" borderId="34" xfId="2" applyNumberFormat="1" applyFont="1" applyBorder="1" applyAlignment="1">
      <alignment horizontal="center" vertical="center"/>
    </xf>
    <xf numFmtId="49" fontId="20" fillId="0" borderId="50" xfId="2" applyNumberFormat="1" applyFont="1" applyBorder="1" applyAlignment="1">
      <alignment horizontal="center" vertical="center"/>
    </xf>
    <xf numFmtId="178" fontId="14" fillId="0" borderId="33" xfId="2" applyNumberFormat="1" applyFont="1" applyBorder="1" applyAlignment="1" applyProtection="1">
      <alignment horizontal="center" vertical="center"/>
      <protection locked="0"/>
    </xf>
    <xf numFmtId="178" fontId="14" fillId="0" borderId="34" xfId="2" applyNumberFormat="1" applyFont="1" applyBorder="1" applyAlignment="1" applyProtection="1">
      <alignment horizontal="center" vertical="center"/>
      <protection locked="0"/>
    </xf>
    <xf numFmtId="178" fontId="14" fillId="0" borderId="71" xfId="2" applyNumberFormat="1" applyFont="1" applyBorder="1" applyAlignment="1" applyProtection="1">
      <alignment horizontal="right" vertical="center"/>
      <protection locked="0"/>
    </xf>
    <xf numFmtId="49" fontId="16" fillId="0" borderId="70" xfId="2" applyNumberFormat="1" applyFont="1" applyBorder="1" applyAlignment="1" applyProtection="1">
      <alignment horizontal="center" vertical="center"/>
      <protection locked="0"/>
    </xf>
    <xf numFmtId="49" fontId="16" fillId="0" borderId="71" xfId="2" applyNumberFormat="1" applyFont="1" applyBorder="1" applyAlignment="1" applyProtection="1">
      <alignment horizontal="center" vertical="center"/>
      <protection locked="0"/>
    </xf>
    <xf numFmtId="178" fontId="14" fillId="0" borderId="34" xfId="2" applyNumberFormat="1" applyFont="1" applyBorder="1" applyAlignment="1" applyProtection="1">
      <alignment horizontal="right" vertical="center"/>
      <protection locked="0"/>
    </xf>
    <xf numFmtId="49" fontId="16" fillId="0" borderId="74" xfId="2" applyNumberFormat="1" applyFont="1" applyBorder="1" applyAlignment="1" applyProtection="1">
      <alignment horizontal="center" vertical="center"/>
      <protection locked="0"/>
    </xf>
    <xf numFmtId="49" fontId="16" fillId="0" borderId="75" xfId="2" applyNumberFormat="1" applyFont="1" applyBorder="1" applyAlignment="1" applyProtection="1">
      <alignment horizontal="center" vertical="center"/>
      <protection locked="0"/>
    </xf>
    <xf numFmtId="38" fontId="20" fillId="0" borderId="53" xfId="3" applyNumberFormat="1" applyFont="1" applyBorder="1" applyAlignment="1">
      <alignment horizontal="right" vertical="center"/>
    </xf>
    <xf numFmtId="38" fontId="20" fillId="0" borderId="54" xfId="3" applyNumberFormat="1" applyFont="1" applyBorder="1" applyAlignment="1">
      <alignment horizontal="right" vertical="center"/>
    </xf>
    <xf numFmtId="38" fontId="20" fillId="0" borderId="57" xfId="3" applyNumberFormat="1" applyFont="1" applyBorder="1" applyAlignment="1">
      <alignment horizontal="right" vertical="center"/>
    </xf>
    <xf numFmtId="38" fontId="20" fillId="0" borderId="53" xfId="3" applyFont="1" applyBorder="1" applyAlignment="1">
      <alignment horizontal="center" vertical="center"/>
    </xf>
    <xf numFmtId="38" fontId="20" fillId="0" borderId="54" xfId="3" applyFont="1" applyBorder="1" applyAlignment="1">
      <alignment horizontal="center" vertical="center"/>
    </xf>
    <xf numFmtId="38" fontId="20" fillId="0" borderId="57" xfId="3" applyFont="1" applyBorder="1" applyAlignment="1">
      <alignment horizontal="center" vertical="center"/>
    </xf>
    <xf numFmtId="178" fontId="14" fillId="0" borderId="54" xfId="2" applyNumberFormat="1" applyFont="1" applyBorder="1" applyAlignment="1">
      <alignment horizontal="right" vertical="center"/>
    </xf>
    <xf numFmtId="178" fontId="20" fillId="0" borderId="33" xfId="2" applyNumberFormat="1" applyFont="1" applyBorder="1" applyAlignment="1">
      <alignment horizontal="right" vertical="center"/>
    </xf>
    <xf numFmtId="178" fontId="20" fillId="0" borderId="2" xfId="2" applyNumberFormat="1" applyFont="1" applyBorder="1" applyAlignment="1">
      <alignment horizontal="right" vertical="center"/>
    </xf>
    <xf numFmtId="179" fontId="16" fillId="0" borderId="54" xfId="2" applyNumberFormat="1" applyFont="1" applyBorder="1" applyAlignment="1">
      <alignment horizontal="left" vertical="center"/>
    </xf>
    <xf numFmtId="179" fontId="16" fillId="0" borderId="57" xfId="2" applyNumberFormat="1" applyFont="1" applyBorder="1" applyAlignment="1">
      <alignment horizontal="left" vertical="center"/>
    </xf>
    <xf numFmtId="49" fontId="16" fillId="0" borderId="51" xfId="2" applyNumberFormat="1" applyFont="1" applyBorder="1" applyAlignment="1" applyProtection="1">
      <alignment vertical="center"/>
      <protection locked="0"/>
    </xf>
    <xf numFmtId="0" fontId="16" fillId="0" borderId="34" xfId="2" applyFont="1" applyBorder="1" applyAlignment="1" applyProtection="1">
      <alignment vertical="center"/>
      <protection locked="0"/>
    </xf>
    <xf numFmtId="0" fontId="16" fillId="0" borderId="35" xfId="2" applyFont="1" applyBorder="1" applyAlignment="1" applyProtection="1">
      <alignment vertical="center"/>
      <protection locked="0"/>
    </xf>
    <xf numFmtId="38" fontId="20" fillId="0" borderId="77" xfId="3" applyFont="1" applyBorder="1" applyAlignment="1">
      <alignment horizontal="center" vertical="center"/>
    </xf>
    <xf numFmtId="38" fontId="20" fillId="0" borderId="78" xfId="3" applyFont="1" applyBorder="1" applyAlignment="1">
      <alignment horizontal="center" vertical="center"/>
    </xf>
    <xf numFmtId="38" fontId="20" fillId="0" borderId="79" xfId="3" applyFont="1" applyBorder="1" applyAlignment="1">
      <alignment horizontal="center" vertical="center"/>
    </xf>
    <xf numFmtId="49" fontId="20" fillId="0" borderId="76" xfId="2" applyNumberFormat="1" applyFont="1" applyBorder="1" applyAlignment="1">
      <alignment horizontal="center" vertical="center"/>
    </xf>
    <xf numFmtId="49" fontId="20" fillId="0" borderId="71" xfId="2" applyNumberFormat="1" applyFont="1" applyBorder="1" applyAlignment="1">
      <alignment horizontal="center" vertical="center"/>
    </xf>
    <xf numFmtId="49" fontId="20" fillId="0" borderId="72" xfId="2" applyNumberFormat="1" applyFont="1" applyBorder="1" applyAlignment="1">
      <alignment horizontal="center" vertical="center"/>
    </xf>
  </cellXfs>
  <cellStyles count="4">
    <cellStyle name="桁区切り" xfId="1" builtinId="6"/>
    <cellStyle name="桁区切り 3" xfId="3" xr:uid="{5997E1B6-B882-4A4F-A0ED-2D5A1D45307B}"/>
    <cellStyle name="標準" xfId="0" builtinId="0"/>
    <cellStyle name="標準 4" xfId="2" xr:uid="{4FA35FD9-40BC-4025-ABBD-08BC1C72015B}"/>
  </cellStyles>
  <dxfs count="15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theme="0"/>
      </font>
      <fill>
        <patternFill patternType="none">
          <bgColor auto="1"/>
        </patternFill>
      </fill>
    </dxf>
    <dxf>
      <font>
        <color theme="0"/>
      </font>
    </dxf>
    <dxf>
      <font>
        <color theme="0"/>
      </font>
    </dxf>
    <dxf>
      <font>
        <color theme="0"/>
      </font>
    </dxf>
    <dxf>
      <fill>
        <patternFill>
          <bgColor theme="7" tint="0.79998168889431442"/>
        </patternFill>
      </fill>
    </dxf>
    <dxf>
      <font>
        <b/>
        <i val="0"/>
        <color theme="0"/>
      </font>
      <fill>
        <patternFill>
          <bgColor theme="1"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EACDB"/>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18</xdr:col>
      <xdr:colOff>324476</xdr:colOff>
      <xdr:row>4</xdr:row>
      <xdr:rowOff>230275</xdr:rowOff>
    </xdr:from>
    <xdr:to>
      <xdr:col>27</xdr:col>
      <xdr:colOff>397746</xdr:colOff>
      <xdr:row>8</xdr:row>
      <xdr:rowOff>167473</xdr:rowOff>
    </xdr:to>
    <xdr:sp macro="" textlink="">
      <xdr:nvSpPr>
        <xdr:cNvPr id="2" name="正方形/長方形 1">
          <a:extLst>
            <a:ext uri="{FF2B5EF4-FFF2-40B4-BE49-F238E27FC236}">
              <a16:creationId xmlns:a16="http://schemas.microsoft.com/office/drawing/2014/main" id="{7275EC35-8C4D-45CC-8FD7-D4A1A0C7EDD3}"/>
            </a:ext>
          </a:extLst>
        </xdr:cNvPr>
        <xdr:cNvSpPr/>
      </xdr:nvSpPr>
      <xdr:spPr>
        <a:xfrm>
          <a:off x="9179586" y="1653791"/>
          <a:ext cx="4689231" cy="1119973"/>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n>
                <a:solidFill>
                  <a:sysClr val="windowText" lastClr="000000"/>
                </a:solidFill>
              </a:ln>
              <a:solidFill>
                <a:sysClr val="windowText" lastClr="000000"/>
              </a:solidFill>
              <a:latin typeface="游ゴシック 本文"/>
            </a:rPr>
            <a:t>充電器の情報（様式第１１（その６の２））は、</a:t>
          </a:r>
          <a:r>
            <a:rPr kumimoji="1" lang="ja-JP" altLang="ja-JP" sz="1600" b="1">
              <a:solidFill>
                <a:sysClr val="windowText" lastClr="000000"/>
              </a:solidFill>
              <a:effectLst/>
              <a:latin typeface="游ゴシック 本文"/>
              <a:ea typeface="+mn-ea"/>
              <a:cs typeface="+mn-cs"/>
            </a:rPr>
            <a:t>様式第１１（その６の２）</a:t>
          </a:r>
          <a:r>
            <a:rPr kumimoji="1" lang="ja-JP" altLang="en-US" sz="1600">
              <a:ln>
                <a:solidFill>
                  <a:sysClr val="windowText" lastClr="000000"/>
                </a:solidFill>
              </a:ln>
              <a:solidFill>
                <a:sysClr val="windowText" lastClr="000000"/>
              </a:solidFill>
              <a:latin typeface="游ゴシック 本文"/>
            </a:rPr>
            <a:t>専用のデータシートで作成をしてください。</a:t>
          </a:r>
          <a:endParaRPr kumimoji="1" lang="en-US" altLang="ja-JP" sz="1600">
            <a:ln>
              <a:solidFill>
                <a:sysClr val="windowText" lastClr="000000"/>
              </a:solidFill>
            </a:ln>
            <a:solidFill>
              <a:sysClr val="windowText" lastClr="000000"/>
            </a:solidFill>
            <a:latin typeface="游ゴシック 本文"/>
          </a:endParaRPr>
        </a:p>
        <a:p>
          <a:pPr algn="l"/>
          <a:endParaRPr kumimoji="1" lang="en-US" altLang="ja-JP" sz="1100">
            <a:ln>
              <a:solidFill>
                <a:sysClr val="windowText" lastClr="000000"/>
              </a:solidFill>
            </a:ln>
            <a:solidFill>
              <a:sysClr val="windowText" lastClr="000000"/>
            </a:solidFill>
          </a:endParaRPr>
        </a:p>
      </xdr:txBody>
    </xdr:sp>
    <xdr:clientData/>
  </xdr:twoCellAnchor>
  <xdr:twoCellAnchor>
    <xdr:from>
      <xdr:col>19</xdr:col>
      <xdr:colOff>0</xdr:colOff>
      <xdr:row>97</xdr:row>
      <xdr:rowOff>0</xdr:rowOff>
    </xdr:from>
    <xdr:to>
      <xdr:col>25</xdr:col>
      <xdr:colOff>382639</xdr:colOff>
      <xdr:row>105</xdr:row>
      <xdr:rowOff>273524</xdr:rowOff>
    </xdr:to>
    <xdr:sp macro="" textlink="">
      <xdr:nvSpPr>
        <xdr:cNvPr id="3" name="テキスト ボックス 2">
          <a:extLst>
            <a:ext uri="{FF2B5EF4-FFF2-40B4-BE49-F238E27FC236}">
              <a16:creationId xmlns:a16="http://schemas.microsoft.com/office/drawing/2014/main" id="{E7FD705E-3041-48F0-B609-DB1C897A273A}"/>
            </a:ext>
          </a:extLst>
        </xdr:cNvPr>
        <xdr:cNvSpPr txBox="1"/>
      </xdr:nvSpPr>
      <xdr:spPr>
        <a:xfrm>
          <a:off x="9284258" y="30867280"/>
          <a:ext cx="3711156" cy="2785612"/>
        </a:xfrm>
        <a:prstGeom prst="wedgeRectCallout">
          <a:avLst>
            <a:gd name="adj1" fmla="val -60471"/>
            <a:gd name="adj2" fmla="val 3507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通帳の通りに記載ください。</a:t>
          </a:r>
          <a:endParaRPr kumimoji="1" lang="en-US" altLang="ja-JP" sz="1100"/>
        </a:p>
        <a:p>
          <a:r>
            <a:rPr kumimoji="1" lang="ja-JP" altLang="en-US" sz="1100"/>
            <a:t>そのまま振込に使用しますので、「株式会社」等のフリガナ略称は、金融機関指定の略称を記載ください。</a:t>
          </a:r>
        </a:p>
      </xdr:txBody>
    </xdr:sp>
    <xdr:clientData/>
  </xdr:twoCellAnchor>
  <xdr:twoCellAnchor editAs="oneCell">
    <xdr:from>
      <xdr:col>19</xdr:col>
      <xdr:colOff>188406</xdr:colOff>
      <xdr:row>99</xdr:row>
      <xdr:rowOff>125605</xdr:rowOff>
    </xdr:from>
    <xdr:to>
      <xdr:col>25</xdr:col>
      <xdr:colOff>265525</xdr:colOff>
      <xdr:row>105</xdr:row>
      <xdr:rowOff>128566</xdr:rowOff>
    </xdr:to>
    <xdr:pic>
      <xdr:nvPicPr>
        <xdr:cNvPr id="4" name="図 3">
          <a:extLst>
            <a:ext uri="{FF2B5EF4-FFF2-40B4-BE49-F238E27FC236}">
              <a16:creationId xmlns:a16="http://schemas.microsoft.com/office/drawing/2014/main" id="{613F50A4-D748-439A-8DC2-007719D428F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472664" y="31620907"/>
          <a:ext cx="3405636" cy="1887027"/>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a:effectLst>
          <a:outerShdw blurRad="50800" dist="38100" dir="2700000" algn="tl" rotWithShape="0">
            <a:prstClr val="black">
              <a:alpha val="40000"/>
            </a:prstClr>
          </a:outerShdw>
        </a:effectLst>
      </xdr:spPr>
    </xdr:pic>
    <xdr:clientData/>
  </xdr:twoCellAnchor>
  <xdr:twoCellAnchor>
    <xdr:from>
      <xdr:col>26</xdr:col>
      <xdr:colOff>1</xdr:colOff>
      <xdr:row>92</xdr:row>
      <xdr:rowOff>125604</xdr:rowOff>
    </xdr:from>
    <xdr:to>
      <xdr:col>36</xdr:col>
      <xdr:colOff>314011</xdr:colOff>
      <xdr:row>97</xdr:row>
      <xdr:rowOff>244889</xdr:rowOff>
    </xdr:to>
    <xdr:sp macro="" textlink="">
      <xdr:nvSpPr>
        <xdr:cNvPr id="5" name="テキスト ボックス 4">
          <a:extLst>
            <a:ext uri="{FF2B5EF4-FFF2-40B4-BE49-F238E27FC236}">
              <a16:creationId xmlns:a16="http://schemas.microsoft.com/office/drawing/2014/main" id="{150E7591-98E3-4C11-9DE3-AC99143A4BFF}"/>
            </a:ext>
          </a:extLst>
        </xdr:cNvPr>
        <xdr:cNvSpPr txBox="1"/>
      </xdr:nvSpPr>
      <xdr:spPr>
        <a:xfrm>
          <a:off x="13041924" y="29422829"/>
          <a:ext cx="4605494" cy="1689340"/>
        </a:xfrm>
        <a:prstGeom prst="wedgeRectCallout">
          <a:avLst>
            <a:gd name="adj1" fmla="val -53870"/>
            <a:gd name="adj2" fmla="val 7531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口座番号＋フリガナで振り込みます。振込不能の場合、再振り込み手数料は申請者負担となりますので、スペースや「・」有無にご注意ください。</a:t>
          </a:r>
          <a:endParaRPr kumimoji="1" lang="en-US" altLang="ja-JP" sz="1100"/>
        </a:p>
        <a:p>
          <a:r>
            <a:rPr kumimoji="1" lang="ja-JP" altLang="en-US" sz="1100"/>
            <a:t>新規申請の場合や口座変更の場合は、</a:t>
          </a:r>
          <a:r>
            <a:rPr kumimoji="1" lang="ja-JP" altLang="en-US" sz="1100" b="1" u="sng">
              <a:solidFill>
                <a:srgbClr val="FF0000"/>
              </a:solidFill>
            </a:rPr>
            <a:t>通帳のフリガナ部分のコピー</a:t>
          </a:r>
          <a:r>
            <a:rPr kumimoji="1" lang="ja-JP" altLang="en-US" sz="1100" b="0" u="none">
              <a:solidFill>
                <a:sysClr val="windowText" lastClr="000000"/>
              </a:solidFill>
            </a:rPr>
            <a:t>を</a:t>
          </a:r>
          <a:r>
            <a:rPr kumimoji="1" lang="ja-JP" altLang="en-US" sz="1100"/>
            <a:t>添付ください。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9922</xdr:colOff>
      <xdr:row>2</xdr:row>
      <xdr:rowOff>39687</xdr:rowOff>
    </xdr:from>
    <xdr:to>
      <xdr:col>68</xdr:col>
      <xdr:colOff>99218</xdr:colOff>
      <xdr:row>8</xdr:row>
      <xdr:rowOff>9922</xdr:rowOff>
    </xdr:to>
    <xdr:sp macro="" textlink="">
      <xdr:nvSpPr>
        <xdr:cNvPr id="2" name="吹き出し: 四角形 1">
          <a:extLst>
            <a:ext uri="{FF2B5EF4-FFF2-40B4-BE49-F238E27FC236}">
              <a16:creationId xmlns:a16="http://schemas.microsoft.com/office/drawing/2014/main" id="{11537532-33F5-45BB-92C3-647E8EF7528A}"/>
            </a:ext>
          </a:extLst>
        </xdr:cNvPr>
        <xdr:cNvSpPr/>
      </xdr:nvSpPr>
      <xdr:spPr>
        <a:xfrm>
          <a:off x="7064375" y="466328"/>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2</xdr:row>
      <xdr:rowOff>0</xdr:rowOff>
    </xdr:from>
    <xdr:to>
      <xdr:col>67</xdr:col>
      <xdr:colOff>75009</xdr:colOff>
      <xdr:row>7</xdr:row>
      <xdr:rowOff>153988</xdr:rowOff>
    </xdr:to>
    <xdr:sp macro="" textlink="">
      <xdr:nvSpPr>
        <xdr:cNvPr id="2" name="吹き出し: 四角形 1">
          <a:extLst>
            <a:ext uri="{FF2B5EF4-FFF2-40B4-BE49-F238E27FC236}">
              <a16:creationId xmlns:a16="http://schemas.microsoft.com/office/drawing/2014/main" id="{EF3918CE-8CFD-43EA-9046-752E8E975FBC}"/>
            </a:ext>
          </a:extLst>
        </xdr:cNvPr>
        <xdr:cNvSpPr/>
      </xdr:nvSpPr>
      <xdr:spPr>
        <a:xfrm>
          <a:off x="7134225" y="495300"/>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9525</xdr:colOff>
      <xdr:row>2</xdr:row>
      <xdr:rowOff>238125</xdr:rowOff>
    </xdr:from>
    <xdr:to>
      <xdr:col>66</xdr:col>
      <xdr:colOff>84534</xdr:colOff>
      <xdr:row>8</xdr:row>
      <xdr:rowOff>144463</xdr:rowOff>
    </xdr:to>
    <xdr:sp macro="" textlink="">
      <xdr:nvSpPr>
        <xdr:cNvPr id="2" name="吹き出し: 四角形 1">
          <a:extLst>
            <a:ext uri="{FF2B5EF4-FFF2-40B4-BE49-F238E27FC236}">
              <a16:creationId xmlns:a16="http://schemas.microsoft.com/office/drawing/2014/main" id="{2B63D385-B024-421E-A31B-3636725F2226}"/>
            </a:ext>
          </a:extLst>
        </xdr:cNvPr>
        <xdr:cNvSpPr/>
      </xdr:nvSpPr>
      <xdr:spPr>
        <a:xfrm>
          <a:off x="7019925" y="704850"/>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0</xdr:colOff>
      <xdr:row>5</xdr:row>
      <xdr:rowOff>0</xdr:rowOff>
    </xdr:from>
    <xdr:to>
      <xdr:col>67</xdr:col>
      <xdr:colOff>89297</xdr:colOff>
      <xdr:row>11</xdr:row>
      <xdr:rowOff>59531</xdr:rowOff>
    </xdr:to>
    <xdr:sp macro="" textlink="">
      <xdr:nvSpPr>
        <xdr:cNvPr id="2" name="吹き出し: 四角形 1">
          <a:extLst>
            <a:ext uri="{FF2B5EF4-FFF2-40B4-BE49-F238E27FC236}">
              <a16:creationId xmlns:a16="http://schemas.microsoft.com/office/drawing/2014/main" id="{BDFB383E-A75B-4677-AC65-2D7DB15F4388}"/>
            </a:ext>
          </a:extLst>
        </xdr:cNvPr>
        <xdr:cNvSpPr/>
      </xdr:nvSpPr>
      <xdr:spPr>
        <a:xfrm>
          <a:off x="6935391" y="1081484"/>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33A4E-5804-4630-A9E6-8370F3AD463D}">
  <dimension ref="A1:BB180"/>
  <sheetViews>
    <sheetView tabSelected="1" view="pageBreakPreview" topLeftCell="B1" zoomScaleNormal="100" zoomScaleSheetLayoutView="100" workbookViewId="0">
      <selection activeCell="D6" sqref="D6:R6"/>
    </sheetView>
  </sheetViews>
  <sheetFormatPr defaultRowHeight="18.75" x14ac:dyDescent="0.4"/>
  <cols>
    <col min="1" max="3" width="10.625" style="158" customWidth="1"/>
    <col min="4" max="18" width="5.625" style="158" customWidth="1"/>
    <col min="19" max="19" width="5.625" customWidth="1"/>
    <col min="20" max="21" width="10.625" customWidth="1"/>
    <col min="22" max="36" width="5.625" customWidth="1"/>
    <col min="39" max="45" width="7.625" customWidth="1"/>
    <col min="46" max="46" width="15.625" bestFit="1" customWidth="1"/>
    <col min="47" max="96" width="7.625" customWidth="1"/>
  </cols>
  <sheetData>
    <row r="1" spans="1:54" ht="55.5" customHeight="1" x14ac:dyDescent="0.4">
      <c r="A1" s="149" t="s">
        <v>207</v>
      </c>
      <c r="B1" s="150"/>
      <c r="C1" s="150"/>
      <c r="D1" s="150"/>
      <c r="E1" s="150"/>
      <c r="F1" s="150"/>
      <c r="G1" s="151" t="s">
        <v>357</v>
      </c>
      <c r="H1" s="150"/>
      <c r="I1" s="150"/>
      <c r="J1" s="152"/>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3" t="s">
        <v>421</v>
      </c>
    </row>
    <row r="2" spans="1:54" x14ac:dyDescent="0.4">
      <c r="A2"/>
      <c r="B2" t="s">
        <v>374</v>
      </c>
      <c r="C2"/>
      <c r="D2"/>
      <c r="E2"/>
      <c r="F2"/>
      <c r="G2"/>
      <c r="H2"/>
      <c r="I2"/>
      <c r="J2"/>
      <c r="K2"/>
      <c r="L2"/>
      <c r="M2"/>
      <c r="N2"/>
      <c r="O2"/>
      <c r="P2"/>
      <c r="Q2"/>
      <c r="R2"/>
    </row>
    <row r="3" spans="1:54" x14ac:dyDescent="0.4">
      <c r="A3"/>
      <c r="B3" t="s">
        <v>373</v>
      </c>
      <c r="C3"/>
      <c r="D3"/>
      <c r="E3"/>
      <c r="F3"/>
      <c r="G3"/>
      <c r="H3"/>
      <c r="I3"/>
      <c r="J3"/>
      <c r="K3"/>
      <c r="L3"/>
      <c r="M3"/>
      <c r="N3"/>
      <c r="O3"/>
      <c r="P3"/>
      <c r="Q3"/>
      <c r="R3"/>
    </row>
    <row r="4" spans="1:54" x14ac:dyDescent="0.4">
      <c r="A4"/>
      <c r="B4"/>
      <c r="C4"/>
      <c r="D4" s="154"/>
      <c r="E4" t="s">
        <v>208</v>
      </c>
      <c r="F4"/>
      <c r="G4" s="155"/>
      <c r="H4" t="s">
        <v>209</v>
      </c>
      <c r="I4"/>
      <c r="J4"/>
      <c r="K4" s="156"/>
      <c r="L4" t="s">
        <v>210</v>
      </c>
      <c r="M4"/>
      <c r="N4" s="157"/>
      <c r="O4" t="s">
        <v>211</v>
      </c>
      <c r="R4"/>
      <c r="S4" s="159"/>
      <c r="T4" t="s">
        <v>212</v>
      </c>
    </row>
    <row r="5" spans="1:54" x14ac:dyDescent="0.4">
      <c r="A5"/>
      <c r="B5"/>
      <c r="C5"/>
      <c r="D5"/>
      <c r="E5"/>
      <c r="F5"/>
      <c r="G5"/>
      <c r="H5"/>
      <c r="I5"/>
      <c r="J5"/>
      <c r="K5"/>
      <c r="L5"/>
      <c r="M5"/>
      <c r="N5"/>
      <c r="O5"/>
      <c r="P5"/>
      <c r="Q5"/>
      <c r="R5"/>
      <c r="AY5" s="160"/>
      <c r="BB5" s="160"/>
    </row>
    <row r="6" spans="1:54" ht="24.95" customHeight="1" x14ac:dyDescent="0.4">
      <c r="A6" s="200" t="s">
        <v>213</v>
      </c>
      <c r="B6" s="200"/>
      <c r="C6" s="200"/>
      <c r="D6" s="201"/>
      <c r="E6" s="201"/>
      <c r="F6" s="201"/>
      <c r="G6" s="201"/>
      <c r="H6" s="201"/>
      <c r="I6" s="201"/>
      <c r="J6" s="201"/>
      <c r="K6" s="201"/>
      <c r="L6" s="201"/>
      <c r="M6" s="201"/>
      <c r="N6" s="201"/>
      <c r="O6" s="201"/>
      <c r="P6" s="201"/>
      <c r="Q6" s="201"/>
      <c r="R6" s="201"/>
    </row>
    <row r="7" spans="1:54" ht="24.95" customHeight="1" x14ac:dyDescent="0.4">
      <c r="A7" s="202" t="s">
        <v>214</v>
      </c>
      <c r="B7" s="202"/>
      <c r="C7" s="202"/>
      <c r="D7" s="203"/>
      <c r="E7" s="203"/>
      <c r="F7" s="203"/>
      <c r="G7" s="203"/>
      <c r="H7" s="203"/>
      <c r="I7" s="203"/>
      <c r="J7" s="203"/>
      <c r="K7" s="203"/>
      <c r="L7" s="203"/>
      <c r="M7" s="203"/>
      <c r="N7" s="203"/>
      <c r="O7" s="203"/>
      <c r="P7" s="203"/>
      <c r="Q7" s="203"/>
      <c r="R7" s="203"/>
    </row>
    <row r="8" spans="1:54" ht="24.95" customHeight="1" x14ac:dyDescent="0.4">
      <c r="A8" s="202" t="s">
        <v>215</v>
      </c>
      <c r="B8" s="202"/>
      <c r="C8" s="202"/>
      <c r="D8" s="204"/>
      <c r="E8" s="204"/>
      <c r="F8" s="204"/>
      <c r="G8" s="204"/>
      <c r="H8" s="204"/>
      <c r="I8" s="204"/>
      <c r="J8" s="204"/>
      <c r="K8" s="204"/>
      <c r="L8" s="204"/>
      <c r="M8" s="204"/>
      <c r="N8" s="204"/>
      <c r="O8" s="204"/>
      <c r="P8" s="204"/>
      <c r="Q8" s="204"/>
      <c r="R8" s="204"/>
    </row>
    <row r="9" spans="1:54" ht="24.95" customHeight="1" x14ac:dyDescent="0.4">
      <c r="A9" s="205" t="s">
        <v>368</v>
      </c>
      <c r="B9" s="205"/>
      <c r="C9" s="205"/>
      <c r="D9" s="206"/>
      <c r="E9" s="207"/>
      <c r="F9" s="207"/>
      <c r="G9" s="207"/>
      <c r="H9" s="207"/>
      <c r="I9" s="207"/>
      <c r="J9" s="207"/>
      <c r="K9" s="207"/>
      <c r="L9" s="207"/>
      <c r="M9" s="207"/>
      <c r="N9" s="207"/>
      <c r="O9" s="207"/>
      <c r="P9" s="207"/>
      <c r="Q9" s="207"/>
      <c r="R9" s="208"/>
      <c r="AM9" t="s">
        <v>301</v>
      </c>
    </row>
    <row r="10" spans="1:54" ht="24.95" customHeight="1" x14ac:dyDescent="0.4">
      <c r="A10" s="205" t="s">
        <v>369</v>
      </c>
      <c r="B10" s="205"/>
      <c r="C10" s="205"/>
      <c r="D10" s="201"/>
      <c r="E10" s="201"/>
      <c r="F10" s="201"/>
      <c r="G10" s="201"/>
      <c r="H10" s="201"/>
      <c r="I10" s="201"/>
      <c r="J10" s="201"/>
      <c r="K10" s="201"/>
      <c r="L10" s="201"/>
      <c r="M10" s="201"/>
      <c r="N10" s="201"/>
      <c r="O10" s="201"/>
      <c r="P10" s="201"/>
      <c r="Q10" s="201"/>
      <c r="R10" s="201"/>
      <c r="AM10" t="s">
        <v>216</v>
      </c>
      <c r="AN10" t="s">
        <v>217</v>
      </c>
      <c r="AO10" t="s">
        <v>218</v>
      </c>
      <c r="AP10" t="s">
        <v>219</v>
      </c>
      <c r="AQ10" t="s">
        <v>220</v>
      </c>
      <c r="AR10" t="s">
        <v>221</v>
      </c>
      <c r="AS10" t="s">
        <v>222</v>
      </c>
      <c r="AT10" t="s">
        <v>223</v>
      </c>
      <c r="AU10" t="s">
        <v>224</v>
      </c>
      <c r="AV10" t="s">
        <v>377</v>
      </c>
      <c r="AW10" t="s">
        <v>378</v>
      </c>
      <c r="AX10" t="s">
        <v>379</v>
      </c>
    </row>
    <row r="11" spans="1:54" ht="24.95" customHeight="1" x14ac:dyDescent="0.4">
      <c r="A11" s="205" t="s">
        <v>370</v>
      </c>
      <c r="B11" s="205"/>
      <c r="C11" s="205"/>
      <c r="D11" s="209"/>
      <c r="E11" s="210"/>
      <c r="F11" s="210"/>
      <c r="G11" s="210"/>
      <c r="H11" s="210"/>
      <c r="I11" s="210"/>
      <c r="J11" s="210"/>
      <c r="K11" s="210"/>
      <c r="L11" s="210"/>
      <c r="M11" s="210"/>
      <c r="N11" s="210"/>
      <c r="O11" s="210"/>
      <c r="P11" s="210"/>
      <c r="Q11" s="210"/>
      <c r="R11" s="211"/>
    </row>
    <row r="12" spans="1:54" ht="24.95" customHeight="1" x14ac:dyDescent="0.4">
      <c r="A12" s="205" t="s">
        <v>371</v>
      </c>
      <c r="B12" s="205"/>
      <c r="C12" s="205"/>
      <c r="D12" s="212"/>
      <c r="E12" s="212"/>
      <c r="F12" s="212"/>
      <c r="G12" s="212"/>
      <c r="H12" s="212"/>
      <c r="I12" s="212"/>
      <c r="J12" s="212"/>
      <c r="K12" s="212"/>
      <c r="L12" s="212"/>
      <c r="M12" s="212"/>
      <c r="N12" s="212"/>
      <c r="O12" s="212"/>
      <c r="P12" s="212"/>
      <c r="Q12" s="212"/>
      <c r="R12" s="213"/>
      <c r="S12" s="183"/>
      <c r="T12" s="184"/>
      <c r="U12" s="184"/>
      <c r="AM12" t="s">
        <v>405</v>
      </c>
    </row>
    <row r="13" spans="1:54" ht="24.95" customHeight="1" x14ac:dyDescent="0.4">
      <c r="A13" s="202" t="s">
        <v>225</v>
      </c>
      <c r="B13" s="202"/>
      <c r="C13" s="202"/>
      <c r="D13" s="214"/>
      <c r="E13" s="214"/>
      <c r="F13" s="214"/>
      <c r="G13" s="214"/>
      <c r="H13" s="214"/>
      <c r="I13" s="214"/>
      <c r="J13" s="214"/>
      <c r="K13" s="214"/>
      <c r="L13" s="214"/>
      <c r="M13" s="214"/>
      <c r="N13" s="214"/>
      <c r="O13" s="214"/>
      <c r="P13" s="214"/>
      <c r="Q13" s="214"/>
      <c r="R13" s="215"/>
      <c r="S13" s="185"/>
      <c r="T13" s="186"/>
      <c r="U13" s="180"/>
      <c r="AM13" t="s">
        <v>227</v>
      </c>
      <c r="AN13" t="s">
        <v>228</v>
      </c>
      <c r="AO13" t="s">
        <v>229</v>
      </c>
      <c r="AP13" t="s">
        <v>230</v>
      </c>
      <c r="AQ13" t="s">
        <v>231</v>
      </c>
      <c r="AR13" t="s">
        <v>232</v>
      </c>
      <c r="AS13" t="s">
        <v>233</v>
      </c>
      <c r="AT13" t="s">
        <v>234</v>
      </c>
      <c r="AU13" t="s">
        <v>235</v>
      </c>
      <c r="AV13" t="s">
        <v>380</v>
      </c>
      <c r="AW13" t="s">
        <v>381</v>
      </c>
      <c r="AX13" t="s">
        <v>382</v>
      </c>
    </row>
    <row r="14" spans="1:54" ht="24.95" customHeight="1" x14ac:dyDescent="0.4">
      <c r="A14" s="202" t="s">
        <v>342</v>
      </c>
      <c r="B14" s="202"/>
      <c r="C14" s="202"/>
      <c r="D14" s="216"/>
      <c r="E14" s="216"/>
      <c r="F14" s="216"/>
      <c r="G14" s="216"/>
      <c r="H14" s="216"/>
      <c r="I14" s="216"/>
      <c r="J14" s="216"/>
      <c r="K14" s="216"/>
      <c r="L14" s="216"/>
      <c r="M14" s="216"/>
      <c r="N14" s="216"/>
      <c r="O14" s="216"/>
      <c r="P14" s="216"/>
      <c r="Q14" s="216"/>
      <c r="R14" s="216"/>
      <c r="S14" s="181"/>
      <c r="T14" s="182"/>
      <c r="U14" s="180"/>
      <c r="AM14" t="s">
        <v>237</v>
      </c>
      <c r="AO14" t="s">
        <v>238</v>
      </c>
      <c r="AP14" t="s">
        <v>239</v>
      </c>
      <c r="AQ14" t="s">
        <v>240</v>
      </c>
      <c r="AT14" t="s">
        <v>241</v>
      </c>
      <c r="AV14" t="s">
        <v>383</v>
      </c>
      <c r="AW14" t="s">
        <v>384</v>
      </c>
      <c r="AX14" t="s">
        <v>412</v>
      </c>
    </row>
    <row r="15" spans="1:54" ht="24.95" customHeight="1" x14ac:dyDescent="0.4">
      <c r="A15" s="161"/>
      <c r="B15" s="161"/>
      <c r="C15" s="161"/>
      <c r="D15"/>
      <c r="E15"/>
      <c r="F15"/>
      <c r="G15"/>
      <c r="H15"/>
      <c r="I15"/>
      <c r="J15"/>
      <c r="K15"/>
      <c r="L15"/>
      <c r="M15"/>
      <c r="N15"/>
      <c r="O15"/>
      <c r="P15"/>
      <c r="Q15"/>
      <c r="R15"/>
      <c r="AM15" t="s">
        <v>243</v>
      </c>
      <c r="AO15" t="s">
        <v>244</v>
      </c>
      <c r="AP15" t="s">
        <v>245</v>
      </c>
      <c r="AQ15" t="s">
        <v>246</v>
      </c>
      <c r="AT15" t="s">
        <v>235</v>
      </c>
      <c r="AV15" t="s">
        <v>385</v>
      </c>
      <c r="AW15" t="s">
        <v>416</v>
      </c>
    </row>
    <row r="16" spans="1:54" ht="24.95" customHeight="1" x14ac:dyDescent="0.4">
      <c r="A16" s="217" t="s">
        <v>226</v>
      </c>
      <c r="B16" s="217"/>
      <c r="C16" s="217"/>
      <c r="D16" s="217"/>
      <c r="E16" s="217"/>
      <c r="F16" s="217"/>
      <c r="G16" s="217"/>
      <c r="H16" s="217"/>
      <c r="I16" s="217"/>
      <c r="J16" s="217"/>
      <c r="K16" s="217"/>
      <c r="L16" s="217"/>
      <c r="M16" s="217"/>
      <c r="N16" s="217"/>
      <c r="O16" s="217"/>
      <c r="P16" s="217"/>
      <c r="Q16" s="217"/>
      <c r="R16" s="217"/>
      <c r="AM16" t="s">
        <v>248</v>
      </c>
      <c r="AP16" t="s">
        <v>386</v>
      </c>
      <c r="AQ16" t="s">
        <v>249</v>
      </c>
      <c r="AV16" t="s">
        <v>387</v>
      </c>
      <c r="AW16" t="s">
        <v>417</v>
      </c>
    </row>
    <row r="17" spans="1:49" ht="24.95" customHeight="1" x14ac:dyDescent="0.4">
      <c r="A17" s="202" t="s">
        <v>236</v>
      </c>
      <c r="B17" s="202"/>
      <c r="C17" s="202"/>
      <c r="D17" s="218"/>
      <c r="E17" s="219"/>
      <c r="F17" s="162" t="s">
        <v>10</v>
      </c>
      <c r="G17" s="219"/>
      <c r="H17" s="219"/>
      <c r="I17" s="219"/>
      <c r="J17" s="220"/>
      <c r="K17" s="163"/>
      <c r="L17" s="164"/>
      <c r="M17" s="164"/>
      <c r="N17" s="164"/>
      <c r="O17" s="164"/>
      <c r="P17" s="164"/>
      <c r="Q17" s="164"/>
      <c r="R17" s="164"/>
      <c r="AQ17" t="s">
        <v>388</v>
      </c>
      <c r="AW17" t="s">
        <v>418</v>
      </c>
    </row>
    <row r="18" spans="1:49" ht="24.95" customHeight="1" x14ac:dyDescent="0.4">
      <c r="A18" s="202" t="s">
        <v>242</v>
      </c>
      <c r="B18" s="202"/>
      <c r="C18" s="202"/>
      <c r="D18" s="214"/>
      <c r="E18" s="214"/>
      <c r="F18" s="214"/>
      <c r="G18" s="214"/>
      <c r="H18" s="214"/>
      <c r="I18" s="214"/>
      <c r="J18" s="214"/>
      <c r="K18" s="214"/>
      <c r="L18" s="214"/>
      <c r="M18" s="214"/>
      <c r="N18" s="214"/>
      <c r="O18" s="214"/>
      <c r="P18" s="214"/>
      <c r="Q18" s="214"/>
      <c r="R18" s="214"/>
      <c r="AQ18" t="s">
        <v>389</v>
      </c>
      <c r="AW18" t="s">
        <v>419</v>
      </c>
    </row>
    <row r="19" spans="1:49" ht="24.95" customHeight="1" x14ac:dyDescent="0.4">
      <c r="A19" s="202" t="s">
        <v>247</v>
      </c>
      <c r="B19" s="202"/>
      <c r="C19" s="202"/>
      <c r="D19" s="214"/>
      <c r="E19" s="214"/>
      <c r="F19" s="214"/>
      <c r="G19" s="214"/>
      <c r="H19" s="214"/>
      <c r="I19" s="214"/>
      <c r="J19" s="214"/>
      <c r="K19" s="214"/>
      <c r="L19" s="214"/>
      <c r="M19" s="214"/>
      <c r="N19" s="214"/>
      <c r="O19" s="214"/>
      <c r="P19" s="214"/>
      <c r="Q19" s="214"/>
      <c r="R19" s="214"/>
      <c r="AQ19" t="s">
        <v>390</v>
      </c>
    </row>
    <row r="20" spans="1:49" ht="24.95" customHeight="1" x14ac:dyDescent="0.4">
      <c r="A20" s="202" t="s">
        <v>250</v>
      </c>
      <c r="B20" s="202"/>
      <c r="C20" s="202"/>
      <c r="D20" s="214"/>
      <c r="E20" s="214"/>
      <c r="F20" s="214"/>
      <c r="G20" s="214"/>
      <c r="H20" s="214"/>
      <c r="I20" s="214"/>
      <c r="J20" s="214"/>
      <c r="K20" s="214"/>
      <c r="L20" s="214"/>
      <c r="M20" s="214"/>
      <c r="N20" s="214"/>
      <c r="O20" s="214"/>
      <c r="P20" s="214"/>
      <c r="Q20" s="214"/>
      <c r="R20" s="214"/>
      <c r="AQ20" t="s">
        <v>391</v>
      </c>
    </row>
    <row r="21" spans="1:49" ht="24.95" customHeight="1" x14ac:dyDescent="0.4">
      <c r="A21" s="202" t="s">
        <v>251</v>
      </c>
      <c r="B21" s="202"/>
      <c r="C21" s="202"/>
      <c r="D21" s="214"/>
      <c r="E21" s="214"/>
      <c r="F21" s="214"/>
      <c r="G21" s="214"/>
      <c r="H21" s="214"/>
      <c r="I21" s="214"/>
      <c r="J21" s="214"/>
      <c r="K21" s="214"/>
      <c r="L21" s="214"/>
      <c r="M21" s="214"/>
      <c r="N21" s="214"/>
      <c r="O21" s="214"/>
      <c r="P21" s="214"/>
      <c r="Q21" s="214"/>
      <c r="R21" s="214"/>
      <c r="AQ21" t="s">
        <v>392</v>
      </c>
    </row>
    <row r="22" spans="1:49" ht="24.95" customHeight="1" x14ac:dyDescent="0.4">
      <c r="A22" s="202" t="s">
        <v>252</v>
      </c>
      <c r="B22" s="202"/>
      <c r="C22" s="202"/>
      <c r="D22" s="214"/>
      <c r="E22" s="214"/>
      <c r="F22" s="214"/>
      <c r="G22" s="214"/>
      <c r="H22" s="214"/>
      <c r="I22" s="214"/>
      <c r="J22" s="214"/>
      <c r="K22" s="214"/>
      <c r="L22" s="214"/>
      <c r="M22" s="214"/>
      <c r="N22" s="214"/>
      <c r="O22" s="214"/>
      <c r="P22" s="214"/>
      <c r="Q22" s="214"/>
      <c r="R22" s="214"/>
      <c r="AQ22" t="s">
        <v>393</v>
      </c>
    </row>
    <row r="23" spans="1:49" ht="24.95" customHeight="1" x14ac:dyDescent="0.4">
      <c r="A23" s="202" t="s">
        <v>253</v>
      </c>
      <c r="B23" s="202"/>
      <c r="C23" s="202"/>
      <c r="D23" s="214"/>
      <c r="E23" s="214"/>
      <c r="F23" s="214"/>
      <c r="G23" s="214"/>
      <c r="H23" s="214"/>
      <c r="I23" s="214"/>
      <c r="J23" s="214"/>
      <c r="K23" s="214"/>
      <c r="L23" s="214"/>
      <c r="M23" s="214"/>
      <c r="N23" s="214"/>
      <c r="O23" s="214"/>
      <c r="P23" s="214"/>
      <c r="Q23" s="214"/>
      <c r="R23" s="214"/>
    </row>
    <row r="24" spans="1:49" ht="24.95" customHeight="1" x14ac:dyDescent="0.4">
      <c r="A24" s="202" t="s">
        <v>254</v>
      </c>
      <c r="B24" s="202"/>
      <c r="C24" s="202"/>
      <c r="D24" s="221"/>
      <c r="E24" s="221"/>
      <c r="F24" s="221"/>
      <c r="G24" s="221"/>
      <c r="H24" s="221"/>
      <c r="I24" s="221"/>
      <c r="J24" s="221"/>
      <c r="K24" s="221"/>
      <c r="L24" s="221"/>
      <c r="M24" s="221"/>
      <c r="N24" s="221"/>
      <c r="O24" s="221"/>
      <c r="P24" s="221"/>
      <c r="Q24" s="221"/>
      <c r="R24" s="221"/>
    </row>
    <row r="25" spans="1:49" ht="24.95" customHeight="1" x14ac:dyDescent="0.4">
      <c r="A25" s="202" t="s">
        <v>255</v>
      </c>
      <c r="B25" s="202"/>
      <c r="C25" s="202"/>
      <c r="D25" s="221"/>
      <c r="E25" s="221"/>
      <c r="F25" s="221"/>
      <c r="G25" s="221"/>
      <c r="H25" s="221"/>
      <c r="I25" s="221"/>
      <c r="J25" s="221"/>
      <c r="K25" s="221"/>
      <c r="L25" s="221"/>
      <c r="M25" s="221"/>
      <c r="N25" s="221"/>
      <c r="O25" s="221"/>
      <c r="P25" s="221"/>
      <c r="Q25" s="221"/>
      <c r="R25" s="221"/>
    </row>
    <row r="26" spans="1:49" ht="24.95" customHeight="1" x14ac:dyDescent="0.4">
      <c r="A26" s="202" t="s">
        <v>256</v>
      </c>
      <c r="B26" s="202"/>
      <c r="C26" s="202"/>
      <c r="D26" s="215"/>
      <c r="E26" s="222"/>
      <c r="F26" s="222"/>
      <c r="G26" s="222"/>
      <c r="H26" s="222"/>
      <c r="I26" s="222"/>
      <c r="J26" s="222"/>
      <c r="K26" s="165" t="s">
        <v>257</v>
      </c>
      <c r="L26" s="222"/>
      <c r="M26" s="222"/>
      <c r="N26" s="222"/>
      <c r="O26" s="222"/>
      <c r="P26" s="222"/>
      <c r="Q26" s="222"/>
      <c r="R26" s="223"/>
    </row>
    <row r="27" spans="1:49" ht="24.95" customHeight="1" x14ac:dyDescent="0.4">
      <c r="A27" s="202" t="s">
        <v>258</v>
      </c>
      <c r="B27" s="202"/>
      <c r="C27" s="202"/>
      <c r="D27" s="214"/>
      <c r="E27" s="214"/>
      <c r="F27" s="214"/>
      <c r="G27" s="214"/>
      <c r="H27" s="214"/>
      <c r="I27" s="214"/>
      <c r="J27" s="214"/>
      <c r="K27" s="214"/>
      <c r="L27" s="214"/>
      <c r="M27" s="214"/>
      <c r="N27" s="214"/>
      <c r="O27" s="214"/>
      <c r="P27" s="214"/>
      <c r="Q27" s="214"/>
      <c r="R27" s="214"/>
    </row>
    <row r="28" spans="1:49" ht="24.95" customHeight="1" x14ac:dyDescent="0.4">
      <c r="A28" s="202" t="s">
        <v>259</v>
      </c>
      <c r="B28" s="202"/>
      <c r="C28" s="202"/>
      <c r="D28" s="214"/>
      <c r="E28" s="214"/>
      <c r="F28" s="214"/>
      <c r="G28" s="214"/>
      <c r="H28" s="214"/>
      <c r="I28" s="214"/>
      <c r="J28" s="214"/>
      <c r="K28" s="214"/>
      <c r="L28" s="214"/>
      <c r="M28" s="214"/>
      <c r="N28" s="214"/>
      <c r="O28" s="214"/>
      <c r="P28" s="214"/>
      <c r="Q28" s="214"/>
      <c r="R28" s="214"/>
    </row>
    <row r="29" spans="1:49" ht="24.95" customHeight="1" x14ac:dyDescent="0.4">
      <c r="A29" s="202" t="s">
        <v>261</v>
      </c>
      <c r="B29" s="202"/>
      <c r="C29" s="202"/>
      <c r="D29" s="221"/>
      <c r="E29" s="221"/>
      <c r="F29" s="221"/>
      <c r="G29" s="221"/>
      <c r="H29" s="221"/>
      <c r="I29" s="221"/>
      <c r="J29" s="221"/>
      <c r="K29" s="221"/>
      <c r="L29" s="221"/>
      <c r="M29" s="221"/>
      <c r="N29" s="221"/>
      <c r="O29" s="221"/>
      <c r="P29" s="221"/>
      <c r="Q29" s="221"/>
      <c r="R29" s="221"/>
    </row>
    <row r="30" spans="1:49" ht="24.95" customHeight="1" x14ac:dyDescent="0.4">
      <c r="A30" s="202" t="s">
        <v>265</v>
      </c>
      <c r="B30" s="202"/>
      <c r="C30" s="202"/>
      <c r="D30" s="221"/>
      <c r="E30" s="221"/>
      <c r="F30" s="221"/>
      <c r="G30" s="221"/>
      <c r="H30" s="221"/>
      <c r="I30" s="221"/>
      <c r="J30" s="221"/>
      <c r="K30" s="221"/>
      <c r="L30" s="221"/>
      <c r="M30" s="221"/>
      <c r="N30" s="221"/>
      <c r="O30" s="221"/>
      <c r="P30" s="221"/>
      <c r="Q30" s="221"/>
      <c r="R30" s="221"/>
    </row>
    <row r="31" spans="1:49" ht="24.95" customHeight="1" x14ac:dyDescent="0.4">
      <c r="A31" s="202" t="s">
        <v>266</v>
      </c>
      <c r="B31" s="202"/>
      <c r="C31" s="202"/>
      <c r="D31" s="215"/>
      <c r="E31" s="222"/>
      <c r="F31" s="222"/>
      <c r="G31" s="222"/>
      <c r="H31" s="222"/>
      <c r="I31" s="222"/>
      <c r="J31" s="222"/>
      <c r="K31" s="165" t="s">
        <v>257</v>
      </c>
      <c r="L31" s="222"/>
      <c r="M31" s="222"/>
      <c r="N31" s="222"/>
      <c r="O31" s="222"/>
      <c r="P31" s="222"/>
      <c r="Q31" s="222"/>
      <c r="R31" s="223"/>
    </row>
    <row r="32" spans="1:49" ht="24.95" customHeight="1" x14ac:dyDescent="0.4">
      <c r="A32" s="202" t="s">
        <v>267</v>
      </c>
      <c r="B32" s="202"/>
      <c r="C32" s="202"/>
      <c r="D32" s="218"/>
      <c r="E32" s="219"/>
      <c r="F32" s="162" t="s">
        <v>10</v>
      </c>
      <c r="G32" s="219"/>
      <c r="H32" s="219"/>
      <c r="I32" s="219"/>
      <c r="J32" s="220"/>
      <c r="K32" t="s">
        <v>268</v>
      </c>
      <c r="L32" s="166"/>
      <c r="M32" s="166"/>
      <c r="N32" s="166"/>
      <c r="O32" s="166"/>
      <c r="P32" s="166"/>
      <c r="Q32" s="166"/>
      <c r="R32" s="166"/>
    </row>
    <row r="33" spans="1:37" ht="24.95" customHeight="1" x14ac:dyDescent="0.4">
      <c r="A33" s="202" t="s">
        <v>269</v>
      </c>
      <c r="B33" s="202"/>
      <c r="C33" s="202"/>
      <c r="D33" s="214"/>
      <c r="E33" s="214"/>
      <c r="F33" s="214"/>
      <c r="G33" s="214"/>
      <c r="H33" s="214"/>
      <c r="I33" s="214"/>
      <c r="J33" s="214"/>
      <c r="K33" s="214"/>
      <c r="L33" s="214"/>
      <c r="M33" s="214"/>
      <c r="N33" s="214"/>
      <c r="O33" s="214"/>
      <c r="P33" s="214"/>
      <c r="Q33" s="214"/>
      <c r="R33" s="214"/>
    </row>
    <row r="34" spans="1:37" ht="24.95" customHeight="1" x14ac:dyDescent="0.4">
      <c r="A34" s="202" t="s">
        <v>271</v>
      </c>
      <c r="B34" s="202"/>
      <c r="C34" s="202"/>
      <c r="D34" s="214"/>
      <c r="E34" s="214"/>
      <c r="F34" s="214"/>
      <c r="G34" s="214"/>
      <c r="H34" s="214"/>
      <c r="I34" s="214"/>
      <c r="J34" s="214"/>
      <c r="K34" s="214"/>
      <c r="L34" s="214"/>
      <c r="M34" s="214"/>
      <c r="N34" s="214"/>
      <c r="O34" s="214"/>
      <c r="P34" s="214"/>
      <c r="Q34" s="214"/>
      <c r="R34" s="214"/>
    </row>
    <row r="35" spans="1:37" ht="24.95" customHeight="1" x14ac:dyDescent="0.4">
      <c r="A35" s="167"/>
      <c r="B35" s="168"/>
      <c r="C35" s="168"/>
      <c r="D35" s="168"/>
      <c r="E35" s="168"/>
      <c r="F35" s="168"/>
      <c r="G35" s="168"/>
      <c r="H35" s="168"/>
      <c r="I35" s="168"/>
      <c r="J35" s="168"/>
      <c r="K35" s="168"/>
      <c r="L35" s="168"/>
      <c r="M35" s="168"/>
      <c r="N35" s="168"/>
      <c r="O35" s="168"/>
      <c r="P35" s="168"/>
      <c r="Q35" s="168"/>
      <c r="R35" s="168"/>
    </row>
    <row r="36" spans="1:37" ht="24.95" customHeight="1" x14ac:dyDescent="0.4"/>
    <row r="37" spans="1:37" ht="24.95" customHeight="1" x14ac:dyDescent="0.4">
      <c r="A37" s="224" t="str">
        <f>IF(D34="買取","38行目～40行目は申請区分が「リース」の場合のみ入力","貸渡し先情報")</f>
        <v>貸渡し先情報</v>
      </c>
      <c r="B37" s="224"/>
      <c r="C37" s="224"/>
      <c r="D37" s="224"/>
      <c r="E37" s="224"/>
      <c r="F37" s="224"/>
      <c r="G37" s="224"/>
      <c r="H37" s="224"/>
      <c r="I37" s="224"/>
      <c r="J37" s="224"/>
      <c r="K37" s="224"/>
      <c r="L37" s="224"/>
      <c r="M37" s="224"/>
      <c r="N37" s="224"/>
      <c r="O37" s="224"/>
      <c r="P37" s="224"/>
      <c r="Q37" s="224"/>
      <c r="R37" s="224"/>
    </row>
    <row r="38" spans="1:37" ht="24.95" customHeight="1" x14ac:dyDescent="0.4">
      <c r="A38" s="202" t="s">
        <v>280</v>
      </c>
      <c r="B38" s="202"/>
      <c r="C38" s="202"/>
      <c r="D38" s="218"/>
      <c r="E38" s="219"/>
      <c r="F38" s="162" t="s">
        <v>10</v>
      </c>
      <c r="G38" s="219"/>
      <c r="H38" s="219"/>
      <c r="I38" s="219"/>
      <c r="J38" s="220"/>
      <c r="K38" s="169"/>
      <c r="L38" s="166"/>
      <c r="M38" s="166"/>
      <c r="N38" s="166"/>
      <c r="O38" s="166"/>
      <c r="P38" s="166"/>
      <c r="Q38" s="166"/>
      <c r="R38" s="166"/>
    </row>
    <row r="39" spans="1:37" ht="24.95" customHeight="1" x14ac:dyDescent="0.4">
      <c r="A39" s="202" t="s">
        <v>282</v>
      </c>
      <c r="B39" s="202"/>
      <c r="C39" s="202"/>
      <c r="D39" s="214"/>
      <c r="E39" s="214"/>
      <c r="F39" s="214"/>
      <c r="G39" s="214"/>
      <c r="H39" s="214"/>
      <c r="I39" s="214"/>
      <c r="J39" s="214"/>
      <c r="K39" s="214"/>
      <c r="L39" s="214"/>
      <c r="M39" s="214"/>
      <c r="N39" s="214"/>
      <c r="O39" s="214"/>
      <c r="P39" s="214"/>
      <c r="Q39" s="214"/>
      <c r="R39" s="214"/>
    </row>
    <row r="40" spans="1:37" s="160" customFormat="1" ht="24.95" customHeight="1" x14ac:dyDescent="0.4">
      <c r="A40" s="202" t="s">
        <v>284</v>
      </c>
      <c r="B40" s="202"/>
      <c r="C40" s="202"/>
      <c r="D40" s="214"/>
      <c r="E40" s="214"/>
      <c r="F40" s="214"/>
      <c r="G40" s="214"/>
      <c r="H40" s="214"/>
      <c r="I40" s="214"/>
      <c r="J40" s="214"/>
      <c r="K40" s="214"/>
      <c r="L40" s="214"/>
      <c r="M40" s="214"/>
      <c r="N40" s="214"/>
      <c r="O40" s="214"/>
      <c r="P40" s="214"/>
      <c r="Q40" s="214"/>
      <c r="R40" s="214"/>
      <c r="S40"/>
      <c r="T40"/>
      <c r="U40"/>
      <c r="V40"/>
      <c r="W40"/>
      <c r="X40"/>
      <c r="Y40"/>
      <c r="Z40"/>
      <c r="AA40"/>
      <c r="AB40"/>
      <c r="AC40"/>
      <c r="AD40"/>
      <c r="AE40"/>
      <c r="AF40"/>
      <c r="AG40"/>
      <c r="AH40"/>
      <c r="AI40"/>
      <c r="AJ40"/>
      <c r="AK40"/>
    </row>
    <row r="41" spans="1:37" ht="24.95" customHeight="1" x14ac:dyDescent="0.4">
      <c r="A41" s="170"/>
      <c r="B41" s="168"/>
      <c r="C41" s="168"/>
      <c r="D41" s="168"/>
      <c r="E41" s="168"/>
      <c r="F41" s="168"/>
      <c r="G41" s="168"/>
      <c r="H41" s="168"/>
      <c r="I41" s="168"/>
      <c r="J41" s="168"/>
      <c r="K41" s="168"/>
      <c r="L41" s="168"/>
      <c r="M41" s="168"/>
      <c r="N41" s="168"/>
      <c r="O41" s="168"/>
      <c r="P41" s="168"/>
      <c r="Q41" s="168"/>
      <c r="R41" s="168"/>
    </row>
    <row r="42" spans="1:37" ht="24.95" customHeight="1" x14ac:dyDescent="0.4">
      <c r="AK42" s="160"/>
    </row>
    <row r="43" spans="1:37" ht="24.95" customHeight="1" x14ac:dyDescent="0.4">
      <c r="A43" s="225" t="s">
        <v>288</v>
      </c>
      <c r="B43" s="225"/>
      <c r="C43" s="225"/>
      <c r="D43" s="225"/>
      <c r="E43" s="225"/>
      <c r="F43" s="225"/>
      <c r="G43" s="225"/>
      <c r="H43" s="225"/>
      <c r="I43" s="225"/>
      <c r="J43" s="225"/>
      <c r="K43" s="225"/>
      <c r="L43" s="225"/>
      <c r="M43" s="225"/>
      <c r="N43" s="225"/>
      <c r="O43" s="225"/>
      <c r="P43" s="225"/>
      <c r="Q43" s="225"/>
      <c r="R43" s="225"/>
      <c r="S43" s="160"/>
      <c r="T43" s="160"/>
      <c r="U43" s="160"/>
      <c r="V43" s="160"/>
      <c r="W43" s="160"/>
      <c r="X43" s="160"/>
      <c r="Y43" s="160"/>
      <c r="Z43" s="160"/>
      <c r="AA43" s="160"/>
      <c r="AB43" s="160"/>
      <c r="AC43" s="160"/>
      <c r="AD43" s="160"/>
      <c r="AE43" s="160"/>
      <c r="AF43" s="160"/>
      <c r="AG43" s="160"/>
      <c r="AH43" s="160"/>
      <c r="AI43" s="160"/>
      <c r="AJ43" s="160"/>
    </row>
    <row r="44" spans="1:37" ht="24.95" customHeight="1" x14ac:dyDescent="0.4">
      <c r="A44" s="202" t="s">
        <v>290</v>
      </c>
      <c r="B44" s="202"/>
      <c r="C44" s="202"/>
      <c r="D44" s="215"/>
      <c r="E44" s="222"/>
      <c r="F44" s="222"/>
      <c r="G44" s="222"/>
      <c r="H44" s="222"/>
      <c r="I44" s="222"/>
      <c r="J44" s="222"/>
      <c r="K44" s="222"/>
      <c r="L44" s="222"/>
      <c r="M44" s="222"/>
      <c r="N44" s="222"/>
      <c r="O44" s="222"/>
      <c r="P44" s="222"/>
      <c r="Q44" s="222"/>
      <c r="R44" s="223"/>
    </row>
    <row r="45" spans="1:37" ht="24.95" customHeight="1" x14ac:dyDescent="0.4">
      <c r="A45" s="202" t="s">
        <v>126</v>
      </c>
      <c r="B45" s="202"/>
      <c r="C45" s="202"/>
      <c r="D45" s="214"/>
      <c r="E45" s="214"/>
      <c r="F45" s="214"/>
      <c r="G45" s="214"/>
      <c r="H45" s="214"/>
      <c r="I45" s="214"/>
      <c r="J45" s="214"/>
      <c r="K45" s="214"/>
      <c r="L45" s="214"/>
      <c r="M45" s="214"/>
      <c r="N45" s="214"/>
      <c r="O45" s="214"/>
      <c r="P45" s="214"/>
      <c r="Q45" s="214"/>
      <c r="R45" s="214"/>
    </row>
    <row r="46" spans="1:37" ht="49.5" customHeight="1" x14ac:dyDescent="0.4">
      <c r="A46" s="200" t="s">
        <v>293</v>
      </c>
      <c r="B46" s="200"/>
      <c r="C46" s="200"/>
      <c r="D46" s="214"/>
      <c r="E46" s="214"/>
      <c r="F46" s="214"/>
      <c r="G46" s="214"/>
      <c r="H46" s="214"/>
      <c r="I46" s="214"/>
      <c r="J46" s="214"/>
      <c r="K46" s="214"/>
      <c r="L46" s="214"/>
      <c r="M46" s="214"/>
      <c r="N46" s="214"/>
      <c r="O46" s="214"/>
      <c r="P46" s="214"/>
      <c r="Q46" s="214"/>
      <c r="R46" s="214"/>
      <c r="S46" s="171" t="str">
        <f>IF(D46="有り","※本補助金は他の国の補助金と併用が出来ないため、有りの場合は申請不可です","")</f>
        <v/>
      </c>
    </row>
    <row r="47" spans="1:37" ht="24.95" customHeight="1" x14ac:dyDescent="0.4">
      <c r="A47" s="202" t="s">
        <v>295</v>
      </c>
      <c r="B47" s="202"/>
      <c r="C47" s="202"/>
      <c r="D47" s="214"/>
      <c r="E47" s="214"/>
      <c r="F47" s="214"/>
      <c r="G47" s="214"/>
      <c r="H47" s="214"/>
      <c r="I47" s="214"/>
      <c r="J47" s="214"/>
      <c r="K47" s="214"/>
      <c r="L47" s="214"/>
      <c r="M47" s="214"/>
      <c r="N47" s="214"/>
      <c r="O47" s="214"/>
      <c r="P47" s="214"/>
      <c r="Q47" s="214"/>
      <c r="R47" s="214"/>
    </row>
    <row r="48" spans="1:37" ht="24.95" customHeight="1" x14ac:dyDescent="0.4">
      <c r="A48" s="226" t="s">
        <v>297</v>
      </c>
      <c r="B48" s="226"/>
      <c r="C48" s="227"/>
      <c r="D48" s="214"/>
      <c r="E48" s="214"/>
      <c r="F48" s="214"/>
      <c r="G48" s="214"/>
      <c r="H48" s="214"/>
      <c r="I48" s="214"/>
      <c r="J48" s="214"/>
      <c r="K48" s="214"/>
      <c r="L48" s="214"/>
      <c r="M48" s="214"/>
      <c r="N48" s="214"/>
      <c r="O48" s="214"/>
      <c r="P48" s="214"/>
      <c r="Q48" s="214"/>
      <c r="R48" s="214"/>
    </row>
    <row r="49" spans="1:53" ht="24.95" customHeight="1" x14ac:dyDescent="0.4">
      <c r="A49" s="226" t="s">
        <v>299</v>
      </c>
      <c r="B49" s="226"/>
      <c r="C49" s="227"/>
      <c r="D49" s="214"/>
      <c r="E49" s="214"/>
      <c r="F49" s="214"/>
      <c r="G49" s="214"/>
      <c r="H49" s="214"/>
      <c r="I49" s="214"/>
      <c r="J49" s="214"/>
      <c r="K49" s="214"/>
      <c r="L49" s="214"/>
      <c r="M49" s="214"/>
      <c r="N49" s="214"/>
      <c r="O49" s="214"/>
      <c r="P49" s="214"/>
      <c r="Q49" s="214"/>
      <c r="R49" s="214"/>
    </row>
    <row r="50" spans="1:53" ht="24.95" customHeight="1" x14ac:dyDescent="0.4">
      <c r="A50" s="226" t="s">
        <v>301</v>
      </c>
      <c r="B50" s="226"/>
      <c r="C50" s="227"/>
      <c r="D50" s="214"/>
      <c r="E50" s="214"/>
      <c r="F50" s="214"/>
      <c r="G50" s="214"/>
      <c r="H50" s="214"/>
      <c r="I50" s="214"/>
      <c r="J50" s="214"/>
      <c r="K50" s="214"/>
      <c r="L50" s="214"/>
      <c r="M50" s="214"/>
      <c r="N50" s="214"/>
      <c r="O50" s="214"/>
      <c r="P50" s="214"/>
      <c r="Q50" s="214"/>
      <c r="R50" s="214"/>
    </row>
    <row r="51" spans="1:53" ht="24.95" customHeight="1" x14ac:dyDescent="0.4">
      <c r="A51" s="226" t="s">
        <v>303</v>
      </c>
      <c r="B51" s="226"/>
      <c r="C51" s="227"/>
      <c r="D51" s="214"/>
      <c r="E51" s="214"/>
      <c r="F51" s="214"/>
      <c r="G51" s="214"/>
      <c r="H51" s="214"/>
      <c r="I51" s="214"/>
      <c r="J51" s="214"/>
      <c r="K51" s="214"/>
      <c r="L51" s="214"/>
      <c r="M51" s="214"/>
      <c r="N51" s="214"/>
      <c r="O51" s="214"/>
      <c r="P51" s="214"/>
      <c r="Q51" s="214"/>
      <c r="R51" s="214"/>
    </row>
    <row r="52" spans="1:53" ht="24.95" customHeight="1" x14ac:dyDescent="0.4">
      <c r="A52" s="228" t="s">
        <v>305</v>
      </c>
      <c r="B52" s="226"/>
      <c r="C52" s="227"/>
      <c r="D52" s="215"/>
      <c r="E52" s="222"/>
      <c r="F52" s="222"/>
      <c r="G52" s="222"/>
      <c r="H52" s="222"/>
      <c r="I52" s="222"/>
      <c r="J52" s="229" t="s">
        <v>10</v>
      </c>
      <c r="K52" s="229"/>
      <c r="L52" s="222"/>
      <c r="M52" s="222"/>
      <c r="N52" s="222"/>
      <c r="O52" s="222"/>
      <c r="P52" s="222"/>
      <c r="Q52" s="222"/>
      <c r="R52" s="223"/>
    </row>
    <row r="53" spans="1:53" ht="24.95" customHeight="1" x14ac:dyDescent="0.4">
      <c r="A53" s="226" t="s">
        <v>306</v>
      </c>
      <c r="B53" s="226"/>
      <c r="C53" s="227"/>
      <c r="D53" s="214"/>
      <c r="E53" s="214"/>
      <c r="F53" s="214"/>
      <c r="G53" s="214"/>
      <c r="H53" s="214"/>
      <c r="I53" s="214"/>
      <c r="J53" s="214"/>
      <c r="K53" s="214"/>
      <c r="L53" s="214"/>
      <c r="M53" s="214"/>
      <c r="N53" s="214"/>
      <c r="O53" s="214"/>
      <c r="P53" s="214"/>
      <c r="Q53" s="214"/>
      <c r="R53" s="214"/>
      <c r="AM53" t="s">
        <v>311</v>
      </c>
      <c r="AW53" t="s">
        <v>260</v>
      </c>
      <c r="BA53" t="s">
        <v>270</v>
      </c>
    </row>
    <row r="54" spans="1:53" ht="24.95" customHeight="1" x14ac:dyDescent="0.4">
      <c r="A54" s="226" t="s">
        <v>307</v>
      </c>
      <c r="B54" s="226"/>
      <c r="C54" s="227"/>
      <c r="D54" s="209"/>
      <c r="E54" s="210"/>
      <c r="F54" s="210"/>
      <c r="G54" s="210"/>
      <c r="H54" s="210"/>
      <c r="I54" s="210"/>
      <c r="J54" s="210"/>
      <c r="K54" s="210"/>
      <c r="L54" s="210"/>
      <c r="M54" s="210"/>
      <c r="N54" s="210"/>
      <c r="O54" s="210"/>
      <c r="P54" s="210"/>
      <c r="Q54" s="210"/>
      <c r="R54" s="172" t="s">
        <v>308</v>
      </c>
      <c r="AM54" t="s">
        <v>301</v>
      </c>
      <c r="AN54" t="s">
        <v>303</v>
      </c>
      <c r="AO54" t="s">
        <v>305</v>
      </c>
      <c r="AP54" t="s">
        <v>305</v>
      </c>
      <c r="AQ54" t="s">
        <v>312</v>
      </c>
      <c r="AR54" t="s">
        <v>297</v>
      </c>
      <c r="AS54" t="s">
        <v>313</v>
      </c>
      <c r="AT54" t="s">
        <v>314</v>
      </c>
      <c r="AW54" t="s">
        <v>262</v>
      </c>
      <c r="BA54" t="s">
        <v>275</v>
      </c>
    </row>
    <row r="55" spans="1:53" ht="24.95" customHeight="1" x14ac:dyDescent="0.4">
      <c r="A55" s="226" t="s">
        <v>309</v>
      </c>
      <c r="B55" s="226"/>
      <c r="C55" s="227"/>
      <c r="D55" s="209"/>
      <c r="E55" s="210"/>
      <c r="F55" s="210"/>
      <c r="G55" s="210"/>
      <c r="H55" s="210"/>
      <c r="I55" s="210"/>
      <c r="J55" s="210"/>
      <c r="K55" s="210"/>
      <c r="L55" s="210"/>
      <c r="M55" s="210"/>
      <c r="N55" s="210"/>
      <c r="O55" s="210"/>
      <c r="P55" s="210"/>
      <c r="Q55" s="210"/>
      <c r="R55" s="172" t="s">
        <v>308</v>
      </c>
      <c r="S55" s="235" t="s">
        <v>310</v>
      </c>
      <c r="T55" s="236"/>
      <c r="U55" s="237"/>
      <c r="AM55" t="s">
        <v>216</v>
      </c>
      <c r="AN55" t="s">
        <v>227</v>
      </c>
      <c r="AP55" t="s">
        <v>275</v>
      </c>
      <c r="AR55" t="s">
        <v>316</v>
      </c>
      <c r="AS55" t="str">
        <f t="shared" ref="AS55:AS118" si="0">AM55&amp;AN55&amp;AO55&amp;AP55&amp;AQ55&amp;AR55</f>
        <v>DFSKor不明F1Vfumei事業用</v>
      </c>
      <c r="AT55" s="198">
        <v>1221000</v>
      </c>
      <c r="AW55" t="s">
        <v>263</v>
      </c>
      <c r="BA55" t="s">
        <v>272</v>
      </c>
    </row>
    <row r="56" spans="1:53" ht="24.95" customHeight="1" x14ac:dyDescent="0.4">
      <c r="A56" s="226" t="s">
        <v>348</v>
      </c>
      <c r="B56" s="226"/>
      <c r="C56" s="227"/>
      <c r="D56" s="209"/>
      <c r="E56" s="210"/>
      <c r="F56" s="210"/>
      <c r="G56" s="210"/>
      <c r="H56" s="210"/>
      <c r="I56" s="210"/>
      <c r="J56" s="210"/>
      <c r="K56" s="210"/>
      <c r="L56" s="210"/>
      <c r="M56" s="210"/>
      <c r="N56" s="210"/>
      <c r="O56" s="210"/>
      <c r="P56" s="210"/>
      <c r="Q56" s="210"/>
      <c r="R56" s="211"/>
      <c r="S56" s="238" t="str">
        <f>IFERROR(VLOOKUP(D50&amp;D51&amp;D52&amp;L52&amp;D53&amp;D49,AS55:AT139,2,0),"")</f>
        <v/>
      </c>
      <c r="T56" s="239"/>
      <c r="U56" s="240"/>
      <c r="AM56" t="s">
        <v>216</v>
      </c>
      <c r="AN56" t="s">
        <v>227</v>
      </c>
      <c r="AP56" t="s">
        <v>275</v>
      </c>
      <c r="AR56" t="s">
        <v>318</v>
      </c>
      <c r="AS56" t="str">
        <f t="shared" si="0"/>
        <v>DFSKor不明F1Vfumei自家用</v>
      </c>
      <c r="AT56" s="198">
        <v>1109000</v>
      </c>
      <c r="AW56" t="s">
        <v>264</v>
      </c>
      <c r="BA56" t="s">
        <v>276</v>
      </c>
    </row>
    <row r="57" spans="1:53" ht="24.95" customHeight="1" x14ac:dyDescent="0.4">
      <c r="A57" s="168"/>
      <c r="B57" s="168"/>
      <c r="C57" s="168"/>
      <c r="D57" s="193"/>
      <c r="E57" s="193"/>
      <c r="F57" s="193"/>
      <c r="G57" s="193"/>
      <c r="H57" s="193"/>
      <c r="I57" s="193"/>
      <c r="J57" s="193"/>
      <c r="K57" s="193"/>
      <c r="L57" s="193"/>
      <c r="M57" s="193"/>
      <c r="N57" s="193"/>
      <c r="O57" s="193"/>
      <c r="P57" s="193"/>
      <c r="Q57" s="193"/>
      <c r="R57" s="193"/>
      <c r="AM57" t="s">
        <v>216</v>
      </c>
      <c r="AN57" t="s">
        <v>237</v>
      </c>
      <c r="AP57" t="s">
        <v>275</v>
      </c>
      <c r="AR57" t="s">
        <v>316</v>
      </c>
      <c r="AS57" t="str">
        <f t="shared" si="0"/>
        <v>DFSKor不明F1Tfumei事業用</v>
      </c>
      <c r="AT57" s="198">
        <v>1007000</v>
      </c>
      <c r="AW57" t="s">
        <v>394</v>
      </c>
      <c r="BA57" t="s">
        <v>278</v>
      </c>
    </row>
    <row r="58" spans="1:53" ht="24.95" customHeight="1" x14ac:dyDescent="0.4">
      <c r="A58" s="191"/>
      <c r="B58" s="191"/>
      <c r="C58" s="191"/>
      <c r="D58" s="194"/>
      <c r="E58" s="194"/>
      <c r="F58" s="194"/>
      <c r="G58" s="194"/>
      <c r="H58" s="194"/>
      <c r="I58" s="194"/>
      <c r="J58" s="194"/>
      <c r="K58" s="194"/>
      <c r="L58" s="194"/>
      <c r="M58" s="194"/>
      <c r="N58" s="194"/>
      <c r="O58" s="194"/>
      <c r="P58" s="194"/>
      <c r="Q58" s="194"/>
      <c r="R58" s="194"/>
      <c r="AM58" t="s">
        <v>216</v>
      </c>
      <c r="AN58" t="s">
        <v>237</v>
      </c>
      <c r="AP58" t="s">
        <v>275</v>
      </c>
      <c r="AR58" t="s">
        <v>318</v>
      </c>
      <c r="AS58" t="str">
        <f t="shared" si="0"/>
        <v>DFSKor不明F1Tfumei自家用</v>
      </c>
      <c r="AT58" s="198">
        <v>895000</v>
      </c>
      <c r="BA58" t="s">
        <v>279</v>
      </c>
    </row>
    <row r="59" spans="1:53" ht="24.95" customHeight="1" x14ac:dyDescent="0.4">
      <c r="A59" s="224" t="s">
        <v>315</v>
      </c>
      <c r="B59" s="224"/>
      <c r="C59" s="224"/>
      <c r="D59" s="224"/>
      <c r="E59" s="224"/>
      <c r="F59" s="224"/>
      <c r="G59" s="224"/>
      <c r="H59" s="224"/>
      <c r="I59" s="224"/>
      <c r="J59" s="224"/>
      <c r="K59" s="224"/>
      <c r="L59" s="224"/>
      <c r="M59" s="224"/>
      <c r="N59" s="224"/>
      <c r="O59" s="224"/>
      <c r="P59" s="224"/>
      <c r="Q59" s="224"/>
      <c r="R59" s="224"/>
      <c r="AM59" t="s">
        <v>216</v>
      </c>
      <c r="AN59" t="s">
        <v>243</v>
      </c>
      <c r="AP59" t="s">
        <v>275</v>
      </c>
      <c r="AR59" t="s">
        <v>316</v>
      </c>
      <c r="AS59" t="str">
        <f t="shared" si="0"/>
        <v>DFSKor不明F1VSfumei事業用</v>
      </c>
      <c r="AT59" s="198">
        <v>1821000</v>
      </c>
      <c r="BA59" t="s">
        <v>281</v>
      </c>
    </row>
    <row r="60" spans="1:53" ht="24.95" customHeight="1" x14ac:dyDescent="0.4">
      <c r="A60" s="202" t="s">
        <v>317</v>
      </c>
      <c r="B60" s="202"/>
      <c r="C60" s="202"/>
      <c r="D60" s="238" t="str">
        <f>IFERROR((D55*S56),"")</f>
        <v/>
      </c>
      <c r="E60" s="239"/>
      <c r="F60" s="239"/>
      <c r="G60" s="239"/>
      <c r="H60" s="239"/>
      <c r="I60" s="239"/>
      <c r="J60" s="239"/>
      <c r="K60" s="239"/>
      <c r="L60" s="239"/>
      <c r="M60" s="239"/>
      <c r="N60" s="239"/>
      <c r="O60" s="239"/>
      <c r="P60" s="239"/>
      <c r="Q60" s="239"/>
      <c r="R60" s="173" t="s">
        <v>30</v>
      </c>
      <c r="AM60" t="s">
        <v>216</v>
      </c>
      <c r="AN60" t="s">
        <v>243</v>
      </c>
      <c r="AP60" t="s">
        <v>275</v>
      </c>
      <c r="AR60" t="s">
        <v>318</v>
      </c>
      <c r="AS60" t="str">
        <f t="shared" si="0"/>
        <v>DFSKor不明F1VSfumei自家用</v>
      </c>
      <c r="AT60" s="198">
        <v>1709000</v>
      </c>
      <c r="BA60" t="s">
        <v>395</v>
      </c>
    </row>
    <row r="61" spans="1:53" ht="24.95" customHeight="1" x14ac:dyDescent="0.4">
      <c r="A61" s="202" t="s">
        <v>319</v>
      </c>
      <c r="B61" s="202"/>
      <c r="C61" s="202"/>
      <c r="D61" s="233"/>
      <c r="E61" s="234"/>
      <c r="F61" s="234"/>
      <c r="G61" s="234"/>
      <c r="H61" s="234"/>
      <c r="I61" s="234"/>
      <c r="J61" s="234"/>
      <c r="K61" s="234"/>
      <c r="L61" s="234"/>
      <c r="M61" s="234"/>
      <c r="N61" s="234"/>
      <c r="O61" s="234"/>
      <c r="P61" s="234"/>
      <c r="Q61" s="234"/>
      <c r="R61" s="174" t="s">
        <v>30</v>
      </c>
      <c r="AM61" t="s">
        <v>216</v>
      </c>
      <c r="AN61" t="s">
        <v>248</v>
      </c>
      <c r="AP61" t="s">
        <v>275</v>
      </c>
      <c r="AR61" t="s">
        <v>316</v>
      </c>
      <c r="AS61" t="str">
        <f t="shared" si="0"/>
        <v>DFSKor不明F1TSfumei事業用</v>
      </c>
      <c r="AT61" s="198">
        <v>1607000</v>
      </c>
      <c r="BA61" t="s">
        <v>396</v>
      </c>
    </row>
    <row r="62" spans="1:53" ht="24.95" customHeight="1" x14ac:dyDescent="0.4">
      <c r="A62" s="202" t="s">
        <v>320</v>
      </c>
      <c r="B62" s="202"/>
      <c r="C62" s="202"/>
      <c r="D62" s="238">
        <f>IFERROR(SUM(D60:R61),"")</f>
        <v>0</v>
      </c>
      <c r="E62" s="239"/>
      <c r="F62" s="239"/>
      <c r="G62" s="239"/>
      <c r="H62" s="239"/>
      <c r="I62" s="239"/>
      <c r="J62" s="239"/>
      <c r="K62" s="239"/>
      <c r="L62" s="239"/>
      <c r="M62" s="239"/>
      <c r="N62" s="239"/>
      <c r="O62" s="239"/>
      <c r="P62" s="239"/>
      <c r="Q62" s="239"/>
      <c r="R62" s="173" t="s">
        <v>30</v>
      </c>
      <c r="S62" s="171"/>
      <c r="AM62" t="s">
        <v>216</v>
      </c>
      <c r="AN62" t="s">
        <v>248</v>
      </c>
      <c r="AP62" t="s">
        <v>275</v>
      </c>
      <c r="AR62" t="s">
        <v>318</v>
      </c>
      <c r="AS62" t="str">
        <f t="shared" si="0"/>
        <v>DFSKor不明F1TSfumei自家用</v>
      </c>
      <c r="AT62" s="198">
        <v>1495000</v>
      </c>
      <c r="BA62" t="s">
        <v>283</v>
      </c>
    </row>
    <row r="63" spans="1:53" ht="24.75" customHeight="1" x14ac:dyDescent="0.4">
      <c r="A63" s="168"/>
      <c r="B63" s="168"/>
      <c r="C63" s="168"/>
      <c r="D63" s="194"/>
      <c r="E63" s="194"/>
      <c r="F63" s="194"/>
      <c r="G63" s="194"/>
      <c r="H63" s="194"/>
      <c r="I63" s="194"/>
      <c r="J63" s="194"/>
      <c r="K63" s="194"/>
      <c r="L63" s="194"/>
      <c r="M63" s="194"/>
      <c r="N63" s="194"/>
      <c r="O63" s="194"/>
      <c r="P63" s="194"/>
      <c r="Q63" s="194"/>
      <c r="R63" s="194"/>
      <c r="S63" s="177"/>
      <c r="T63" s="177"/>
      <c r="U63" s="177"/>
      <c r="V63" s="177"/>
      <c r="W63" s="177"/>
      <c r="X63" s="177"/>
      <c r="Y63" s="177"/>
      <c r="Z63" s="177"/>
      <c r="AA63" s="177"/>
      <c r="AB63" s="177"/>
      <c r="AC63" s="177"/>
      <c r="AD63" s="177"/>
      <c r="AE63" s="177"/>
      <c r="AF63" s="177"/>
      <c r="AG63" s="177"/>
      <c r="AH63" s="177"/>
      <c r="AI63" s="177"/>
      <c r="AJ63" s="177"/>
      <c r="AM63" t="s">
        <v>217</v>
      </c>
      <c r="AN63" t="s">
        <v>228</v>
      </c>
      <c r="AP63" t="s">
        <v>275</v>
      </c>
      <c r="AR63" t="s">
        <v>316</v>
      </c>
      <c r="AS63" t="str">
        <f t="shared" si="0"/>
        <v>柳州五菱ASF2.0fumei事業用</v>
      </c>
      <c r="AT63" s="198">
        <v>1160000</v>
      </c>
      <c r="BA63" t="s">
        <v>285</v>
      </c>
    </row>
    <row r="64" spans="1:53" ht="24.75" customHeight="1" x14ac:dyDescent="0.4">
      <c r="S64" s="197"/>
      <c r="T64" s="197"/>
      <c r="U64" s="197"/>
      <c r="V64" s="197"/>
      <c r="W64" s="197"/>
      <c r="X64" s="197"/>
      <c r="Y64" s="197"/>
      <c r="Z64" s="197"/>
      <c r="AA64" s="197"/>
      <c r="AB64" s="197"/>
      <c r="AC64" s="197"/>
      <c r="AD64" s="197"/>
      <c r="AE64" s="197"/>
      <c r="AF64" s="197"/>
      <c r="AG64" s="197"/>
      <c r="AH64" s="197"/>
      <c r="AI64" s="197"/>
      <c r="AJ64" s="197"/>
      <c r="AM64" t="s">
        <v>217</v>
      </c>
      <c r="AN64" t="s">
        <v>228</v>
      </c>
      <c r="AO64" t="s">
        <v>262</v>
      </c>
      <c r="AP64" t="s">
        <v>272</v>
      </c>
      <c r="AR64" t="s">
        <v>316</v>
      </c>
      <c r="AS64" t="str">
        <f t="shared" si="0"/>
        <v>柳州五菱ASF2.0ZABWA20VP事業用</v>
      </c>
      <c r="AT64" s="198">
        <v>1160000</v>
      </c>
      <c r="BA64" t="s">
        <v>286</v>
      </c>
    </row>
    <row r="65" spans="1:53" ht="24.95" customHeight="1" x14ac:dyDescent="0.4">
      <c r="A65" s="225" t="s">
        <v>321</v>
      </c>
      <c r="B65" s="225"/>
      <c r="C65" s="225"/>
      <c r="D65" s="225"/>
      <c r="E65" s="225"/>
      <c r="F65" s="225"/>
      <c r="G65" s="225"/>
      <c r="H65" s="225"/>
      <c r="I65" s="225"/>
      <c r="J65" s="225"/>
      <c r="K65" s="225"/>
      <c r="L65" s="225"/>
      <c r="M65" s="225"/>
      <c r="N65" s="225"/>
      <c r="O65" s="225"/>
      <c r="P65" s="225"/>
      <c r="Q65" s="225"/>
      <c r="R65" s="225"/>
      <c r="S65" s="243" t="s">
        <v>408</v>
      </c>
      <c r="T65" s="244"/>
      <c r="U65" s="244"/>
      <c r="V65" s="244"/>
      <c r="W65" s="244"/>
      <c r="X65" s="244"/>
      <c r="Y65" s="244"/>
      <c r="Z65" s="244"/>
      <c r="AA65" s="244"/>
      <c r="AB65" s="244"/>
      <c r="AC65" s="244"/>
      <c r="AD65" s="244"/>
      <c r="AE65" s="244"/>
      <c r="AF65" s="244"/>
      <c r="AG65" s="244"/>
      <c r="AH65" s="244"/>
      <c r="AI65" s="244"/>
      <c r="AJ65" s="245"/>
      <c r="AM65" t="s">
        <v>325</v>
      </c>
      <c r="AN65" t="s">
        <v>229</v>
      </c>
      <c r="AP65" t="s">
        <v>275</v>
      </c>
      <c r="AR65" t="s">
        <v>316</v>
      </c>
      <c r="AS65" t="str">
        <f t="shared" si="0"/>
        <v>CENNTROor不明ELEMO-Kfumei事業用</v>
      </c>
      <c r="AT65" s="198">
        <v>1040000</v>
      </c>
      <c r="BA65" t="s">
        <v>287</v>
      </c>
    </row>
    <row r="66" spans="1:53" ht="24.95" customHeight="1" x14ac:dyDescent="0.4">
      <c r="A66" s="246" t="s">
        <v>409</v>
      </c>
      <c r="B66" s="247"/>
      <c r="C66" s="248"/>
      <c r="D66" s="249"/>
      <c r="E66" s="250"/>
      <c r="F66" s="250"/>
      <c r="G66" s="250"/>
      <c r="H66" s="250"/>
      <c r="I66" s="250"/>
      <c r="J66" s="250"/>
      <c r="K66" s="250"/>
      <c r="L66" s="250"/>
      <c r="M66" s="250"/>
      <c r="N66" s="250"/>
      <c r="O66" s="250"/>
      <c r="P66" s="250"/>
      <c r="Q66" s="250"/>
      <c r="R66" s="251"/>
      <c r="S66" s="230" t="s">
        <v>410</v>
      </c>
      <c r="T66" s="231"/>
      <c r="U66" s="232"/>
      <c r="V66" s="252"/>
      <c r="W66" s="253"/>
      <c r="X66" s="253"/>
      <c r="Y66" s="253"/>
      <c r="Z66" s="253"/>
      <c r="AA66" s="253"/>
      <c r="AB66" s="253"/>
      <c r="AC66" s="253"/>
      <c r="AD66" s="253"/>
      <c r="AE66" s="253"/>
      <c r="AF66" s="253"/>
      <c r="AG66" s="253"/>
      <c r="AH66" s="253"/>
      <c r="AI66" s="253"/>
      <c r="AJ66" s="254"/>
      <c r="AM66" t="s">
        <v>325</v>
      </c>
      <c r="AN66" t="s">
        <v>238</v>
      </c>
      <c r="AP66" t="s">
        <v>275</v>
      </c>
      <c r="AR66" t="s">
        <v>316</v>
      </c>
      <c r="AS66" t="str">
        <f t="shared" si="0"/>
        <v>CENNTROor不明ELEMOfumei事業用</v>
      </c>
      <c r="AT66" s="198">
        <v>1259000</v>
      </c>
      <c r="BA66" s="160" t="s">
        <v>289</v>
      </c>
    </row>
    <row r="67" spans="1:53" ht="24.95" customHeight="1" x14ac:dyDescent="0.4">
      <c r="A67" s="202" t="s">
        <v>295</v>
      </c>
      <c r="B67" s="202"/>
      <c r="C67" s="202"/>
      <c r="D67" s="203"/>
      <c r="E67" s="203"/>
      <c r="F67" s="203"/>
      <c r="G67" s="203"/>
      <c r="H67" s="203"/>
      <c r="I67" s="203"/>
      <c r="J67" s="203"/>
      <c r="K67" s="203"/>
      <c r="L67" s="203"/>
      <c r="M67" s="203"/>
      <c r="N67" s="203"/>
      <c r="O67" s="203"/>
      <c r="P67" s="203"/>
      <c r="Q67" s="203"/>
      <c r="R67" s="203"/>
      <c r="S67" s="230" t="s">
        <v>322</v>
      </c>
      <c r="T67" s="231"/>
      <c r="U67" s="232"/>
      <c r="V67" s="255"/>
      <c r="W67" s="253"/>
      <c r="X67" s="253"/>
      <c r="Y67" s="253"/>
      <c r="Z67" s="253"/>
      <c r="AA67" s="253"/>
      <c r="AB67" s="253"/>
      <c r="AC67" s="253"/>
      <c r="AD67" s="253"/>
      <c r="AE67" s="253"/>
      <c r="AF67" s="253"/>
      <c r="AG67" s="253"/>
      <c r="AH67" s="253"/>
      <c r="AI67" s="253"/>
      <c r="AJ67" s="254"/>
      <c r="AM67" t="s">
        <v>325</v>
      </c>
      <c r="AN67" t="s">
        <v>244</v>
      </c>
      <c r="AP67" t="s">
        <v>275</v>
      </c>
      <c r="AR67" t="s">
        <v>316</v>
      </c>
      <c r="AS67" t="str">
        <f t="shared" si="0"/>
        <v>CENNTROor不明ELEMO-Lfumei事業用</v>
      </c>
      <c r="AT67" s="198">
        <v>1276000</v>
      </c>
      <c r="BA67" t="s">
        <v>291</v>
      </c>
    </row>
    <row r="68" spans="1:53" ht="24.95" customHeight="1" x14ac:dyDescent="0.4">
      <c r="A68" s="202" t="s">
        <v>297</v>
      </c>
      <c r="B68" s="202"/>
      <c r="C68" s="202"/>
      <c r="D68" s="203"/>
      <c r="E68" s="203"/>
      <c r="F68" s="203"/>
      <c r="G68" s="203"/>
      <c r="H68" s="203"/>
      <c r="I68" s="203"/>
      <c r="J68" s="203"/>
      <c r="K68" s="203"/>
      <c r="L68" s="203"/>
      <c r="M68" s="203"/>
      <c r="N68" s="203"/>
      <c r="O68" s="203"/>
      <c r="P68" s="203"/>
      <c r="Q68" s="203"/>
      <c r="R68" s="203"/>
      <c r="S68" s="230" t="s">
        <v>324</v>
      </c>
      <c r="T68" s="231"/>
      <c r="U68" s="232"/>
      <c r="V68" s="255"/>
      <c r="W68" s="253"/>
      <c r="X68" s="253"/>
      <c r="Y68" s="253"/>
      <c r="Z68" s="253"/>
      <c r="AA68" s="253"/>
      <c r="AB68" s="253"/>
      <c r="AC68" s="253"/>
      <c r="AD68" s="253"/>
      <c r="AE68" s="253"/>
      <c r="AF68" s="253"/>
      <c r="AG68" s="253"/>
      <c r="AH68" s="253"/>
      <c r="AI68" s="253"/>
      <c r="AJ68" s="254"/>
      <c r="AM68" t="s">
        <v>325</v>
      </c>
      <c r="AN68" t="s">
        <v>244</v>
      </c>
      <c r="AP68" t="s">
        <v>275</v>
      </c>
      <c r="AR68" t="s">
        <v>318</v>
      </c>
      <c r="AS68" t="str">
        <f t="shared" si="0"/>
        <v>CENNTROor不明ELEMO-Lfumei自家用</v>
      </c>
      <c r="AT68" s="198">
        <v>1164000</v>
      </c>
      <c r="BA68" t="s">
        <v>292</v>
      </c>
    </row>
    <row r="69" spans="1:53" ht="24.95" customHeight="1" x14ac:dyDescent="0.4">
      <c r="A69" s="202" t="s">
        <v>323</v>
      </c>
      <c r="B69" s="202"/>
      <c r="C69" s="202"/>
      <c r="D69" s="256"/>
      <c r="E69" s="203"/>
      <c r="F69" s="203"/>
      <c r="G69" s="203"/>
      <c r="H69" s="203"/>
      <c r="I69" s="203"/>
      <c r="J69" s="203"/>
      <c r="K69" s="203"/>
      <c r="L69" s="203"/>
      <c r="M69" s="203"/>
      <c r="N69" s="203"/>
      <c r="O69" s="203"/>
      <c r="P69" s="203"/>
      <c r="Q69" s="203"/>
      <c r="R69" s="203"/>
      <c r="S69" s="230" t="s">
        <v>406</v>
      </c>
      <c r="T69" s="231"/>
      <c r="U69" s="232"/>
      <c r="V69" s="255"/>
      <c r="W69" s="253"/>
      <c r="X69" s="253"/>
      <c r="Y69" s="253"/>
      <c r="Z69" s="253"/>
      <c r="AA69" s="253"/>
      <c r="AB69" s="253"/>
      <c r="AC69" s="253"/>
      <c r="AD69" s="253"/>
      <c r="AE69" s="253"/>
      <c r="AF69" s="253"/>
      <c r="AG69" s="253"/>
      <c r="AH69" s="253"/>
      <c r="AI69" s="253"/>
      <c r="AJ69" s="254"/>
      <c r="AM69" t="s">
        <v>219</v>
      </c>
      <c r="AN69" t="s">
        <v>230</v>
      </c>
      <c r="AP69" t="s">
        <v>275</v>
      </c>
      <c r="AR69" t="s">
        <v>316</v>
      </c>
      <c r="AS69" t="str">
        <f t="shared" si="0"/>
        <v>不明OHKUMA-LV270Lfumei事業用</v>
      </c>
      <c r="AT69" s="198">
        <v>1468000</v>
      </c>
      <c r="BA69" t="s">
        <v>294</v>
      </c>
    </row>
    <row r="70" spans="1:53" ht="24.95" customHeight="1" x14ac:dyDescent="0.4">
      <c r="A70" s="202" t="s">
        <v>322</v>
      </c>
      <c r="B70" s="202"/>
      <c r="C70" s="202"/>
      <c r="D70" s="203"/>
      <c r="E70" s="203"/>
      <c r="F70" s="203"/>
      <c r="G70" s="203"/>
      <c r="H70" s="203"/>
      <c r="I70" s="203"/>
      <c r="J70" s="203"/>
      <c r="K70" s="203"/>
      <c r="L70" s="203"/>
      <c r="M70" s="203"/>
      <c r="N70" s="203"/>
      <c r="O70" s="203"/>
      <c r="P70" s="203"/>
      <c r="Q70" s="203"/>
      <c r="R70" s="203"/>
      <c r="S70" s="257" t="s">
        <v>407</v>
      </c>
      <c r="T70" s="258"/>
      <c r="U70" s="259"/>
      <c r="V70" s="255"/>
      <c r="W70" s="253"/>
      <c r="X70" s="253"/>
      <c r="Y70" s="253"/>
      <c r="Z70" s="253"/>
      <c r="AA70" s="253"/>
      <c r="AB70" s="253"/>
      <c r="AC70" s="253"/>
      <c r="AD70" s="253"/>
      <c r="AE70" s="253"/>
      <c r="AF70" s="253"/>
      <c r="AG70" s="253"/>
      <c r="AH70" s="253"/>
      <c r="AI70" s="253"/>
      <c r="AJ70" s="254"/>
      <c r="AM70" t="s">
        <v>219</v>
      </c>
      <c r="AN70" t="s">
        <v>239</v>
      </c>
      <c r="AP70" t="s">
        <v>275</v>
      </c>
      <c r="AR70" t="s">
        <v>316</v>
      </c>
      <c r="AS70" t="str">
        <f t="shared" si="0"/>
        <v>不明OHKUMA-TX200Lfumei事業用</v>
      </c>
      <c r="AT70" s="198">
        <v>540000</v>
      </c>
      <c r="BA70" t="s">
        <v>273</v>
      </c>
    </row>
    <row r="71" spans="1:53" ht="24.95" customHeight="1" x14ac:dyDescent="0.4">
      <c r="A71" s="202" t="s">
        <v>324</v>
      </c>
      <c r="B71" s="202"/>
      <c r="C71" s="202"/>
      <c r="D71" s="203"/>
      <c r="E71" s="203"/>
      <c r="F71" s="203"/>
      <c r="G71" s="203"/>
      <c r="H71" s="203"/>
      <c r="I71" s="203"/>
      <c r="J71" s="203"/>
      <c r="K71" s="203"/>
      <c r="L71" s="203"/>
      <c r="M71" s="203"/>
      <c r="N71" s="203"/>
      <c r="O71" s="203"/>
      <c r="P71" s="203"/>
      <c r="Q71" s="203"/>
      <c r="R71" s="203"/>
      <c r="S71" s="202" t="s">
        <v>71</v>
      </c>
      <c r="T71" s="202"/>
      <c r="U71" s="202"/>
      <c r="V71" s="203"/>
      <c r="W71" s="203"/>
      <c r="X71" s="203"/>
      <c r="Y71" s="203"/>
      <c r="Z71" s="203"/>
      <c r="AA71" s="203"/>
      <c r="AB71" s="203"/>
      <c r="AC71" s="203"/>
      <c r="AD71" s="203"/>
      <c r="AE71" s="203"/>
      <c r="AF71" s="203"/>
      <c r="AG71" s="203"/>
      <c r="AH71" s="203"/>
      <c r="AI71" s="203"/>
      <c r="AJ71" s="203"/>
      <c r="AM71" t="s">
        <v>219</v>
      </c>
      <c r="AN71" t="s">
        <v>245</v>
      </c>
      <c r="AP71" t="s">
        <v>275</v>
      </c>
      <c r="AR71" t="s">
        <v>316</v>
      </c>
      <c r="AS71" t="str">
        <f t="shared" si="0"/>
        <v>不明WS5040XXYBEVfumei事業用</v>
      </c>
      <c r="AT71" s="198">
        <v>2912000</v>
      </c>
      <c r="BA71" t="s">
        <v>274</v>
      </c>
    </row>
    <row r="72" spans="1:53" ht="24.95" customHeight="1" x14ac:dyDescent="0.4">
      <c r="A72" s="202" t="s">
        <v>406</v>
      </c>
      <c r="B72" s="202"/>
      <c r="C72" s="202"/>
      <c r="D72" s="203"/>
      <c r="E72" s="203"/>
      <c r="F72" s="203"/>
      <c r="G72" s="203"/>
      <c r="H72" s="203"/>
      <c r="I72" s="203"/>
      <c r="J72" s="203"/>
      <c r="K72" s="203"/>
      <c r="L72" s="203"/>
      <c r="M72" s="203"/>
      <c r="N72" s="203"/>
      <c r="O72" s="203"/>
      <c r="P72" s="203"/>
      <c r="Q72" s="203"/>
      <c r="R72" s="203"/>
      <c r="T72" s="175"/>
      <c r="U72" s="175"/>
      <c r="V72" s="175"/>
      <c r="AM72" t="s">
        <v>219</v>
      </c>
      <c r="AN72" t="s">
        <v>245</v>
      </c>
      <c r="AP72" t="s">
        <v>275</v>
      </c>
      <c r="AR72" t="s">
        <v>318</v>
      </c>
      <c r="AS72" t="str">
        <f t="shared" si="0"/>
        <v>不明WS5040XXYBEVfumei自家用</v>
      </c>
      <c r="AT72" s="198">
        <v>2800000</v>
      </c>
      <c r="BA72" t="s">
        <v>296</v>
      </c>
    </row>
    <row r="73" spans="1:53" ht="24.95" customHeight="1" x14ac:dyDescent="0.4">
      <c r="A73" s="202" t="s">
        <v>407</v>
      </c>
      <c r="B73" s="202"/>
      <c r="C73" s="202"/>
      <c r="D73" s="203"/>
      <c r="E73" s="203"/>
      <c r="F73" s="203"/>
      <c r="G73" s="203"/>
      <c r="H73" s="203"/>
      <c r="I73" s="203"/>
      <c r="J73" s="203"/>
      <c r="K73" s="203"/>
      <c r="L73" s="203"/>
      <c r="M73" s="203"/>
      <c r="N73" s="203"/>
      <c r="O73" s="203"/>
      <c r="P73" s="203"/>
      <c r="Q73" s="203"/>
      <c r="R73" s="203"/>
      <c r="S73" s="176"/>
      <c r="T73" s="177"/>
      <c r="U73" s="177"/>
      <c r="V73" s="177"/>
      <c r="W73" s="177"/>
      <c r="X73" s="177"/>
      <c r="AM73" t="s">
        <v>220</v>
      </c>
      <c r="AN73" t="s">
        <v>231</v>
      </c>
      <c r="AO73" t="s">
        <v>262</v>
      </c>
      <c r="AP73" t="s">
        <v>276</v>
      </c>
      <c r="AR73" t="s">
        <v>316</v>
      </c>
      <c r="AS73" t="str">
        <f t="shared" si="0"/>
        <v>三菱MINICAB MiEV 2シーターZABU68VHLDDD事業用</v>
      </c>
      <c r="AT73" s="198">
        <v>959000</v>
      </c>
      <c r="BA73" t="s">
        <v>298</v>
      </c>
    </row>
    <row r="74" spans="1:53" ht="24.95" customHeight="1" x14ac:dyDescent="0.4">
      <c r="A74" s="230" t="s">
        <v>326</v>
      </c>
      <c r="B74" s="231"/>
      <c r="C74" s="232"/>
      <c r="D74" s="255"/>
      <c r="E74" s="253"/>
      <c r="F74" s="253"/>
      <c r="G74" s="253"/>
      <c r="H74" s="253"/>
      <c r="I74" s="253"/>
      <c r="J74" s="253"/>
      <c r="K74" s="253"/>
      <c r="L74" s="253"/>
      <c r="M74" s="253"/>
      <c r="N74" s="253"/>
      <c r="O74" s="253"/>
      <c r="P74" s="253"/>
      <c r="Q74" s="253"/>
      <c r="R74" s="254"/>
      <c r="S74" s="177"/>
      <c r="T74" s="177"/>
      <c r="U74" s="177"/>
      <c r="V74" s="177"/>
      <c r="W74" s="177"/>
      <c r="X74" s="177"/>
      <c r="AM74" t="s">
        <v>220</v>
      </c>
      <c r="AN74" t="s">
        <v>240</v>
      </c>
      <c r="AO74" t="s">
        <v>262</v>
      </c>
      <c r="AP74" t="s">
        <v>278</v>
      </c>
      <c r="AR74" t="s">
        <v>316</v>
      </c>
      <c r="AS74" t="str">
        <f t="shared" si="0"/>
        <v>三菱MINICAB MiEV 4シーターZABU68VHLDDA事業用</v>
      </c>
      <c r="AT74" s="198">
        <v>972000</v>
      </c>
      <c r="BA74" t="s">
        <v>300</v>
      </c>
    </row>
    <row r="75" spans="1:53" ht="24.95" customHeight="1" x14ac:dyDescent="0.4">
      <c r="A75" s="202" t="s">
        <v>71</v>
      </c>
      <c r="B75" s="202"/>
      <c r="C75" s="202"/>
      <c r="D75" s="255"/>
      <c r="E75" s="253"/>
      <c r="F75" s="253"/>
      <c r="G75" s="254"/>
      <c r="H75" s="260"/>
      <c r="I75" s="261"/>
      <c r="J75" s="261"/>
      <c r="K75" s="261"/>
      <c r="L75" s="255"/>
      <c r="M75" s="253"/>
      <c r="N75" s="254"/>
      <c r="O75" s="260"/>
      <c r="P75" s="261"/>
      <c r="Q75" s="261"/>
      <c r="R75" s="262"/>
      <c r="AM75" t="s">
        <v>220</v>
      </c>
      <c r="AN75" t="s">
        <v>246</v>
      </c>
      <c r="AO75" t="s">
        <v>262</v>
      </c>
      <c r="AP75" t="s">
        <v>279</v>
      </c>
      <c r="AR75" t="s">
        <v>316</v>
      </c>
      <c r="AS75" t="str">
        <f t="shared" si="0"/>
        <v>三菱MINICAB EV 2シーターZABU69VHLDDG事業用</v>
      </c>
      <c r="AT75" s="198">
        <v>784000</v>
      </c>
      <c r="BA75" t="s">
        <v>302</v>
      </c>
    </row>
    <row r="76" spans="1:53" ht="24.95" customHeight="1" x14ac:dyDescent="0.4">
      <c r="A76" s="202" t="s">
        <v>72</v>
      </c>
      <c r="B76" s="202"/>
      <c r="C76" s="202"/>
      <c r="D76" s="255"/>
      <c r="E76" s="253"/>
      <c r="F76" s="253"/>
      <c r="G76" s="253"/>
      <c r="H76" s="253"/>
      <c r="I76" s="253"/>
      <c r="J76" s="253"/>
      <c r="K76" s="253"/>
      <c r="L76" s="253"/>
      <c r="M76" s="253"/>
      <c r="N76" s="253"/>
      <c r="O76" s="253"/>
      <c r="P76" s="253"/>
      <c r="Q76" s="253"/>
      <c r="R76" s="254"/>
      <c r="AM76" t="s">
        <v>220</v>
      </c>
      <c r="AN76" t="s">
        <v>249</v>
      </c>
      <c r="AO76" t="s">
        <v>262</v>
      </c>
      <c r="AP76" t="s">
        <v>281</v>
      </c>
      <c r="AR76" t="s">
        <v>316</v>
      </c>
      <c r="AS76" t="str">
        <f t="shared" si="0"/>
        <v>三菱MINICAB EV 4シーターZABU69VHLDDF事業用</v>
      </c>
      <c r="AT76" s="198">
        <v>818000</v>
      </c>
      <c r="BA76" t="s">
        <v>304</v>
      </c>
    </row>
    <row r="77" spans="1:53" ht="24.95" customHeight="1" x14ac:dyDescent="0.4">
      <c r="A77" s="202" t="s">
        <v>301</v>
      </c>
      <c r="B77" s="202"/>
      <c r="C77" s="202"/>
      <c r="D77" s="214"/>
      <c r="E77" s="214"/>
      <c r="F77" s="214"/>
      <c r="G77" s="214"/>
      <c r="H77" s="214"/>
      <c r="I77" s="214"/>
      <c r="J77" s="214"/>
      <c r="K77" s="214"/>
      <c r="L77" s="214"/>
      <c r="M77" s="214"/>
      <c r="N77" s="214"/>
      <c r="O77" s="214"/>
      <c r="P77" s="214"/>
      <c r="Q77" s="214"/>
      <c r="R77" s="214"/>
      <c r="AM77" t="s">
        <v>220</v>
      </c>
      <c r="AN77" t="s">
        <v>246</v>
      </c>
      <c r="AO77" t="s">
        <v>262</v>
      </c>
      <c r="AP77" t="s">
        <v>395</v>
      </c>
      <c r="AR77" t="s">
        <v>316</v>
      </c>
      <c r="AS77" t="str">
        <f t="shared" si="0"/>
        <v>三菱MINICAB EV 2シーターZABU69VHLDDI事業用</v>
      </c>
      <c r="AT77" s="198">
        <v>1002000</v>
      </c>
      <c r="BA77" t="s">
        <v>397</v>
      </c>
    </row>
    <row r="78" spans="1:53" ht="24.95" customHeight="1" x14ac:dyDescent="0.4">
      <c r="A78" s="202" t="s">
        <v>303</v>
      </c>
      <c r="B78" s="202"/>
      <c r="C78" s="202"/>
      <c r="D78" s="203"/>
      <c r="E78" s="203"/>
      <c r="F78" s="203"/>
      <c r="G78" s="203"/>
      <c r="H78" s="203"/>
      <c r="I78" s="203"/>
      <c r="J78" s="203"/>
      <c r="K78" s="203"/>
      <c r="L78" s="203"/>
      <c r="M78" s="203"/>
      <c r="N78" s="203"/>
      <c r="O78" s="203"/>
      <c r="P78" s="203"/>
      <c r="Q78" s="203"/>
      <c r="R78" s="203"/>
      <c r="AM78" t="s">
        <v>220</v>
      </c>
      <c r="AN78" t="s">
        <v>249</v>
      </c>
      <c r="AO78" t="s">
        <v>262</v>
      </c>
      <c r="AP78" t="s">
        <v>396</v>
      </c>
      <c r="AR78" t="s">
        <v>316</v>
      </c>
      <c r="AS78" t="str">
        <f t="shared" si="0"/>
        <v>三菱MINICAB EV 4シーターZABU69VHLDDH事業用</v>
      </c>
      <c r="AT78" s="198">
        <v>1035000</v>
      </c>
      <c r="BA78" t="s">
        <v>398</v>
      </c>
    </row>
    <row r="79" spans="1:53" ht="24.95" customHeight="1" x14ac:dyDescent="0.4">
      <c r="A79" s="202" t="s">
        <v>305</v>
      </c>
      <c r="B79" s="202"/>
      <c r="C79" s="202"/>
      <c r="D79" s="215"/>
      <c r="E79" s="222"/>
      <c r="F79" s="222"/>
      <c r="G79" s="222"/>
      <c r="H79" s="222"/>
      <c r="I79" s="222"/>
      <c r="J79" s="229" t="s">
        <v>10</v>
      </c>
      <c r="K79" s="229"/>
      <c r="L79" s="222"/>
      <c r="M79" s="222"/>
      <c r="N79" s="222"/>
      <c r="O79" s="222"/>
      <c r="P79" s="222"/>
      <c r="Q79" s="222"/>
      <c r="R79" s="223"/>
      <c r="S79" s="176"/>
      <c r="T79" s="177"/>
      <c r="U79" s="177"/>
      <c r="V79" s="177"/>
      <c r="W79" s="177"/>
      <c r="X79" s="177"/>
      <c r="AM79" t="s">
        <v>220</v>
      </c>
      <c r="AN79" t="s">
        <v>388</v>
      </c>
      <c r="AO79" t="s">
        <v>394</v>
      </c>
      <c r="AP79" t="s">
        <v>403</v>
      </c>
      <c r="AR79" t="s">
        <v>316</v>
      </c>
      <c r="AS79" t="str">
        <f t="shared" si="0"/>
        <v>三菱23MYeKクロス EV（Gビジネスパッケージグレード）ZAAB5AWLDCB事業用</v>
      </c>
      <c r="AT79" s="198">
        <v>769000</v>
      </c>
      <c r="BA79" t="s">
        <v>399</v>
      </c>
    </row>
    <row r="80" spans="1:53" ht="24.95" customHeight="1" x14ac:dyDescent="0.4">
      <c r="A80" s="202" t="s">
        <v>306</v>
      </c>
      <c r="B80" s="202"/>
      <c r="C80" s="202"/>
      <c r="D80" s="203"/>
      <c r="E80" s="203"/>
      <c r="F80" s="203"/>
      <c r="G80" s="203"/>
      <c r="H80" s="203"/>
      <c r="I80" s="203"/>
      <c r="J80" s="203"/>
      <c r="K80" s="203"/>
      <c r="L80" s="203"/>
      <c r="M80" s="203"/>
      <c r="N80" s="203"/>
      <c r="O80" s="203"/>
      <c r="P80" s="203"/>
      <c r="Q80" s="203"/>
      <c r="R80" s="203"/>
      <c r="AM80" t="s">
        <v>220</v>
      </c>
      <c r="AN80" t="s">
        <v>389</v>
      </c>
      <c r="AO80" t="s">
        <v>394</v>
      </c>
      <c r="AP80" t="s">
        <v>403</v>
      </c>
      <c r="AR80" t="s">
        <v>316</v>
      </c>
      <c r="AS80" t="str">
        <f t="shared" si="0"/>
        <v>三菱23MYeKクロス EV（Gグレード）ZAAB5AWLDCB事業用</v>
      </c>
      <c r="AT80" s="198">
        <v>769000</v>
      </c>
      <c r="BA80" t="s">
        <v>400</v>
      </c>
    </row>
    <row r="81" spans="1:53" ht="24.95" customHeight="1" x14ac:dyDescent="0.4">
      <c r="A81" s="202" t="s">
        <v>327</v>
      </c>
      <c r="B81" s="202"/>
      <c r="C81" s="202"/>
      <c r="D81" s="255"/>
      <c r="E81" s="253"/>
      <c r="F81" s="253"/>
      <c r="G81" s="253"/>
      <c r="H81" s="253"/>
      <c r="I81" s="253"/>
      <c r="J81" s="253"/>
      <c r="K81" s="253"/>
      <c r="L81" s="253"/>
      <c r="M81" s="253"/>
      <c r="N81" s="253"/>
      <c r="O81" s="253"/>
      <c r="P81" s="253"/>
      <c r="Q81" s="253"/>
      <c r="R81" s="254"/>
      <c r="AM81" t="s">
        <v>220</v>
      </c>
      <c r="AN81" t="s">
        <v>390</v>
      </c>
      <c r="AO81" t="s">
        <v>394</v>
      </c>
      <c r="AP81" t="s">
        <v>404</v>
      </c>
      <c r="AR81" t="s">
        <v>316</v>
      </c>
      <c r="AS81" t="str">
        <f t="shared" si="0"/>
        <v>三菱23MYeKクロス EV（Pグレード）ZAAB5AWLDEB事業用</v>
      </c>
      <c r="AT81" s="198">
        <v>769000</v>
      </c>
      <c r="BA81" t="s">
        <v>401</v>
      </c>
    </row>
    <row r="82" spans="1:53" ht="24.95" customHeight="1" x14ac:dyDescent="0.4">
      <c r="A82" s="202" t="s">
        <v>328</v>
      </c>
      <c r="B82" s="202"/>
      <c r="C82" s="202"/>
      <c r="D82" s="263"/>
      <c r="E82" s="264"/>
      <c r="F82" s="264"/>
      <c r="G82" s="264"/>
      <c r="H82" s="264"/>
      <c r="I82" s="264"/>
      <c r="J82" s="264"/>
      <c r="K82" s="264"/>
      <c r="L82" s="264"/>
      <c r="M82" s="264"/>
      <c r="N82" s="264"/>
      <c r="O82" s="264"/>
      <c r="P82" s="264"/>
      <c r="Q82" s="264"/>
      <c r="R82" s="178" t="s">
        <v>30</v>
      </c>
      <c r="AM82" t="s">
        <v>220</v>
      </c>
      <c r="AN82" t="s">
        <v>391</v>
      </c>
      <c r="AO82" t="s">
        <v>394</v>
      </c>
      <c r="AP82" t="s">
        <v>403</v>
      </c>
      <c r="AR82" t="s">
        <v>316</v>
      </c>
      <c r="AS82" t="str">
        <f t="shared" si="0"/>
        <v>三菱25MYeKクロス EV（Gビジネスパッケージグレード）ZAAB5AWLDCB事業用</v>
      </c>
      <c r="AT82" s="198">
        <v>782000</v>
      </c>
      <c r="BA82" t="s">
        <v>402</v>
      </c>
    </row>
    <row r="83" spans="1:53" ht="24.95" customHeight="1" x14ac:dyDescent="0.4">
      <c r="A83" s="202" t="s">
        <v>329</v>
      </c>
      <c r="B83" s="202"/>
      <c r="C83" s="202"/>
      <c r="D83" s="233"/>
      <c r="E83" s="234"/>
      <c r="F83" s="234"/>
      <c r="G83" s="234"/>
      <c r="H83" s="234"/>
      <c r="I83" s="234"/>
      <c r="J83" s="234"/>
      <c r="K83" s="234"/>
      <c r="L83" s="234"/>
      <c r="M83" s="234"/>
      <c r="N83" s="234"/>
      <c r="O83" s="234"/>
      <c r="P83" s="234"/>
      <c r="Q83" s="234"/>
      <c r="R83" s="179" t="s">
        <v>30</v>
      </c>
      <c r="AM83" t="s">
        <v>220</v>
      </c>
      <c r="AN83" t="s">
        <v>392</v>
      </c>
      <c r="AO83" t="s">
        <v>394</v>
      </c>
      <c r="AP83" t="s">
        <v>403</v>
      </c>
      <c r="AR83" t="s">
        <v>316</v>
      </c>
      <c r="AS83" t="str">
        <f t="shared" si="0"/>
        <v>三菱25MYeKクロス EV（Gグレード）ZAAB5AWLDCB事業用</v>
      </c>
      <c r="AT83" s="198">
        <v>782000</v>
      </c>
      <c r="BA83" t="s">
        <v>413</v>
      </c>
    </row>
    <row r="84" spans="1:53" ht="24.95" customHeight="1" x14ac:dyDescent="0.4">
      <c r="D84" s="265" t="s">
        <v>330</v>
      </c>
      <c r="E84" s="265"/>
      <c r="F84" s="265"/>
      <c r="G84" s="265"/>
      <c r="H84" s="265" t="s">
        <v>314</v>
      </c>
      <c r="I84" s="265"/>
      <c r="J84" s="265"/>
      <c r="K84" s="265" t="s">
        <v>331</v>
      </c>
      <c r="L84" s="265"/>
      <c r="M84" s="265"/>
      <c r="N84" s="265"/>
      <c r="O84" s="265" t="s">
        <v>332</v>
      </c>
      <c r="P84" s="265"/>
      <c r="Q84" s="265"/>
      <c r="R84" s="265"/>
      <c r="AM84" t="s">
        <v>220</v>
      </c>
      <c r="AN84" t="s">
        <v>393</v>
      </c>
      <c r="AO84" t="s">
        <v>394</v>
      </c>
      <c r="AP84" t="s">
        <v>404</v>
      </c>
      <c r="AR84" t="s">
        <v>316</v>
      </c>
      <c r="AS84" t="str">
        <f t="shared" si="0"/>
        <v>三菱25MYeKクロス EV（Pグレード）ZAAB5AWLDEB事業用</v>
      </c>
      <c r="AT84" s="198">
        <v>782000</v>
      </c>
      <c r="BA84" t="s">
        <v>414</v>
      </c>
    </row>
    <row r="85" spans="1:53" ht="24.95" customHeight="1" x14ac:dyDescent="0.4">
      <c r="D85" s="242">
        <f>D82-D83</f>
        <v>0</v>
      </c>
      <c r="E85" s="242"/>
      <c r="F85" s="242"/>
      <c r="G85" s="242"/>
      <c r="H85" s="242" t="str">
        <f>IFERROR(VLOOKUP(D77&amp;D78&amp;D79&amp;L79&amp;D80&amp;D74,AS55:AT139,2,0),"")</f>
        <v/>
      </c>
      <c r="I85" s="242"/>
      <c r="J85" s="242"/>
      <c r="K85" s="242">
        <f>MIN(D85,H85)</f>
        <v>0</v>
      </c>
      <c r="L85" s="242"/>
      <c r="M85" s="242"/>
      <c r="N85" s="242"/>
      <c r="O85" s="242">
        <f>ROUNDDOWN(K85,-3)</f>
        <v>0</v>
      </c>
      <c r="P85" s="242"/>
      <c r="Q85" s="242"/>
      <c r="R85" s="242"/>
      <c r="AM85" t="s">
        <v>221</v>
      </c>
      <c r="AN85" t="s">
        <v>232</v>
      </c>
      <c r="AO85" t="s">
        <v>262</v>
      </c>
      <c r="AP85" t="s">
        <v>283</v>
      </c>
      <c r="AR85" t="s">
        <v>316</v>
      </c>
      <c r="AS85" t="str">
        <f t="shared" si="0"/>
        <v>日野デュトロZ EVZABXED100V事業用</v>
      </c>
      <c r="AT85" s="198">
        <v>5165000</v>
      </c>
      <c r="BA85" t="s">
        <v>277</v>
      </c>
    </row>
    <row r="86" spans="1:53" ht="24.95" customHeight="1" x14ac:dyDescent="0.4">
      <c r="A86" s="194"/>
      <c r="B86" s="194"/>
      <c r="C86" s="194"/>
      <c r="D86" s="194"/>
      <c r="E86" s="194"/>
      <c r="F86" s="194"/>
      <c r="G86" s="194"/>
      <c r="H86" s="194"/>
      <c r="I86" s="194"/>
      <c r="J86" s="194"/>
      <c r="K86" s="194"/>
      <c r="L86" s="194"/>
      <c r="M86" s="194"/>
      <c r="N86" s="194"/>
      <c r="O86" s="194"/>
      <c r="P86" s="194"/>
      <c r="Q86" s="194"/>
      <c r="R86" s="194"/>
      <c r="S86" s="177"/>
      <c r="T86" s="177"/>
      <c r="U86" s="177"/>
      <c r="AM86" t="s">
        <v>221</v>
      </c>
      <c r="AN86" t="s">
        <v>232</v>
      </c>
      <c r="AO86" t="s">
        <v>262</v>
      </c>
      <c r="AP86" t="s">
        <v>283</v>
      </c>
      <c r="AR86" t="s">
        <v>318</v>
      </c>
      <c r="AS86" t="str">
        <f t="shared" si="0"/>
        <v>日野デュトロZ EVZABXED100V自家用</v>
      </c>
      <c r="AT86" s="198">
        <v>5053000</v>
      </c>
      <c r="BA86" t="s">
        <v>403</v>
      </c>
    </row>
    <row r="87" spans="1:53" ht="24.95" customHeight="1" x14ac:dyDescent="0.4">
      <c r="AM87" t="s">
        <v>221</v>
      </c>
      <c r="AN87" t="s">
        <v>232</v>
      </c>
      <c r="AO87" t="s">
        <v>262</v>
      </c>
      <c r="AP87" t="s">
        <v>285</v>
      </c>
      <c r="AR87" t="s">
        <v>316</v>
      </c>
      <c r="AS87" t="str">
        <f t="shared" si="0"/>
        <v>日野デュトロZ EVZABXED100事業用</v>
      </c>
      <c r="AT87" s="198">
        <v>5165000</v>
      </c>
      <c r="BA87" t="s">
        <v>404</v>
      </c>
    </row>
    <row r="88" spans="1:53" ht="24.95" customHeight="1" x14ac:dyDescent="0.4">
      <c r="A88" s="224" t="s">
        <v>335</v>
      </c>
      <c r="B88" s="224"/>
      <c r="C88" s="224"/>
      <c r="D88" s="224"/>
      <c r="E88" s="224"/>
      <c r="F88" s="224"/>
      <c r="G88" s="224"/>
      <c r="H88" s="224"/>
      <c r="I88" s="224"/>
      <c r="J88" s="224"/>
      <c r="K88" s="224"/>
      <c r="L88" s="224"/>
      <c r="M88" s="224"/>
      <c r="N88" s="224"/>
      <c r="O88" s="224"/>
      <c r="P88" s="224"/>
      <c r="Q88" s="224"/>
      <c r="R88" s="224"/>
      <c r="S88" s="190"/>
      <c r="T88" s="191"/>
      <c r="U88" s="191"/>
      <c r="AM88" t="s">
        <v>221</v>
      </c>
      <c r="AN88" t="s">
        <v>232</v>
      </c>
      <c r="AO88" t="s">
        <v>262</v>
      </c>
      <c r="AP88" t="s">
        <v>285</v>
      </c>
      <c r="AR88" t="s">
        <v>318</v>
      </c>
      <c r="AS88" t="str">
        <f t="shared" si="0"/>
        <v>日野デュトロZ EVZABXED100自家用</v>
      </c>
      <c r="AT88" s="198">
        <v>5053000</v>
      </c>
      <c r="BA88" t="s">
        <v>420</v>
      </c>
    </row>
    <row r="89" spans="1:53" ht="24.95" customHeight="1" x14ac:dyDescent="0.4">
      <c r="A89" s="202" t="s">
        <v>336</v>
      </c>
      <c r="B89" s="202"/>
      <c r="C89" s="202"/>
      <c r="D89" s="238">
        <f>O85</f>
        <v>0</v>
      </c>
      <c r="E89" s="239"/>
      <c r="F89" s="239"/>
      <c r="G89" s="239"/>
      <c r="H89" s="239"/>
      <c r="I89" s="239"/>
      <c r="J89" s="239"/>
      <c r="K89" s="239"/>
      <c r="L89" s="239"/>
      <c r="M89" s="239"/>
      <c r="N89" s="239"/>
      <c r="O89" s="239"/>
      <c r="P89" s="239"/>
      <c r="Q89" s="239"/>
      <c r="R89" s="173" t="s">
        <v>30</v>
      </c>
      <c r="S89" s="192"/>
      <c r="T89" s="191"/>
      <c r="U89" s="191"/>
      <c r="AM89" t="s">
        <v>222</v>
      </c>
      <c r="AN89" t="s">
        <v>233</v>
      </c>
      <c r="AO89" t="s">
        <v>262</v>
      </c>
      <c r="AP89" t="s">
        <v>286</v>
      </c>
      <c r="AQ89" t="s">
        <v>333</v>
      </c>
      <c r="AR89" t="s">
        <v>316</v>
      </c>
      <c r="AS89" t="str">
        <f t="shared" si="0"/>
        <v>三菱ふそうeCanterZABFEAVKS事業用</v>
      </c>
      <c r="AT89" s="198">
        <v>5131000</v>
      </c>
    </row>
    <row r="90" spans="1:53" ht="24.95" customHeight="1" x14ac:dyDescent="0.4">
      <c r="A90" s="241" t="s">
        <v>337</v>
      </c>
      <c r="B90" s="241"/>
      <c r="C90" s="241"/>
      <c r="D90" s="233"/>
      <c r="E90" s="234"/>
      <c r="F90" s="234"/>
      <c r="G90" s="234"/>
      <c r="H90" s="234"/>
      <c r="I90" s="234"/>
      <c r="J90" s="234"/>
      <c r="K90" s="234"/>
      <c r="L90" s="234"/>
      <c r="M90" s="234"/>
      <c r="N90" s="234"/>
      <c r="O90" s="234"/>
      <c r="P90" s="234"/>
      <c r="Q90" s="234"/>
      <c r="R90" s="174" t="s">
        <v>30</v>
      </c>
      <c r="AM90" t="s">
        <v>222</v>
      </c>
      <c r="AN90" t="s">
        <v>233</v>
      </c>
      <c r="AO90" t="s">
        <v>262</v>
      </c>
      <c r="AP90" t="s">
        <v>286</v>
      </c>
      <c r="AQ90" t="s">
        <v>333</v>
      </c>
      <c r="AR90" t="s">
        <v>318</v>
      </c>
      <c r="AS90" t="str">
        <f t="shared" si="0"/>
        <v>三菱ふそうeCanterZABFEAVKS自家用</v>
      </c>
      <c r="AT90" s="198">
        <v>5019000</v>
      </c>
    </row>
    <row r="91" spans="1:53" ht="24.95" customHeight="1" x14ac:dyDescent="0.4">
      <c r="A91" s="202" t="s">
        <v>320</v>
      </c>
      <c r="B91" s="202"/>
      <c r="C91" s="202"/>
      <c r="D91" s="238">
        <f>IFERROR(SUM(D89:R90),"")</f>
        <v>0</v>
      </c>
      <c r="E91" s="239"/>
      <c r="F91" s="239"/>
      <c r="G91" s="239"/>
      <c r="H91" s="239"/>
      <c r="I91" s="239"/>
      <c r="J91" s="239"/>
      <c r="K91" s="239"/>
      <c r="L91" s="239"/>
      <c r="M91" s="239"/>
      <c r="N91" s="239"/>
      <c r="O91" s="239"/>
      <c r="P91" s="239"/>
      <c r="Q91" s="239"/>
      <c r="R91" s="173" t="s">
        <v>30</v>
      </c>
      <c r="AM91" t="s">
        <v>222</v>
      </c>
      <c r="AN91" t="s">
        <v>233</v>
      </c>
      <c r="AO91" t="s">
        <v>262</v>
      </c>
      <c r="AP91" t="s">
        <v>286</v>
      </c>
      <c r="AQ91" t="s">
        <v>334</v>
      </c>
      <c r="AR91" t="s">
        <v>316</v>
      </c>
      <c r="AS91" t="str">
        <f t="shared" si="0"/>
        <v>三菱ふそうeCanterZABFEAVKM事業用</v>
      </c>
      <c r="AT91" s="198">
        <v>6804000</v>
      </c>
    </row>
    <row r="92" spans="1:53" ht="24.95" customHeight="1" x14ac:dyDescent="0.4">
      <c r="A92" s="193"/>
      <c r="B92" s="193"/>
      <c r="C92" s="193"/>
      <c r="D92" s="193"/>
      <c r="E92" s="193"/>
      <c r="F92" s="193"/>
      <c r="G92" s="193"/>
      <c r="H92" s="193"/>
      <c r="I92" s="193"/>
      <c r="J92" s="193"/>
      <c r="K92" s="193"/>
      <c r="L92" s="193"/>
      <c r="M92" s="193"/>
      <c r="N92" s="193"/>
      <c r="O92" s="193"/>
      <c r="P92" s="193"/>
      <c r="Q92" s="193"/>
      <c r="R92" s="193"/>
      <c r="S92" s="177"/>
      <c r="T92" s="177"/>
      <c r="U92" s="177"/>
      <c r="V92" s="177"/>
      <c r="W92" s="177"/>
      <c r="X92" s="177"/>
      <c r="Y92" s="177"/>
      <c r="Z92" s="177"/>
      <c r="AA92" s="177"/>
      <c r="AB92" s="177"/>
      <c r="AM92" t="s">
        <v>222</v>
      </c>
      <c r="AN92" t="s">
        <v>233</v>
      </c>
      <c r="AO92" t="s">
        <v>262</v>
      </c>
      <c r="AP92" t="s">
        <v>286</v>
      </c>
      <c r="AQ92" t="s">
        <v>334</v>
      </c>
      <c r="AR92" t="s">
        <v>318</v>
      </c>
      <c r="AS92" t="str">
        <f t="shared" si="0"/>
        <v>三菱ふそうeCanterZABFEAVKM自家用</v>
      </c>
      <c r="AT92" s="198">
        <v>6692000</v>
      </c>
    </row>
    <row r="93" spans="1:53" ht="24.95" customHeight="1" x14ac:dyDescent="0.4">
      <c r="A93" s="191"/>
      <c r="B93" s="191"/>
      <c r="C93" s="191"/>
      <c r="D93" s="194"/>
      <c r="E93" s="194"/>
      <c r="F93" s="194"/>
      <c r="G93" s="194"/>
      <c r="H93" s="194"/>
      <c r="I93" s="194"/>
      <c r="J93" s="194"/>
      <c r="K93" s="194"/>
      <c r="L93" s="194"/>
      <c r="M93" s="194"/>
      <c r="N93" s="194"/>
      <c r="O93" s="194"/>
      <c r="P93" s="194"/>
      <c r="Q93" s="194"/>
      <c r="R93" s="194"/>
      <c r="AM93" t="s">
        <v>222</v>
      </c>
      <c r="AN93" t="s">
        <v>233</v>
      </c>
      <c r="AO93" t="s">
        <v>262</v>
      </c>
      <c r="AP93" t="s">
        <v>287</v>
      </c>
      <c r="AQ93" t="s">
        <v>333</v>
      </c>
      <c r="AR93" t="s">
        <v>316</v>
      </c>
      <c r="AS93" t="str">
        <f t="shared" si="0"/>
        <v>三菱ふそうeCanterZABFEBVKS事業用</v>
      </c>
      <c r="AT93" s="198">
        <v>5131000</v>
      </c>
    </row>
    <row r="94" spans="1:53" ht="24.95" customHeight="1" x14ac:dyDescent="0.4">
      <c r="A94" s="225" t="s">
        <v>375</v>
      </c>
      <c r="B94" s="225"/>
      <c r="C94" s="225"/>
      <c r="D94" s="225"/>
      <c r="E94" s="225"/>
      <c r="F94" s="225"/>
      <c r="G94" s="225"/>
      <c r="H94" s="225"/>
      <c r="I94" s="225"/>
      <c r="J94" s="225"/>
      <c r="K94" s="225"/>
      <c r="L94" s="225"/>
      <c r="M94" s="225"/>
      <c r="N94" s="225"/>
      <c r="O94" s="225"/>
      <c r="P94" s="225"/>
      <c r="Q94" s="225"/>
      <c r="R94" s="225"/>
      <c r="AM94" t="s">
        <v>222</v>
      </c>
      <c r="AN94" t="s">
        <v>233</v>
      </c>
      <c r="AO94" t="s">
        <v>262</v>
      </c>
      <c r="AP94" t="s">
        <v>287</v>
      </c>
      <c r="AQ94" t="s">
        <v>333</v>
      </c>
      <c r="AR94" t="s">
        <v>318</v>
      </c>
      <c r="AS94" t="str">
        <f t="shared" si="0"/>
        <v>三菱ふそうeCanterZABFEBVKS自家用</v>
      </c>
      <c r="AT94" s="198">
        <v>5019000</v>
      </c>
    </row>
    <row r="95" spans="1:53" ht="24.95" customHeight="1" x14ac:dyDescent="0.4">
      <c r="A95" s="230" t="s">
        <v>376</v>
      </c>
      <c r="B95" s="231"/>
      <c r="C95" s="232"/>
      <c r="D95" s="233"/>
      <c r="E95" s="234"/>
      <c r="F95" s="234"/>
      <c r="G95" s="234"/>
      <c r="H95" s="234"/>
      <c r="I95" s="234"/>
      <c r="J95" s="234"/>
      <c r="K95" s="234"/>
      <c r="L95" s="234"/>
      <c r="M95" s="234"/>
      <c r="N95" s="234"/>
      <c r="O95" s="234"/>
      <c r="P95" s="234"/>
      <c r="Q95" s="234"/>
      <c r="R95" s="174" t="s">
        <v>30</v>
      </c>
      <c r="AM95" t="s">
        <v>222</v>
      </c>
      <c r="AN95" t="s">
        <v>233</v>
      </c>
      <c r="AO95" t="s">
        <v>262</v>
      </c>
      <c r="AP95" t="s">
        <v>287</v>
      </c>
      <c r="AQ95" t="s">
        <v>334</v>
      </c>
      <c r="AR95" t="s">
        <v>316</v>
      </c>
      <c r="AS95" t="str">
        <f t="shared" si="0"/>
        <v>三菱ふそうeCanterZABFEBVKM事業用</v>
      </c>
      <c r="AT95" s="198">
        <v>6804000</v>
      </c>
    </row>
    <row r="96" spans="1:53" ht="24.95" customHeight="1" x14ac:dyDescent="0.4">
      <c r="A96" s="194"/>
      <c r="B96" s="194"/>
      <c r="C96" s="194"/>
      <c r="D96" s="195"/>
      <c r="E96" s="195"/>
      <c r="F96" s="195"/>
      <c r="G96" s="195"/>
      <c r="H96" s="195"/>
      <c r="I96" s="195"/>
      <c r="J96" s="195"/>
      <c r="K96" s="195"/>
      <c r="L96" s="195"/>
      <c r="M96" s="195"/>
      <c r="N96" s="195"/>
      <c r="O96" s="195"/>
      <c r="P96" s="195"/>
      <c r="Q96" s="195"/>
      <c r="R96" s="196"/>
      <c r="S96" s="177"/>
      <c r="T96" s="177"/>
      <c r="U96" s="177"/>
      <c r="V96" s="177"/>
      <c r="W96" s="177"/>
      <c r="X96" s="177"/>
      <c r="Y96" s="177"/>
      <c r="Z96" s="177"/>
      <c r="AA96" s="177"/>
      <c r="AB96" s="177"/>
      <c r="AC96" s="177"/>
      <c r="AD96" s="177"/>
      <c r="AE96" s="177"/>
      <c r="AF96" s="177"/>
      <c r="AG96" s="177"/>
      <c r="AH96" s="177"/>
      <c r="AI96" s="177"/>
      <c r="AJ96" s="177"/>
      <c r="AK96" s="177"/>
      <c r="AM96" t="s">
        <v>222</v>
      </c>
      <c r="AN96" t="s">
        <v>233</v>
      </c>
      <c r="AO96" t="s">
        <v>262</v>
      </c>
      <c r="AP96" t="s">
        <v>287</v>
      </c>
      <c r="AQ96" t="s">
        <v>334</v>
      </c>
      <c r="AR96" t="s">
        <v>318</v>
      </c>
      <c r="AS96" t="str">
        <f t="shared" si="0"/>
        <v>三菱ふそうeCanterZABFEBVKM自家用</v>
      </c>
      <c r="AT96" s="198">
        <v>6692000</v>
      </c>
    </row>
    <row r="97" spans="1:46" ht="24.95" customHeight="1" x14ac:dyDescent="0.4">
      <c r="A97" s="194"/>
      <c r="B97" s="194"/>
      <c r="C97" s="194"/>
      <c r="D97" s="194"/>
      <c r="E97" s="194"/>
      <c r="F97" s="194"/>
      <c r="G97" s="194"/>
      <c r="H97" s="194"/>
      <c r="I97" s="194"/>
      <c r="J97" s="194"/>
      <c r="K97" s="194"/>
      <c r="L97" s="194"/>
      <c r="M97" s="194"/>
      <c r="N97" s="194"/>
      <c r="O97" s="194"/>
      <c r="P97" s="194"/>
      <c r="Q97" s="194"/>
      <c r="R97" s="194"/>
      <c r="S97" s="177"/>
      <c r="T97" s="177"/>
      <c r="U97" s="177"/>
      <c r="V97" s="177"/>
      <c r="W97" s="177"/>
      <c r="X97" s="177"/>
      <c r="Y97" s="177"/>
      <c r="Z97" s="177"/>
      <c r="AA97" s="177"/>
      <c r="AB97" s="177"/>
      <c r="AC97" s="177"/>
      <c r="AD97" s="177"/>
      <c r="AE97" s="177"/>
      <c r="AF97" s="177"/>
      <c r="AG97" s="177"/>
      <c r="AH97" s="177"/>
      <c r="AI97" s="177"/>
      <c r="AJ97" s="177"/>
      <c r="AM97" t="s">
        <v>222</v>
      </c>
      <c r="AN97" t="s">
        <v>233</v>
      </c>
      <c r="AO97" t="s">
        <v>262</v>
      </c>
      <c r="AP97" t="s">
        <v>289</v>
      </c>
      <c r="AR97" t="s">
        <v>316</v>
      </c>
      <c r="AS97" t="str">
        <f t="shared" si="0"/>
        <v>三菱ふそうeCanterZABFEB8K事業用</v>
      </c>
      <c r="AT97" s="198">
        <v>6966000</v>
      </c>
    </row>
    <row r="98" spans="1:46" ht="24.95" customHeight="1" x14ac:dyDescent="0.4">
      <c r="A98" s="224" t="s">
        <v>338</v>
      </c>
      <c r="B98" s="224"/>
      <c r="C98" s="224"/>
      <c r="D98" s="224"/>
      <c r="E98" s="224"/>
      <c r="F98" s="224"/>
      <c r="G98" s="224"/>
      <c r="H98" s="224"/>
      <c r="I98" s="224"/>
      <c r="J98" s="224"/>
      <c r="K98" s="224"/>
      <c r="L98" s="224"/>
      <c r="M98" s="224"/>
      <c r="N98" s="224"/>
      <c r="O98" s="224"/>
      <c r="P98" s="224"/>
      <c r="Q98" s="224"/>
      <c r="R98" s="224"/>
      <c r="AM98" t="s">
        <v>222</v>
      </c>
      <c r="AN98" t="s">
        <v>233</v>
      </c>
      <c r="AO98" t="s">
        <v>262</v>
      </c>
      <c r="AP98" t="s">
        <v>289</v>
      </c>
      <c r="AR98" t="s">
        <v>318</v>
      </c>
      <c r="AS98" t="str">
        <f t="shared" si="0"/>
        <v>三菱ふそうeCanterZABFEB8K自家用</v>
      </c>
      <c r="AT98" s="198">
        <v>6854000</v>
      </c>
    </row>
    <row r="99" spans="1:46" ht="24.95" customHeight="1" x14ac:dyDescent="0.4">
      <c r="A99" s="230" t="s">
        <v>339</v>
      </c>
      <c r="B99" s="231"/>
      <c r="C99" s="231"/>
      <c r="D99" s="255"/>
      <c r="E99" s="253"/>
      <c r="F99" s="253"/>
      <c r="G99" s="253"/>
      <c r="H99" s="253"/>
      <c r="I99" s="253"/>
      <c r="J99" s="253"/>
      <c r="K99" s="253"/>
      <c r="L99" s="253"/>
      <c r="M99" s="253"/>
      <c r="N99" s="253"/>
      <c r="O99" s="253"/>
      <c r="P99" s="253"/>
      <c r="Q99" s="253"/>
      <c r="R99" s="254"/>
      <c r="AM99" t="s">
        <v>222</v>
      </c>
      <c r="AN99" t="s">
        <v>233</v>
      </c>
      <c r="AO99" t="s">
        <v>262</v>
      </c>
      <c r="AP99" t="s">
        <v>291</v>
      </c>
      <c r="AR99" t="s">
        <v>316</v>
      </c>
      <c r="AS99" t="str">
        <f t="shared" si="0"/>
        <v>三菱ふそうeCanterZABFEC9K事業用</v>
      </c>
      <c r="AT99" s="198">
        <v>8329000</v>
      </c>
    </row>
    <row r="100" spans="1:46" ht="24.95" customHeight="1" x14ac:dyDescent="0.4">
      <c r="A100" s="230" t="s">
        <v>156</v>
      </c>
      <c r="B100" s="231"/>
      <c r="C100" s="231"/>
      <c r="D100" s="260"/>
      <c r="E100" s="261"/>
      <c r="F100" s="261"/>
      <c r="G100" s="261"/>
      <c r="H100" s="261"/>
      <c r="I100" s="261"/>
      <c r="J100" s="261"/>
      <c r="K100" s="261"/>
      <c r="L100" s="261"/>
      <c r="M100" s="261"/>
      <c r="N100" s="261"/>
      <c r="O100" s="261"/>
      <c r="P100" s="261"/>
      <c r="Q100" s="261"/>
      <c r="R100" s="262"/>
      <c r="AM100" t="s">
        <v>222</v>
      </c>
      <c r="AN100" t="s">
        <v>233</v>
      </c>
      <c r="AO100" t="s">
        <v>262</v>
      </c>
      <c r="AP100" t="s">
        <v>291</v>
      </c>
      <c r="AR100" t="s">
        <v>318</v>
      </c>
      <c r="AS100" t="str">
        <f t="shared" si="0"/>
        <v>三菱ふそうeCanterZABFEC9K自家用</v>
      </c>
      <c r="AT100" s="198">
        <v>8217000</v>
      </c>
    </row>
    <row r="101" spans="1:46" ht="24.95" customHeight="1" x14ac:dyDescent="0.4">
      <c r="A101" s="230" t="s">
        <v>155</v>
      </c>
      <c r="B101" s="231"/>
      <c r="C101" s="231"/>
      <c r="D101" s="255"/>
      <c r="E101" s="253"/>
      <c r="F101" s="253"/>
      <c r="G101" s="253"/>
      <c r="H101" s="253"/>
      <c r="I101" s="253"/>
      <c r="J101" s="253"/>
      <c r="K101" s="253"/>
      <c r="L101" s="253"/>
      <c r="M101" s="253"/>
      <c r="N101" s="253"/>
      <c r="O101" s="253"/>
      <c r="P101" s="253"/>
      <c r="Q101" s="253"/>
      <c r="R101" s="254"/>
      <c r="AM101" t="s">
        <v>222</v>
      </c>
      <c r="AN101" t="s">
        <v>233</v>
      </c>
      <c r="AO101" t="s">
        <v>262</v>
      </c>
      <c r="AP101" t="s">
        <v>292</v>
      </c>
      <c r="AR101" t="s">
        <v>316</v>
      </c>
      <c r="AS101" t="str">
        <f t="shared" si="0"/>
        <v>三菱ふそうeCanterZABFED9K事業用</v>
      </c>
      <c r="AT101" s="198">
        <v>8329000</v>
      </c>
    </row>
    <row r="102" spans="1:46" ht="24.95" customHeight="1" x14ac:dyDescent="0.4">
      <c r="A102" s="230" t="s">
        <v>157</v>
      </c>
      <c r="B102" s="231"/>
      <c r="C102" s="231"/>
      <c r="D102" s="260"/>
      <c r="E102" s="261"/>
      <c r="F102" s="261"/>
      <c r="G102" s="261"/>
      <c r="H102" s="261"/>
      <c r="I102" s="261"/>
      <c r="J102" s="261"/>
      <c r="K102" s="261"/>
      <c r="L102" s="261"/>
      <c r="M102" s="261"/>
      <c r="N102" s="261"/>
      <c r="O102" s="261"/>
      <c r="P102" s="261"/>
      <c r="Q102" s="261"/>
      <c r="R102" s="262"/>
      <c r="AM102" t="s">
        <v>222</v>
      </c>
      <c r="AN102" t="s">
        <v>233</v>
      </c>
      <c r="AO102" t="s">
        <v>262</v>
      </c>
      <c r="AP102" t="s">
        <v>292</v>
      </c>
      <c r="AR102" t="s">
        <v>318</v>
      </c>
      <c r="AS102" t="str">
        <f t="shared" si="0"/>
        <v>三菱ふそうeCanterZABFED9K自家用</v>
      </c>
      <c r="AT102" s="198">
        <v>8217000</v>
      </c>
    </row>
    <row r="103" spans="1:46" ht="24.95" customHeight="1" x14ac:dyDescent="0.4">
      <c r="A103" s="230" t="s">
        <v>340</v>
      </c>
      <c r="B103" s="231"/>
      <c r="C103" s="231"/>
      <c r="D103" s="255"/>
      <c r="E103" s="253"/>
      <c r="F103" s="253"/>
      <c r="G103" s="253"/>
      <c r="H103" s="253"/>
      <c r="I103" s="253"/>
      <c r="J103" s="253"/>
      <c r="K103" s="253"/>
      <c r="L103" s="253"/>
      <c r="M103" s="253"/>
      <c r="N103" s="253"/>
      <c r="O103" s="253"/>
      <c r="P103" s="253"/>
      <c r="Q103" s="253"/>
      <c r="R103" s="254"/>
      <c r="AM103" t="s">
        <v>222</v>
      </c>
      <c r="AN103" t="s">
        <v>233</v>
      </c>
      <c r="AO103" t="s">
        <v>262</v>
      </c>
      <c r="AP103" t="s">
        <v>294</v>
      </c>
      <c r="AR103" t="s">
        <v>316</v>
      </c>
      <c r="AS103" t="str">
        <f t="shared" si="0"/>
        <v>三菱ふそうeCanterZABFEB8U事業用</v>
      </c>
      <c r="AT103" s="198">
        <v>7224000</v>
      </c>
    </row>
    <row r="104" spans="1:46" ht="24.95" customHeight="1" x14ac:dyDescent="0.4">
      <c r="A104" s="230" t="s">
        <v>159</v>
      </c>
      <c r="B104" s="231"/>
      <c r="C104" s="231"/>
      <c r="D104" s="260"/>
      <c r="E104" s="261"/>
      <c r="F104" s="261"/>
      <c r="G104" s="261"/>
      <c r="H104" s="261"/>
      <c r="I104" s="261"/>
      <c r="J104" s="261"/>
      <c r="K104" s="261"/>
      <c r="L104" s="261"/>
      <c r="M104" s="261"/>
      <c r="N104" s="261"/>
      <c r="O104" s="261"/>
      <c r="P104" s="261"/>
      <c r="Q104" s="261"/>
      <c r="R104" s="262"/>
      <c r="AM104" t="s">
        <v>222</v>
      </c>
      <c r="AN104" t="s">
        <v>233</v>
      </c>
      <c r="AO104" t="s">
        <v>262</v>
      </c>
      <c r="AP104" t="s">
        <v>294</v>
      </c>
      <c r="AR104" t="s">
        <v>318</v>
      </c>
      <c r="AS104" t="str">
        <f t="shared" si="0"/>
        <v>三菱ふそうeCanterZABFEB8U自家用</v>
      </c>
      <c r="AT104" s="198">
        <v>7112000</v>
      </c>
    </row>
    <row r="105" spans="1:46" ht="24.95" customHeight="1" x14ac:dyDescent="0.4">
      <c r="A105" s="230" t="s">
        <v>341</v>
      </c>
      <c r="B105" s="231"/>
      <c r="C105" s="231"/>
      <c r="D105" s="255"/>
      <c r="E105" s="253"/>
      <c r="F105" s="253"/>
      <c r="G105" s="253"/>
      <c r="H105" s="253"/>
      <c r="I105" s="253"/>
      <c r="J105" s="253"/>
      <c r="K105" s="253"/>
      <c r="L105" s="253"/>
      <c r="M105" s="253"/>
      <c r="N105" s="253"/>
      <c r="O105" s="253"/>
      <c r="P105" s="253"/>
      <c r="Q105" s="253"/>
      <c r="R105" s="254"/>
      <c r="AM105" t="s">
        <v>222</v>
      </c>
      <c r="AN105" t="s">
        <v>233</v>
      </c>
      <c r="AO105" t="s">
        <v>263</v>
      </c>
      <c r="AP105" t="s">
        <v>273</v>
      </c>
      <c r="AR105" t="s">
        <v>316</v>
      </c>
      <c r="AS105" t="str">
        <f t="shared" si="0"/>
        <v>三菱ふそうeCanter2RGFEB80改事業用</v>
      </c>
      <c r="AT105" s="198">
        <v>7224000</v>
      </c>
    </row>
    <row r="106" spans="1:46" ht="24.95" customHeight="1" x14ac:dyDescent="0.4">
      <c r="A106" s="230" t="s">
        <v>161</v>
      </c>
      <c r="B106" s="231"/>
      <c r="C106" s="231"/>
      <c r="D106" s="255"/>
      <c r="E106" s="253"/>
      <c r="F106" s="253"/>
      <c r="G106" s="253"/>
      <c r="H106" s="253"/>
      <c r="I106" s="253"/>
      <c r="J106" s="253"/>
      <c r="K106" s="253"/>
      <c r="L106" s="253"/>
      <c r="M106" s="253"/>
      <c r="N106" s="253"/>
      <c r="O106" s="253"/>
      <c r="P106" s="253"/>
      <c r="Q106" s="253"/>
      <c r="R106" s="254"/>
      <c r="AM106" t="s">
        <v>222</v>
      </c>
      <c r="AN106" t="s">
        <v>233</v>
      </c>
      <c r="AO106" t="s">
        <v>263</v>
      </c>
      <c r="AP106" t="s">
        <v>273</v>
      </c>
      <c r="AR106" t="s">
        <v>318</v>
      </c>
      <c r="AS106" t="str">
        <f t="shared" si="0"/>
        <v>三菱ふそうeCanter2RGFEB80改自家用</v>
      </c>
      <c r="AT106" s="198">
        <v>7112000</v>
      </c>
    </row>
    <row r="107" spans="1:46" ht="24.95" customHeight="1" x14ac:dyDescent="0.4">
      <c r="AM107" t="s">
        <v>222</v>
      </c>
      <c r="AN107" t="s">
        <v>233</v>
      </c>
      <c r="AO107" t="s">
        <v>264</v>
      </c>
      <c r="AP107" t="s">
        <v>274</v>
      </c>
      <c r="AR107" t="s">
        <v>316</v>
      </c>
      <c r="AS107" t="str">
        <f t="shared" si="0"/>
        <v>三菱ふそうeCanter2PGFEBS0改事業用</v>
      </c>
      <c r="AT107" s="198">
        <v>7224000</v>
      </c>
    </row>
    <row r="108" spans="1:46" ht="24.95" customHeight="1" x14ac:dyDescent="0.4">
      <c r="AM108" t="s">
        <v>222</v>
      </c>
      <c r="AN108" t="s">
        <v>233</v>
      </c>
      <c r="AO108" t="s">
        <v>264</v>
      </c>
      <c r="AP108" t="s">
        <v>274</v>
      </c>
      <c r="AR108" t="s">
        <v>318</v>
      </c>
      <c r="AS108" t="str">
        <f t="shared" si="0"/>
        <v>三菱ふそうeCanter2PGFEBS0改自家用</v>
      </c>
      <c r="AT108" s="198">
        <v>7112000</v>
      </c>
    </row>
    <row r="109" spans="1:46" ht="24.95" customHeight="1" x14ac:dyDescent="0.4">
      <c r="AM109" t="s">
        <v>223</v>
      </c>
      <c r="AN109" t="s">
        <v>234</v>
      </c>
      <c r="AO109" t="s">
        <v>262</v>
      </c>
      <c r="AP109" t="s">
        <v>296</v>
      </c>
      <c r="AR109" t="s">
        <v>316</v>
      </c>
      <c r="AS109" t="str">
        <f t="shared" si="0"/>
        <v>いすゞエルフ mio EVZABNHR48AF事業用</v>
      </c>
      <c r="AT109" s="198">
        <v>4009000</v>
      </c>
    </row>
    <row r="110" spans="1:46" ht="24.95" customHeight="1" x14ac:dyDescent="0.4">
      <c r="AM110" t="s">
        <v>223</v>
      </c>
      <c r="AN110" t="s">
        <v>234</v>
      </c>
      <c r="AO110" t="s">
        <v>262</v>
      </c>
      <c r="AP110" t="s">
        <v>296</v>
      </c>
      <c r="AR110" t="s">
        <v>318</v>
      </c>
      <c r="AS110" t="str">
        <f t="shared" si="0"/>
        <v>いすゞエルフ mio EVZABNHR48AF自家用</v>
      </c>
      <c r="AT110" s="198">
        <v>3897000</v>
      </c>
    </row>
    <row r="111" spans="1:46" ht="24.95" customHeight="1" x14ac:dyDescent="0.4">
      <c r="AM111" t="s">
        <v>223</v>
      </c>
      <c r="AN111" t="s">
        <v>241</v>
      </c>
      <c r="AO111" t="s">
        <v>262</v>
      </c>
      <c r="AP111" t="s">
        <v>298</v>
      </c>
      <c r="AR111" t="s">
        <v>316</v>
      </c>
      <c r="AS111" t="str">
        <f t="shared" si="0"/>
        <v>いすゞエルフ EVZABNJR48AF事業用</v>
      </c>
      <c r="AT111" s="198">
        <v>4663000</v>
      </c>
    </row>
    <row r="112" spans="1:46" ht="24.95" customHeight="1" x14ac:dyDescent="0.4">
      <c r="AM112" t="s">
        <v>223</v>
      </c>
      <c r="AN112" t="s">
        <v>241</v>
      </c>
      <c r="AO112" t="s">
        <v>262</v>
      </c>
      <c r="AP112" t="s">
        <v>298</v>
      </c>
      <c r="AR112" t="s">
        <v>318</v>
      </c>
      <c r="AS112" t="str">
        <f t="shared" si="0"/>
        <v>いすゞエルフ EVZABNJR48AF自家用</v>
      </c>
      <c r="AT112" s="198">
        <v>4551000</v>
      </c>
    </row>
    <row r="113" spans="39:46" ht="24.95" customHeight="1" x14ac:dyDescent="0.4">
      <c r="AM113" t="s">
        <v>223</v>
      </c>
      <c r="AN113" t="s">
        <v>241</v>
      </c>
      <c r="AO113" t="s">
        <v>262</v>
      </c>
      <c r="AP113" t="s">
        <v>300</v>
      </c>
      <c r="AR113" t="s">
        <v>316</v>
      </c>
      <c r="AS113" t="str">
        <f t="shared" si="0"/>
        <v>いすゞエルフ EVZABNJR48AM事業用</v>
      </c>
      <c r="AT113" s="198">
        <v>4663000</v>
      </c>
    </row>
    <row r="114" spans="39:46" ht="24.95" customHeight="1" x14ac:dyDescent="0.4">
      <c r="AM114" t="s">
        <v>223</v>
      </c>
      <c r="AN114" t="s">
        <v>241</v>
      </c>
      <c r="AO114" t="s">
        <v>262</v>
      </c>
      <c r="AP114" t="s">
        <v>300</v>
      </c>
      <c r="AR114" t="s">
        <v>318</v>
      </c>
      <c r="AS114" t="str">
        <f t="shared" si="0"/>
        <v>いすゞエルフ EVZABNJR48AM自家用</v>
      </c>
      <c r="AT114" s="198">
        <v>4551000</v>
      </c>
    </row>
    <row r="115" spans="39:46" ht="24.95" customHeight="1" x14ac:dyDescent="0.4">
      <c r="AM115" t="s">
        <v>223</v>
      </c>
      <c r="AN115" t="s">
        <v>241</v>
      </c>
      <c r="AO115" t="s">
        <v>262</v>
      </c>
      <c r="AP115" t="s">
        <v>302</v>
      </c>
      <c r="AR115" t="s">
        <v>316</v>
      </c>
      <c r="AS115" t="str">
        <f t="shared" si="0"/>
        <v>いすゞエルフ EVZABNLR48AM事業用</v>
      </c>
      <c r="AT115" s="198">
        <v>5175000</v>
      </c>
    </row>
    <row r="116" spans="39:46" ht="24.95" customHeight="1" x14ac:dyDescent="0.4">
      <c r="AM116" t="s">
        <v>223</v>
      </c>
      <c r="AN116" t="s">
        <v>241</v>
      </c>
      <c r="AO116" t="s">
        <v>262</v>
      </c>
      <c r="AP116" t="s">
        <v>302</v>
      </c>
      <c r="AR116" t="s">
        <v>318</v>
      </c>
      <c r="AS116" t="str">
        <f t="shared" si="0"/>
        <v>いすゞエルフ EVZABNLR48AM自家用</v>
      </c>
      <c r="AT116" s="198">
        <v>5063000</v>
      </c>
    </row>
    <row r="117" spans="39:46" ht="24.95" customHeight="1" x14ac:dyDescent="0.4">
      <c r="AM117" t="s">
        <v>223</v>
      </c>
      <c r="AN117" t="s">
        <v>241</v>
      </c>
      <c r="AO117" t="s">
        <v>262</v>
      </c>
      <c r="AP117" t="s">
        <v>304</v>
      </c>
      <c r="AR117" t="s">
        <v>316</v>
      </c>
      <c r="AS117" t="str">
        <f t="shared" si="0"/>
        <v>いすゞエルフ EVZABNPR48AM事業用</v>
      </c>
      <c r="AT117" s="198">
        <v>7600000</v>
      </c>
    </row>
    <row r="118" spans="39:46" ht="24.95" customHeight="1" x14ac:dyDescent="0.4">
      <c r="AM118" t="s">
        <v>223</v>
      </c>
      <c r="AN118" t="s">
        <v>241</v>
      </c>
      <c r="AO118" t="s">
        <v>262</v>
      </c>
      <c r="AP118" t="s">
        <v>304</v>
      </c>
      <c r="AR118" t="s">
        <v>318</v>
      </c>
      <c r="AS118" t="str">
        <f t="shared" si="0"/>
        <v>いすゞエルフ EVZABNPR48AM自家用</v>
      </c>
      <c r="AT118" s="198">
        <v>7488000</v>
      </c>
    </row>
    <row r="119" spans="39:46" ht="24.95" customHeight="1" x14ac:dyDescent="0.4">
      <c r="AM119" t="s">
        <v>223</v>
      </c>
      <c r="AN119" t="s">
        <v>235</v>
      </c>
      <c r="AO119" t="s">
        <v>263</v>
      </c>
      <c r="AP119" t="s">
        <v>277</v>
      </c>
      <c r="AR119" t="s">
        <v>316</v>
      </c>
      <c r="AS119" t="str">
        <f t="shared" ref="AS119:AS134" si="1">AM119&amp;AN119&amp;AO119&amp;AP119&amp;AQ119&amp;AR119</f>
        <v>いすゞFC小型トラック2RGNPR88AN改事業用</v>
      </c>
      <c r="AT119" s="198">
        <v>24789000</v>
      </c>
    </row>
    <row r="120" spans="39:46" ht="24.95" customHeight="1" x14ac:dyDescent="0.4">
      <c r="AM120" t="s">
        <v>223</v>
      </c>
      <c r="AN120" t="s">
        <v>235</v>
      </c>
      <c r="AO120" t="s">
        <v>263</v>
      </c>
      <c r="AP120" t="s">
        <v>277</v>
      </c>
      <c r="AR120" t="s">
        <v>318</v>
      </c>
      <c r="AS120" t="str">
        <f t="shared" si="1"/>
        <v>いすゞFC小型トラック2RGNPR88AN改自家用</v>
      </c>
      <c r="AT120" s="198">
        <v>24677000</v>
      </c>
    </row>
    <row r="121" spans="39:46" ht="24.95" customHeight="1" x14ac:dyDescent="0.4">
      <c r="AM121" t="s">
        <v>224</v>
      </c>
      <c r="AN121" t="s">
        <v>235</v>
      </c>
      <c r="AO121" t="s">
        <v>263</v>
      </c>
      <c r="AP121" t="s">
        <v>277</v>
      </c>
      <c r="AR121" t="s">
        <v>316</v>
      </c>
      <c r="AS121" t="str">
        <f t="shared" si="1"/>
        <v>トヨタFC小型トラック2RGNPR88AN改事業用</v>
      </c>
      <c r="AT121" s="198">
        <v>24967000</v>
      </c>
    </row>
    <row r="122" spans="39:46" ht="24.95" customHeight="1" x14ac:dyDescent="0.4">
      <c r="AM122" t="s">
        <v>224</v>
      </c>
      <c r="AN122" t="s">
        <v>235</v>
      </c>
      <c r="AO122" t="s">
        <v>263</v>
      </c>
      <c r="AP122" t="s">
        <v>277</v>
      </c>
      <c r="AR122" t="s">
        <v>318</v>
      </c>
      <c r="AS122" t="str">
        <f t="shared" si="1"/>
        <v>トヨタFC小型トラック2RGNPR88AN改自家用</v>
      </c>
      <c r="AT122" s="198">
        <v>24855000</v>
      </c>
    </row>
    <row r="123" spans="39:46" ht="24.95" customHeight="1" x14ac:dyDescent="0.4">
      <c r="AM123" t="s">
        <v>377</v>
      </c>
      <c r="AN123" t="s">
        <v>380</v>
      </c>
      <c r="AO123" t="s">
        <v>262</v>
      </c>
      <c r="AP123" t="s">
        <v>397</v>
      </c>
      <c r="AR123" t="s">
        <v>316</v>
      </c>
      <c r="AS123" t="str">
        <f t="shared" si="1"/>
        <v>ホンダN-VAN e:GZABJJ3AGDY事業用</v>
      </c>
      <c r="AT123" s="198">
        <v>1004000</v>
      </c>
    </row>
    <row r="124" spans="39:46" ht="24.95" customHeight="1" x14ac:dyDescent="0.4">
      <c r="AM124" t="s">
        <v>377</v>
      </c>
      <c r="AN124" t="s">
        <v>383</v>
      </c>
      <c r="AO124" t="s">
        <v>262</v>
      </c>
      <c r="AP124" t="s">
        <v>398</v>
      </c>
      <c r="AR124" t="s">
        <v>316</v>
      </c>
      <c r="AS124" t="str">
        <f t="shared" si="1"/>
        <v>ホンダN-VAN e:L2ZABJJ3AGEY事業用</v>
      </c>
      <c r="AT124" s="198">
        <v>1029000</v>
      </c>
    </row>
    <row r="125" spans="39:46" ht="24.95" customHeight="1" x14ac:dyDescent="0.4">
      <c r="AM125" t="s">
        <v>377</v>
      </c>
      <c r="AN125" t="s">
        <v>385</v>
      </c>
      <c r="AO125" t="s">
        <v>262</v>
      </c>
      <c r="AP125" t="s">
        <v>399</v>
      </c>
      <c r="AR125" t="s">
        <v>316</v>
      </c>
      <c r="AS125" t="str">
        <f t="shared" si="1"/>
        <v>ホンダN-VAN e:L4ZABJJ3AGFY事業用</v>
      </c>
      <c r="AT125" s="198">
        <v>1029000</v>
      </c>
    </row>
    <row r="126" spans="39:46" ht="24.95" customHeight="1" x14ac:dyDescent="0.4">
      <c r="AM126" t="s">
        <v>377</v>
      </c>
      <c r="AN126" t="s">
        <v>387</v>
      </c>
      <c r="AO126" t="s">
        <v>262</v>
      </c>
      <c r="AP126" t="s">
        <v>400</v>
      </c>
      <c r="AR126" t="s">
        <v>316</v>
      </c>
      <c r="AS126" t="str">
        <f t="shared" si="1"/>
        <v>ホンダN-VAN e:FUNZABJJ3AGGY事業用</v>
      </c>
      <c r="AT126" s="198">
        <v>1029000</v>
      </c>
    </row>
    <row r="127" spans="39:46" ht="24.95" customHeight="1" x14ac:dyDescent="0.4">
      <c r="AM127" t="s">
        <v>378</v>
      </c>
      <c r="AN127" t="s">
        <v>381</v>
      </c>
      <c r="AO127" t="s">
        <v>262</v>
      </c>
      <c r="AP127" t="s">
        <v>401</v>
      </c>
      <c r="AR127" t="s">
        <v>316</v>
      </c>
      <c r="AS127" t="str">
        <f t="shared" si="1"/>
        <v>ニッサンクリッパーEV2シーターZABU79VHLDDG事業用</v>
      </c>
      <c r="AT127" s="198">
        <v>1027000</v>
      </c>
    </row>
    <row r="128" spans="39:46" ht="24.95" customHeight="1" x14ac:dyDescent="0.4">
      <c r="AM128" t="s">
        <v>378</v>
      </c>
      <c r="AN128" t="s">
        <v>384</v>
      </c>
      <c r="AO128" t="s">
        <v>262</v>
      </c>
      <c r="AP128" t="s">
        <v>402</v>
      </c>
      <c r="AR128" t="s">
        <v>316</v>
      </c>
      <c r="AS128" t="str">
        <f t="shared" si="1"/>
        <v>ニッサンクリッパーEV4シーターZABU79VHLDDF事業用</v>
      </c>
      <c r="AT128" s="198">
        <v>1031000</v>
      </c>
    </row>
    <row r="129" spans="39:46" ht="24.95" customHeight="1" x14ac:dyDescent="0.4">
      <c r="AM129" t="s">
        <v>378</v>
      </c>
      <c r="AN129" t="s">
        <v>381</v>
      </c>
      <c r="AO129" t="s">
        <v>262</v>
      </c>
      <c r="AP129" t="s">
        <v>413</v>
      </c>
      <c r="AR129" t="s">
        <v>316</v>
      </c>
      <c r="AS129" t="str">
        <f t="shared" si="1"/>
        <v>ニッサンクリッパーEV2シーターZABU79VHLDDI事業用</v>
      </c>
      <c r="AT129" s="199">
        <v>1197000</v>
      </c>
    </row>
    <row r="130" spans="39:46" ht="24.95" customHeight="1" x14ac:dyDescent="0.4">
      <c r="AM130" t="s">
        <v>378</v>
      </c>
      <c r="AN130" t="s">
        <v>384</v>
      </c>
      <c r="AO130" t="s">
        <v>262</v>
      </c>
      <c r="AP130" t="s">
        <v>414</v>
      </c>
      <c r="AR130" t="s">
        <v>316</v>
      </c>
      <c r="AS130" t="str">
        <f t="shared" si="1"/>
        <v>ニッサンクリッパーEV4シーターZABU79VHLDDH事業用</v>
      </c>
      <c r="AT130" s="199">
        <v>1202000</v>
      </c>
    </row>
    <row r="131" spans="39:46" ht="24.95" customHeight="1" x14ac:dyDescent="0.4">
      <c r="AM131" t="s">
        <v>378</v>
      </c>
      <c r="AN131" t="s">
        <v>416</v>
      </c>
      <c r="AO131" t="s">
        <v>394</v>
      </c>
      <c r="AP131" t="s">
        <v>420</v>
      </c>
      <c r="AR131" t="s">
        <v>316</v>
      </c>
      <c r="AS131" t="str">
        <f t="shared" si="1"/>
        <v>ニッサン日産サクラSグレードZAAB6AW事業用</v>
      </c>
      <c r="AT131" s="199">
        <v>781000</v>
      </c>
    </row>
    <row r="132" spans="39:46" ht="24.95" customHeight="1" x14ac:dyDescent="0.4">
      <c r="AM132" t="s">
        <v>378</v>
      </c>
      <c r="AN132" t="s">
        <v>417</v>
      </c>
      <c r="AO132" t="s">
        <v>394</v>
      </c>
      <c r="AP132" t="s">
        <v>420</v>
      </c>
      <c r="AR132" t="s">
        <v>316</v>
      </c>
      <c r="AS132" t="str">
        <f t="shared" si="1"/>
        <v>ニッサン日産サクラXグレードZAAB6AW事業用</v>
      </c>
      <c r="AT132" s="199">
        <v>781000</v>
      </c>
    </row>
    <row r="133" spans="39:46" ht="24.95" customHeight="1" x14ac:dyDescent="0.4">
      <c r="AM133" t="s">
        <v>378</v>
      </c>
      <c r="AN133" t="s">
        <v>418</v>
      </c>
      <c r="AO133" t="s">
        <v>394</v>
      </c>
      <c r="AP133" t="s">
        <v>420</v>
      </c>
      <c r="AR133" t="s">
        <v>316</v>
      </c>
      <c r="AS133" t="str">
        <f t="shared" si="1"/>
        <v>ニッサン日産サクラ90周年記念車ZAAB6AW事業用</v>
      </c>
      <c r="AT133" s="199">
        <v>781000</v>
      </c>
    </row>
    <row r="134" spans="39:46" ht="24.95" customHeight="1" x14ac:dyDescent="0.4">
      <c r="AM134" t="s">
        <v>378</v>
      </c>
      <c r="AN134" t="s">
        <v>419</v>
      </c>
      <c r="AO134" t="s">
        <v>394</v>
      </c>
      <c r="AP134" t="s">
        <v>420</v>
      </c>
      <c r="AR134" t="s">
        <v>316</v>
      </c>
      <c r="AS134" t="str">
        <f t="shared" si="1"/>
        <v>ニッサン日産サクラGグレードZAAB6AW事業用</v>
      </c>
      <c r="AT134" s="199">
        <v>781000</v>
      </c>
    </row>
    <row r="135" spans="39:46" ht="24.95" customHeight="1" x14ac:dyDescent="0.4">
      <c r="AM135" t="s">
        <v>219</v>
      </c>
      <c r="AN135" t="s">
        <v>386</v>
      </c>
      <c r="AP135" t="s">
        <v>275</v>
      </c>
      <c r="AR135" t="s">
        <v>316</v>
      </c>
      <c r="AS135" t="str">
        <f>AM135&amp;AN135&amp;AO135&amp;AP135&amp;AQ135&amp;AR135</f>
        <v>不明TVC-700fumei事業用</v>
      </c>
      <c r="AT135" s="198">
        <v>1525000</v>
      </c>
    </row>
    <row r="136" spans="39:46" ht="24.95" customHeight="1" x14ac:dyDescent="0.4">
      <c r="AM136" t="s">
        <v>379</v>
      </c>
      <c r="AN136" t="s">
        <v>382</v>
      </c>
      <c r="AP136" t="s">
        <v>275</v>
      </c>
      <c r="AR136" t="s">
        <v>316</v>
      </c>
      <c r="AS136" t="str">
        <f>AM136&amp;AN136&amp;AO136&amp;AP136&amp;AQ136&amp;AR136</f>
        <v>フォトンor不明ZM6fumei事業用</v>
      </c>
      <c r="AT136" s="198">
        <v>5485000</v>
      </c>
    </row>
    <row r="137" spans="39:46" ht="24.95" customHeight="1" x14ac:dyDescent="0.4">
      <c r="AM137" t="s">
        <v>379</v>
      </c>
      <c r="AN137" t="s">
        <v>382</v>
      </c>
      <c r="AP137" t="s">
        <v>275</v>
      </c>
      <c r="AR137" t="s">
        <v>318</v>
      </c>
      <c r="AS137" t="str">
        <f>AM137&amp;AN137&amp;AO137&amp;AP137&amp;AQ137&amp;AR137</f>
        <v>フォトンor不明ZM6fumei自家用</v>
      </c>
      <c r="AT137" s="198">
        <v>5373000</v>
      </c>
    </row>
    <row r="138" spans="39:46" ht="24.95" customHeight="1" x14ac:dyDescent="0.4">
      <c r="AM138" t="s">
        <v>379</v>
      </c>
      <c r="AN138" t="s">
        <v>415</v>
      </c>
      <c r="AP138" t="s">
        <v>275</v>
      </c>
      <c r="AR138" t="s">
        <v>316</v>
      </c>
      <c r="AS138" t="str">
        <f>AM138&amp;AN138&amp;AO138&amp;AP138&amp;AQ138&amp;AR138</f>
        <v>フォトンor不明eAUMARKfumei事業用</v>
      </c>
      <c r="AT138" s="199">
        <v>6085000</v>
      </c>
    </row>
    <row r="139" spans="39:46" ht="24.95" customHeight="1" x14ac:dyDescent="0.4">
      <c r="AM139" t="s">
        <v>379</v>
      </c>
      <c r="AN139" t="s">
        <v>415</v>
      </c>
      <c r="AP139" t="s">
        <v>275</v>
      </c>
      <c r="AR139" t="s">
        <v>318</v>
      </c>
      <c r="AS139" t="str">
        <f>AM139&amp;AN139&amp;AO139&amp;AP139&amp;AQ139&amp;AR139</f>
        <v>フォトンor不明eAUMARKfumei自家用</v>
      </c>
      <c r="AT139" s="199">
        <v>5973000</v>
      </c>
    </row>
    <row r="140" spans="39:46" ht="24.95" customHeight="1" x14ac:dyDescent="0.4"/>
    <row r="141" spans="39:46" ht="24.95" customHeight="1" x14ac:dyDescent="0.4"/>
    <row r="142" spans="39:46" ht="24.95" customHeight="1" x14ac:dyDescent="0.4"/>
    <row r="143" spans="39:46" ht="24.95" customHeight="1" x14ac:dyDescent="0.4"/>
    <row r="144" spans="39:46" ht="24.95" customHeight="1" x14ac:dyDescent="0.4"/>
    <row r="145" ht="24.95" customHeight="1" x14ac:dyDescent="0.4"/>
    <row r="146" ht="24.95" customHeight="1" x14ac:dyDescent="0.4"/>
    <row r="147" ht="24.95" customHeight="1" x14ac:dyDescent="0.4"/>
    <row r="148" ht="24.95" customHeight="1" x14ac:dyDescent="0.4"/>
    <row r="149" ht="24.95" customHeight="1" x14ac:dyDescent="0.4"/>
    <row r="150" ht="24.95" customHeight="1" x14ac:dyDescent="0.4"/>
    <row r="151" ht="24.95" customHeight="1" x14ac:dyDescent="0.4"/>
    <row r="152" ht="24.95" customHeight="1" x14ac:dyDescent="0.4"/>
    <row r="153" ht="24.95" customHeight="1" x14ac:dyDescent="0.4"/>
    <row r="154" ht="24.95" customHeight="1" x14ac:dyDescent="0.4"/>
    <row r="155" ht="24.95" customHeight="1" x14ac:dyDescent="0.4"/>
    <row r="156" ht="24.95" customHeight="1" x14ac:dyDescent="0.4"/>
    <row r="157" ht="24.95" customHeight="1" x14ac:dyDescent="0.4"/>
    <row r="158" ht="24.95" customHeight="1" x14ac:dyDescent="0.4"/>
    <row r="159" ht="24.95" customHeight="1" x14ac:dyDescent="0.4"/>
    <row r="160" ht="24.95" customHeight="1" x14ac:dyDescent="0.4"/>
    <row r="161" ht="24.95" customHeight="1" x14ac:dyDescent="0.4"/>
    <row r="162" ht="24.95" customHeight="1" x14ac:dyDescent="0.4"/>
    <row r="163" ht="24.95" customHeight="1" x14ac:dyDescent="0.4"/>
    <row r="164" ht="24.95" customHeight="1" x14ac:dyDescent="0.4"/>
    <row r="165" ht="24.95" customHeight="1" x14ac:dyDescent="0.4"/>
    <row r="166" ht="24.95" customHeight="1" x14ac:dyDescent="0.4"/>
    <row r="167" ht="24.95" customHeight="1" x14ac:dyDescent="0.4"/>
    <row r="168" ht="24.95" customHeight="1" x14ac:dyDescent="0.4"/>
    <row r="169" ht="24.95" customHeight="1" x14ac:dyDescent="0.4"/>
    <row r="170" ht="24.95" customHeight="1" x14ac:dyDescent="0.4"/>
    <row r="171" ht="24.95" customHeight="1" x14ac:dyDescent="0.4"/>
    <row r="172" ht="24.95" customHeight="1" x14ac:dyDescent="0.4"/>
    <row r="173" ht="24.95" customHeight="1" x14ac:dyDescent="0.4"/>
    <row r="174" ht="24.95" customHeight="1" x14ac:dyDescent="0.4"/>
    <row r="175" ht="24.95" customHeight="1" x14ac:dyDescent="0.4"/>
    <row r="176" ht="24.95" customHeight="1" x14ac:dyDescent="0.4"/>
    <row r="177" ht="24.95" customHeight="1" x14ac:dyDescent="0.4"/>
    <row r="178" ht="24.95" customHeight="1" x14ac:dyDescent="0.4"/>
    <row r="179" ht="24.95" customHeight="1" x14ac:dyDescent="0.4"/>
    <row r="180" ht="24.95" customHeight="1" x14ac:dyDescent="0.4"/>
  </sheetData>
  <sheetProtection algorithmName="SHA-512" hashValue="r737igDQ3H+bPi1vIx62qblGJjWt37UNdnfPVyIdkDKvJVIEm5J/6Ab2ZEzLeRPFQ+LKgf6+UTL+Gcac+LvW+A==" saltValue="lnFG2bsRaCALdGVPzpyzlQ==" spinCount="100000" sheet="1" objects="1" scenarios="1"/>
  <mergeCells count="198">
    <mergeCell ref="A105:C105"/>
    <mergeCell ref="D105:R105"/>
    <mergeCell ref="A106:C106"/>
    <mergeCell ref="D106:R106"/>
    <mergeCell ref="A56:C56"/>
    <mergeCell ref="D56:R56"/>
    <mergeCell ref="A100:C100"/>
    <mergeCell ref="D100:R100"/>
    <mergeCell ref="A101:C101"/>
    <mergeCell ref="D101:R101"/>
    <mergeCell ref="A102:C102"/>
    <mergeCell ref="D102:R102"/>
    <mergeCell ref="A103:C103"/>
    <mergeCell ref="D103:R103"/>
    <mergeCell ref="A104:C104"/>
    <mergeCell ref="D104:R104"/>
    <mergeCell ref="A98:R98"/>
    <mergeCell ref="A99:C99"/>
    <mergeCell ref="D99:R99"/>
    <mergeCell ref="A91:C91"/>
    <mergeCell ref="D91:Q91"/>
    <mergeCell ref="A80:C80"/>
    <mergeCell ref="D80:R80"/>
    <mergeCell ref="A81:C81"/>
    <mergeCell ref="D81:R81"/>
    <mergeCell ref="A82:C82"/>
    <mergeCell ref="D82:Q82"/>
    <mergeCell ref="A83:C83"/>
    <mergeCell ref="D83:Q83"/>
    <mergeCell ref="D84:G84"/>
    <mergeCell ref="H84:J84"/>
    <mergeCell ref="K84:N84"/>
    <mergeCell ref="O84:R84"/>
    <mergeCell ref="A76:C76"/>
    <mergeCell ref="D76:R76"/>
    <mergeCell ref="A77:C77"/>
    <mergeCell ref="D77:R77"/>
    <mergeCell ref="A78:C78"/>
    <mergeCell ref="D78:R78"/>
    <mergeCell ref="A79:C79"/>
    <mergeCell ref="D79:I79"/>
    <mergeCell ref="J79:K79"/>
    <mergeCell ref="L79:R79"/>
    <mergeCell ref="A72:C72"/>
    <mergeCell ref="D72:R72"/>
    <mergeCell ref="A73:C73"/>
    <mergeCell ref="D73:R73"/>
    <mergeCell ref="A74:C74"/>
    <mergeCell ref="D74:R74"/>
    <mergeCell ref="A75:C75"/>
    <mergeCell ref="D75:G75"/>
    <mergeCell ref="H75:K75"/>
    <mergeCell ref="L75:N75"/>
    <mergeCell ref="O75:R75"/>
    <mergeCell ref="A70:C70"/>
    <mergeCell ref="D70:R70"/>
    <mergeCell ref="S70:U70"/>
    <mergeCell ref="V70:AJ70"/>
    <mergeCell ref="A71:C71"/>
    <mergeCell ref="D71:R71"/>
    <mergeCell ref="S71:U71"/>
    <mergeCell ref="V71:Y71"/>
    <mergeCell ref="Z71:AC71"/>
    <mergeCell ref="AD71:AF71"/>
    <mergeCell ref="AG71:AJ71"/>
    <mergeCell ref="A67:C67"/>
    <mergeCell ref="D67:R67"/>
    <mergeCell ref="S67:U67"/>
    <mergeCell ref="V67:AJ67"/>
    <mergeCell ref="A68:C68"/>
    <mergeCell ref="D68:R68"/>
    <mergeCell ref="S68:U68"/>
    <mergeCell ref="V68:AJ68"/>
    <mergeCell ref="A69:C69"/>
    <mergeCell ref="D69:R69"/>
    <mergeCell ref="S69:U69"/>
    <mergeCell ref="V69:AJ69"/>
    <mergeCell ref="D61:Q61"/>
    <mergeCell ref="A62:C62"/>
    <mergeCell ref="D62:Q62"/>
    <mergeCell ref="A65:R65"/>
    <mergeCell ref="S65:AJ65"/>
    <mergeCell ref="A66:C66"/>
    <mergeCell ref="D66:R66"/>
    <mergeCell ref="S66:U66"/>
    <mergeCell ref="V66:AJ66"/>
    <mergeCell ref="A94:R94"/>
    <mergeCell ref="A95:C95"/>
    <mergeCell ref="D95:Q95"/>
    <mergeCell ref="A53:C53"/>
    <mergeCell ref="D53:R53"/>
    <mergeCell ref="A54:C54"/>
    <mergeCell ref="D54:Q54"/>
    <mergeCell ref="S55:U55"/>
    <mergeCell ref="A55:C55"/>
    <mergeCell ref="D55:Q55"/>
    <mergeCell ref="S56:U56"/>
    <mergeCell ref="A59:R59"/>
    <mergeCell ref="A90:C90"/>
    <mergeCell ref="D90:Q90"/>
    <mergeCell ref="D85:G85"/>
    <mergeCell ref="H85:J85"/>
    <mergeCell ref="K85:N85"/>
    <mergeCell ref="O85:R85"/>
    <mergeCell ref="A88:R88"/>
    <mergeCell ref="A89:C89"/>
    <mergeCell ref="D89:Q89"/>
    <mergeCell ref="A60:C60"/>
    <mergeCell ref="D60:Q60"/>
    <mergeCell ref="A61:C61"/>
    <mergeCell ref="A48:C48"/>
    <mergeCell ref="D48:R48"/>
    <mergeCell ref="A49:C49"/>
    <mergeCell ref="D49:R49"/>
    <mergeCell ref="A50:C50"/>
    <mergeCell ref="D50:R50"/>
    <mergeCell ref="A51:C51"/>
    <mergeCell ref="D51:R51"/>
    <mergeCell ref="A52:C52"/>
    <mergeCell ref="D52:I52"/>
    <mergeCell ref="J52:K52"/>
    <mergeCell ref="L52:R52"/>
    <mergeCell ref="A43:R43"/>
    <mergeCell ref="A44:C44"/>
    <mergeCell ref="D44:R44"/>
    <mergeCell ref="A45:C45"/>
    <mergeCell ref="D45:R45"/>
    <mergeCell ref="A46:C46"/>
    <mergeCell ref="D46:R46"/>
    <mergeCell ref="A47:C47"/>
    <mergeCell ref="D47:R47"/>
    <mergeCell ref="A34:C34"/>
    <mergeCell ref="D34:R34"/>
    <mergeCell ref="A37:R37"/>
    <mergeCell ref="A38:C38"/>
    <mergeCell ref="D38:E38"/>
    <mergeCell ref="G38:J38"/>
    <mergeCell ref="A39:C39"/>
    <mergeCell ref="D39:R39"/>
    <mergeCell ref="A40:C40"/>
    <mergeCell ref="D40:R40"/>
    <mergeCell ref="A30:C30"/>
    <mergeCell ref="D30:R30"/>
    <mergeCell ref="A31:C31"/>
    <mergeCell ref="D31:J31"/>
    <mergeCell ref="L31:R31"/>
    <mergeCell ref="A32:C32"/>
    <mergeCell ref="D32:E32"/>
    <mergeCell ref="G32:J32"/>
    <mergeCell ref="A33:C33"/>
    <mergeCell ref="D33:R33"/>
    <mergeCell ref="A26:C26"/>
    <mergeCell ref="D26:J26"/>
    <mergeCell ref="L26:R26"/>
    <mergeCell ref="A27:C27"/>
    <mergeCell ref="D27:R27"/>
    <mergeCell ref="A28:C28"/>
    <mergeCell ref="D28:R28"/>
    <mergeCell ref="A29:C29"/>
    <mergeCell ref="D29:R29"/>
    <mergeCell ref="A21:C21"/>
    <mergeCell ref="D21:R21"/>
    <mergeCell ref="A22:C22"/>
    <mergeCell ref="D22:R22"/>
    <mergeCell ref="A23:C23"/>
    <mergeCell ref="D23:R23"/>
    <mergeCell ref="A24:C24"/>
    <mergeCell ref="D24:R24"/>
    <mergeCell ref="A25:C25"/>
    <mergeCell ref="D25:R25"/>
    <mergeCell ref="A17:C17"/>
    <mergeCell ref="D17:E17"/>
    <mergeCell ref="G17:J17"/>
    <mergeCell ref="A18:C18"/>
    <mergeCell ref="D18:R18"/>
    <mergeCell ref="A19:C19"/>
    <mergeCell ref="D19:R19"/>
    <mergeCell ref="A20:C20"/>
    <mergeCell ref="D20:R20"/>
    <mergeCell ref="A11:C11"/>
    <mergeCell ref="D11:R11"/>
    <mergeCell ref="A12:C12"/>
    <mergeCell ref="D12:R12"/>
    <mergeCell ref="A13:C13"/>
    <mergeCell ref="D13:R13"/>
    <mergeCell ref="A14:C14"/>
    <mergeCell ref="D14:R14"/>
    <mergeCell ref="A16:R16"/>
    <mergeCell ref="A6:C6"/>
    <mergeCell ref="D6:R6"/>
    <mergeCell ref="A7:C7"/>
    <mergeCell ref="D7:R7"/>
    <mergeCell ref="A8:C8"/>
    <mergeCell ref="D8:R8"/>
    <mergeCell ref="A9:C9"/>
    <mergeCell ref="D9:R9"/>
    <mergeCell ref="A10:C10"/>
    <mergeCell ref="D10:R10"/>
  </mergeCells>
  <phoneticPr fontId="3"/>
  <conditionalFormatting sqref="D6:R6">
    <cfRule type="expression" dxfId="157" priority="111">
      <formula>$D$6=""</formula>
    </cfRule>
  </conditionalFormatting>
  <conditionalFormatting sqref="D8:R8">
    <cfRule type="expression" dxfId="156" priority="110">
      <formula>$D$8=""</formula>
    </cfRule>
  </conditionalFormatting>
  <conditionalFormatting sqref="D12:R12">
    <cfRule type="expression" dxfId="155" priority="109">
      <formula>$D$12=""</formula>
    </cfRule>
  </conditionalFormatting>
  <conditionalFormatting sqref="D17:E17">
    <cfRule type="expression" dxfId="154" priority="108">
      <formula>$D$17=""</formula>
    </cfRule>
  </conditionalFormatting>
  <conditionalFormatting sqref="G17:J17">
    <cfRule type="expression" dxfId="153" priority="107">
      <formula>$G$17=""</formula>
    </cfRule>
  </conditionalFormatting>
  <conditionalFormatting sqref="D18:R18">
    <cfRule type="expression" dxfId="152" priority="106">
      <formula>$D$18=""</formula>
    </cfRule>
  </conditionalFormatting>
  <conditionalFormatting sqref="D19:R19">
    <cfRule type="expression" dxfId="151" priority="105">
      <formula>$D$19=""</formula>
    </cfRule>
  </conditionalFormatting>
  <conditionalFormatting sqref="D20:R20">
    <cfRule type="expression" dxfId="150" priority="104">
      <formula>$D$20=""</formula>
    </cfRule>
  </conditionalFormatting>
  <conditionalFormatting sqref="D21:R21">
    <cfRule type="expression" dxfId="149" priority="103">
      <formula>$D$21=""</formula>
    </cfRule>
  </conditionalFormatting>
  <conditionalFormatting sqref="D22:R22">
    <cfRule type="expression" dxfId="148" priority="102">
      <formula>$D$22=""</formula>
    </cfRule>
  </conditionalFormatting>
  <conditionalFormatting sqref="D23:R23">
    <cfRule type="expression" dxfId="147" priority="101">
      <formula>$D$23=""</formula>
    </cfRule>
  </conditionalFormatting>
  <conditionalFormatting sqref="D24:R24">
    <cfRule type="expression" dxfId="146" priority="100">
      <formula>$D$24=""</formula>
    </cfRule>
  </conditionalFormatting>
  <conditionalFormatting sqref="D25:R25">
    <cfRule type="expression" dxfId="145" priority="99">
      <formula>$D$25=""</formula>
    </cfRule>
  </conditionalFormatting>
  <conditionalFormatting sqref="D26:J26">
    <cfRule type="expression" dxfId="144" priority="98">
      <formula>$D$26=""</formula>
    </cfRule>
  </conditionalFormatting>
  <conditionalFormatting sqref="L26:R26">
    <cfRule type="expression" dxfId="143" priority="97">
      <formula>$L$26=""</formula>
    </cfRule>
  </conditionalFormatting>
  <conditionalFormatting sqref="D27:R27">
    <cfRule type="expression" dxfId="142" priority="96">
      <formula>$D$27=""</formula>
    </cfRule>
  </conditionalFormatting>
  <conditionalFormatting sqref="D28:R28">
    <cfRule type="expression" dxfId="141" priority="95">
      <formula>$D$28=""</formula>
    </cfRule>
  </conditionalFormatting>
  <conditionalFormatting sqref="D29:R29">
    <cfRule type="expression" dxfId="140" priority="94">
      <formula>$D$29=""</formula>
    </cfRule>
  </conditionalFormatting>
  <conditionalFormatting sqref="D30:R30">
    <cfRule type="expression" dxfId="139" priority="93">
      <formula>$D$30=""</formula>
    </cfRule>
  </conditionalFormatting>
  <conditionalFormatting sqref="D31:J31">
    <cfRule type="expression" dxfId="138" priority="92">
      <formula>$D$31=""</formula>
    </cfRule>
  </conditionalFormatting>
  <conditionalFormatting sqref="L31:R31">
    <cfRule type="expression" dxfId="137" priority="91">
      <formula>$L$31=""</formula>
    </cfRule>
  </conditionalFormatting>
  <conditionalFormatting sqref="D34:R34">
    <cfRule type="expression" dxfId="136" priority="90">
      <formula>$D$34=""</formula>
    </cfRule>
  </conditionalFormatting>
  <conditionalFormatting sqref="D38:E38">
    <cfRule type="expression" dxfId="135" priority="87">
      <formula>$D$38&lt;&gt;""</formula>
    </cfRule>
    <cfRule type="expression" dxfId="134" priority="88">
      <formula>$D$34="リース"</formula>
    </cfRule>
    <cfRule type="expression" dxfId="133" priority="89">
      <formula>$D$38=""</formula>
    </cfRule>
  </conditionalFormatting>
  <conditionalFormatting sqref="G38:J38">
    <cfRule type="expression" dxfId="132" priority="84">
      <formula>$G$38&lt;&gt;""</formula>
    </cfRule>
    <cfRule type="expression" dxfId="131" priority="85">
      <formula>$D$34="リース"</formula>
    </cfRule>
    <cfRule type="expression" dxfId="130" priority="86">
      <formula>$G$38=""</formula>
    </cfRule>
  </conditionalFormatting>
  <conditionalFormatting sqref="D39:R39">
    <cfRule type="expression" dxfId="129" priority="81">
      <formula>$D$39&lt;&gt;""</formula>
    </cfRule>
    <cfRule type="expression" dxfId="128" priority="82">
      <formula>$D$34="リース"</formula>
    </cfRule>
    <cfRule type="expression" dxfId="127" priority="83">
      <formula>$D$39=""</formula>
    </cfRule>
  </conditionalFormatting>
  <conditionalFormatting sqref="D40:R40">
    <cfRule type="expression" dxfId="126" priority="78">
      <formula>$D$40&lt;&gt;""</formula>
    </cfRule>
    <cfRule type="expression" dxfId="125" priority="79">
      <formula>$D$34="リース"</formula>
    </cfRule>
    <cfRule type="expression" dxfId="124" priority="80">
      <formula>$D$40=""</formula>
    </cfRule>
  </conditionalFormatting>
  <conditionalFormatting sqref="D44:R44">
    <cfRule type="expression" dxfId="123" priority="77">
      <formula>$D$44=""</formula>
    </cfRule>
  </conditionalFormatting>
  <conditionalFormatting sqref="D45:R45">
    <cfRule type="expression" dxfId="122" priority="76">
      <formula>$D$45=""</formula>
    </cfRule>
  </conditionalFormatting>
  <conditionalFormatting sqref="D46:R46">
    <cfRule type="expression" dxfId="121" priority="65">
      <formula>$D$46="有り"</formula>
    </cfRule>
    <cfRule type="expression" dxfId="120" priority="75">
      <formula>$D$46=""</formula>
    </cfRule>
  </conditionalFormatting>
  <conditionalFormatting sqref="D47:R47">
    <cfRule type="expression" dxfId="119" priority="74">
      <formula>$D$47=""</formula>
    </cfRule>
  </conditionalFormatting>
  <conditionalFormatting sqref="D48:R48">
    <cfRule type="expression" dxfId="118" priority="73">
      <formula>$D$48=""</formula>
    </cfRule>
  </conditionalFormatting>
  <conditionalFormatting sqref="D49:R49">
    <cfRule type="expression" dxfId="117" priority="72">
      <formula>$D$49=""</formula>
    </cfRule>
  </conditionalFormatting>
  <conditionalFormatting sqref="D50:R50">
    <cfRule type="expression" dxfId="116" priority="71">
      <formula>$D$50=""</formula>
    </cfRule>
  </conditionalFormatting>
  <conditionalFormatting sqref="D51:R51">
    <cfRule type="expression" dxfId="115" priority="70">
      <formula>$D$51=""</formula>
    </cfRule>
  </conditionalFormatting>
  <conditionalFormatting sqref="D52:I52">
    <cfRule type="expression" dxfId="114" priority="69">
      <formula>$D$52=""</formula>
    </cfRule>
  </conditionalFormatting>
  <conditionalFormatting sqref="L52:R52">
    <cfRule type="expression" dxfId="113" priority="68">
      <formula>$L$52=""</formula>
    </cfRule>
  </conditionalFormatting>
  <conditionalFormatting sqref="D10:R10">
    <cfRule type="expression" dxfId="112" priority="66">
      <formula>$D$10=""</formula>
    </cfRule>
  </conditionalFormatting>
  <conditionalFormatting sqref="D77:R77">
    <cfRule type="expression" dxfId="111" priority="64">
      <formula>$D$77=""</formula>
    </cfRule>
  </conditionalFormatting>
  <conditionalFormatting sqref="D79:I79">
    <cfRule type="expression" dxfId="110" priority="27">
      <formula>$D$79&lt;&gt;""</formula>
    </cfRule>
    <cfRule type="expression" dxfId="109" priority="63">
      <formula>$D$57=""</formula>
    </cfRule>
  </conditionalFormatting>
  <conditionalFormatting sqref="L79:R79">
    <cfRule type="expression" dxfId="108" priority="62">
      <formula>$L$79=""</formula>
    </cfRule>
  </conditionalFormatting>
  <conditionalFormatting sqref="D67:R67">
    <cfRule type="expression" dxfId="107" priority="61">
      <formula>$D$67=""</formula>
    </cfRule>
  </conditionalFormatting>
  <conditionalFormatting sqref="D68:R68">
    <cfRule type="expression" dxfId="106" priority="60">
      <formula>$D$68=""</formula>
    </cfRule>
  </conditionalFormatting>
  <conditionalFormatting sqref="D69:R69">
    <cfRule type="expression" dxfId="105" priority="59">
      <formula>$D$69=""</formula>
    </cfRule>
  </conditionalFormatting>
  <conditionalFormatting sqref="D70:R70">
    <cfRule type="expression" dxfId="104" priority="58">
      <formula>$D$70=""</formula>
    </cfRule>
  </conditionalFormatting>
  <conditionalFormatting sqref="D71:R71">
    <cfRule type="expression" dxfId="103" priority="57">
      <formula>$D$71=""</formula>
    </cfRule>
  </conditionalFormatting>
  <conditionalFormatting sqref="D72:R72">
    <cfRule type="expression" dxfId="102" priority="56">
      <formula>$D$72=""</formula>
    </cfRule>
  </conditionalFormatting>
  <conditionalFormatting sqref="D74">
    <cfRule type="expression" dxfId="101" priority="55">
      <formula>$D$74=""</formula>
    </cfRule>
  </conditionalFormatting>
  <conditionalFormatting sqref="D75:G75">
    <cfRule type="expression" dxfId="100" priority="54">
      <formula>$D$75=""</formula>
    </cfRule>
  </conditionalFormatting>
  <conditionalFormatting sqref="H75:K75">
    <cfRule type="expression" dxfId="99" priority="53">
      <formula>$H$75=""</formula>
    </cfRule>
  </conditionalFormatting>
  <conditionalFormatting sqref="L75:N75">
    <cfRule type="expression" dxfId="98" priority="52">
      <formula>$L$75=""</formula>
    </cfRule>
  </conditionalFormatting>
  <conditionalFormatting sqref="O75:R75">
    <cfRule type="expression" dxfId="97" priority="51">
      <formula>$O$75=""</formula>
    </cfRule>
  </conditionalFormatting>
  <conditionalFormatting sqref="D76:R76">
    <cfRule type="expression" dxfId="96" priority="50">
      <formula>$D$76=""</formula>
    </cfRule>
  </conditionalFormatting>
  <conditionalFormatting sqref="D78:R78">
    <cfRule type="expression" dxfId="95" priority="49">
      <formula>$D$78=""</formula>
    </cfRule>
  </conditionalFormatting>
  <conditionalFormatting sqref="D80:R80">
    <cfRule type="expression" dxfId="94" priority="45">
      <formula>$D$80&lt;&gt;""</formula>
    </cfRule>
    <cfRule type="expression" dxfId="93" priority="46">
      <formula>$L$79="FEBVK"</formula>
    </cfRule>
    <cfRule type="expression" dxfId="92" priority="47">
      <formula>$L$79="FEAVK"</formula>
    </cfRule>
    <cfRule type="expression" dxfId="91" priority="48">
      <formula>$D$80=""</formula>
    </cfRule>
  </conditionalFormatting>
  <conditionalFormatting sqref="D81:R81">
    <cfRule type="expression" dxfId="90" priority="44">
      <formula>$D$81=""</formula>
    </cfRule>
  </conditionalFormatting>
  <conditionalFormatting sqref="D82:R82">
    <cfRule type="expression" dxfId="89" priority="43">
      <formula>$D$82=""</formula>
    </cfRule>
  </conditionalFormatting>
  <conditionalFormatting sqref="D53:R53">
    <cfRule type="expression" dxfId="88" priority="39">
      <formula>$D$53&lt;&gt;""</formula>
    </cfRule>
    <cfRule type="expression" dxfId="87" priority="40">
      <formula>$L$52="FEBVK"</formula>
    </cfRule>
    <cfRule type="expression" dxfId="86" priority="41">
      <formula>$L$52="FEAVK"</formula>
    </cfRule>
    <cfRule type="expression" dxfId="85" priority="42">
      <formula>$D$53=""</formula>
    </cfRule>
  </conditionalFormatting>
  <conditionalFormatting sqref="D54:R54">
    <cfRule type="expression" dxfId="84" priority="38">
      <formula>$D$54=""</formula>
    </cfRule>
  </conditionalFormatting>
  <conditionalFormatting sqref="D73:R73">
    <cfRule type="expression" dxfId="83" priority="37">
      <formula>$D$73=""</formula>
    </cfRule>
  </conditionalFormatting>
  <conditionalFormatting sqref="D99:R99">
    <cfRule type="expression" dxfId="82" priority="36">
      <formula>$D$99=""</formula>
    </cfRule>
  </conditionalFormatting>
  <conditionalFormatting sqref="D100:R100">
    <cfRule type="expression" dxfId="81" priority="35">
      <formula>$D$100=""</formula>
    </cfRule>
  </conditionalFormatting>
  <conditionalFormatting sqref="D101:R101">
    <cfRule type="expression" dxfId="80" priority="34">
      <formula>$D$101=""</formula>
    </cfRule>
  </conditionalFormatting>
  <conditionalFormatting sqref="D102:R102">
    <cfRule type="expression" dxfId="79" priority="33">
      <formula>$D$102=""</formula>
    </cfRule>
  </conditionalFormatting>
  <conditionalFormatting sqref="D103:R103">
    <cfRule type="expression" dxfId="78" priority="32">
      <formula>$D$103=""</formula>
    </cfRule>
  </conditionalFormatting>
  <conditionalFormatting sqref="D104:R104">
    <cfRule type="expression" dxfId="77" priority="31">
      <formula>$D$104=""</formula>
    </cfRule>
  </conditionalFormatting>
  <conditionalFormatting sqref="D105:R105">
    <cfRule type="expression" dxfId="76" priority="30">
      <formula>$D$105=""</formula>
    </cfRule>
  </conditionalFormatting>
  <conditionalFormatting sqref="D106:R106">
    <cfRule type="expression" dxfId="75" priority="29">
      <formula>$D$106=""</formula>
    </cfRule>
  </conditionalFormatting>
  <conditionalFormatting sqref="D66:R66">
    <cfRule type="expression" dxfId="74" priority="28">
      <formula>$D$66=""</formula>
    </cfRule>
  </conditionalFormatting>
  <conditionalFormatting sqref="V66:AJ66">
    <cfRule type="expression" dxfId="73" priority="112">
      <formula>$V$66&lt;&gt;""</formula>
    </cfRule>
    <cfRule type="expression" dxfId="72" priority="113">
      <formula>$D$66="有り"</formula>
    </cfRule>
    <cfRule type="expression" dxfId="71" priority="114">
      <formula>$V$66=""</formula>
    </cfRule>
  </conditionalFormatting>
  <conditionalFormatting sqref="V67:AJ67">
    <cfRule type="expression" dxfId="70" priority="115">
      <formula>$V$67&lt;&gt;""</formula>
    </cfRule>
    <cfRule type="expression" dxfId="69" priority="116">
      <formula>$D$66="有り"</formula>
    </cfRule>
    <cfRule type="expression" dxfId="68" priority="117">
      <formula>$V$67=""</formula>
    </cfRule>
  </conditionalFormatting>
  <conditionalFormatting sqref="V68:AJ68">
    <cfRule type="expression" dxfId="67" priority="118">
      <formula>$V$68&lt;&gt;""</formula>
    </cfRule>
    <cfRule type="expression" dxfId="66" priority="119">
      <formula>$D$66="有り"</formula>
    </cfRule>
    <cfRule type="expression" dxfId="65" priority="120">
      <formula>$V$68=""</formula>
    </cfRule>
  </conditionalFormatting>
  <conditionalFormatting sqref="V71:Y71">
    <cfRule type="expression" dxfId="64" priority="121">
      <formula>$V$71&lt;&gt;""</formula>
    </cfRule>
    <cfRule type="expression" dxfId="63" priority="122">
      <formula>$D$66="有り"</formula>
    </cfRule>
    <cfRule type="expression" dxfId="62" priority="123">
      <formula>$V$71=""</formula>
    </cfRule>
  </conditionalFormatting>
  <conditionalFormatting sqref="Z71:AC71">
    <cfRule type="expression" dxfId="61" priority="124">
      <formula>$Z$71&lt;&gt;""</formula>
    </cfRule>
    <cfRule type="expression" dxfId="60" priority="125">
      <formula>$D$66="有り"</formula>
    </cfRule>
    <cfRule type="expression" dxfId="59" priority="126">
      <formula>$Z$71=""</formula>
    </cfRule>
  </conditionalFormatting>
  <conditionalFormatting sqref="AD71:AF71">
    <cfRule type="expression" dxfId="58" priority="127">
      <formula>$AD$71&lt;&gt;""</formula>
    </cfRule>
    <cfRule type="expression" dxfId="57" priority="128">
      <formula>$D$66="有り"</formula>
    </cfRule>
    <cfRule type="expression" dxfId="56" priority="129">
      <formula>$AD$71=""</formula>
    </cfRule>
  </conditionalFormatting>
  <conditionalFormatting sqref="AG71:AJ71">
    <cfRule type="expression" dxfId="55" priority="130">
      <formula>$AG$71&lt;&gt;""</formula>
    </cfRule>
    <cfRule type="expression" dxfId="54" priority="131">
      <formula>$D$66="有り"</formula>
    </cfRule>
    <cfRule type="expression" dxfId="53" priority="132">
      <formula>$AG$71=""</formula>
    </cfRule>
  </conditionalFormatting>
  <conditionalFormatting sqref="V69:AJ69">
    <cfRule type="expression" dxfId="52" priority="133">
      <formula>$V$69&lt;&gt;""</formula>
    </cfRule>
    <cfRule type="expression" dxfId="51" priority="134">
      <formula>$D$66="有り"</formula>
    </cfRule>
    <cfRule type="expression" dxfId="50" priority="135">
      <formula>$V$69=""</formula>
    </cfRule>
  </conditionalFormatting>
  <conditionalFormatting sqref="V70:AJ70">
    <cfRule type="expression" dxfId="49" priority="136">
      <formula>$V$70&lt;&gt;""</formula>
    </cfRule>
    <cfRule type="expression" dxfId="48" priority="137">
      <formula>$D$66="有り"</formula>
    </cfRule>
    <cfRule type="expression" dxfId="47" priority="138">
      <formula>$V$70=""</formula>
    </cfRule>
  </conditionalFormatting>
  <conditionalFormatting sqref="D13:R13">
    <cfRule type="expression" dxfId="46" priority="26">
      <formula>$D$13=""</formula>
    </cfRule>
  </conditionalFormatting>
  <conditionalFormatting sqref="D9:R9">
    <cfRule type="expression" dxfId="45" priority="25">
      <formula>$D$9=""</formula>
    </cfRule>
  </conditionalFormatting>
  <conditionalFormatting sqref="D11:R11">
    <cfRule type="expression" dxfId="44" priority="24">
      <formula>$D$11=""</formula>
    </cfRule>
  </conditionalFormatting>
  <conditionalFormatting sqref="D55:R55">
    <cfRule type="expression" dxfId="43" priority="9">
      <formula>$D$55=""</formula>
    </cfRule>
  </conditionalFormatting>
  <conditionalFormatting sqref="D56:R56">
    <cfRule type="expression" dxfId="42" priority="7">
      <formula>$D$56=""</formula>
    </cfRule>
  </conditionalFormatting>
  <conditionalFormatting sqref="A37:R37">
    <cfRule type="expression" dxfId="41" priority="2">
      <formula>$D$34="買取"</formula>
    </cfRule>
  </conditionalFormatting>
  <conditionalFormatting sqref="D95:R95">
    <cfRule type="expression" dxfId="40" priority="1">
      <formula>$D$95=""</formula>
    </cfRule>
  </conditionalFormatting>
  <dataValidations count="43">
    <dataValidation type="date" allowBlank="1" showInputMessage="1" showErrorMessage="1" sqref="D69:R69" xr:uid="{A5D01601-6DFA-40BF-BA98-85F00CE4152C}">
      <formula1>45323</formula1>
      <formula2>45688</formula2>
    </dataValidation>
    <dataValidation type="list" allowBlank="1" showInputMessage="1" showErrorMessage="1" sqref="D67:R67" xr:uid="{D5DDBE1C-3CB3-48DD-B76B-9D74C235052F}">
      <formula1>"BEV,PHEV,FCV"</formula1>
    </dataValidation>
    <dataValidation type="list" allowBlank="1" showInputMessage="1" promptTitle="営業所名" prompt="変更登録後の営業所を入力。新規登録時と変わらない場合はプルダウンより選択。" sqref="V70:AJ70" xr:uid="{16EEF0F1-DB3E-4C59-986D-B07A7CCA2E23}">
      <formula1>$D$73</formula1>
    </dataValidation>
    <dataValidation type="list" allowBlank="1" showInputMessage="1" promptTitle="使用本拠の位置・住所" prompt="変更登録後の自動車検査証に記載されている使用本拠の位置を記載。新規登録時と変わらない場合はプルダウンより選択。" sqref="V69:AJ69" xr:uid="{3EC41261-FA40-4014-8C12-C00B925783F6}">
      <formula1>$D$72</formula1>
    </dataValidation>
    <dataValidation type="list" allowBlank="1" showInputMessage="1" prompt="変更登録の自動車検査証の「使用者」名義に記載されている情報を記載してください。新規登録時と変わらない場合はプルダウンより選択。" sqref="V68:AJ68" xr:uid="{5BA6FD5F-7366-4FFD-83B0-4BCF86068628}">
      <formula1>$D$71</formula1>
    </dataValidation>
    <dataValidation type="list" allowBlank="1" showInputMessage="1" promptTitle="所有者名義" prompt="変更登録の自動車検査証記録事項に記載されている「所有者」名義をプルダウンより選択してください。プルダウンリストと異なる場合は手入力してください。" sqref="V67:AJ67" xr:uid="{7C9DE66E-8B48-4ED0-A6AA-2AB1C390D43C}">
      <formula1>$D$19</formula1>
    </dataValidation>
    <dataValidation type="list" allowBlank="1" showInputMessage="1" showErrorMessage="1" promptTitle="変更登録の有無" prompt="変更登録の有無をプルダウンより選択してください。" sqref="D66:R66" xr:uid="{F5DA791F-81AF-4FC0-8671-3C051944D2DF}">
      <formula1>"有り,無し"</formula1>
    </dataValidation>
    <dataValidation type="list" allowBlank="1" showInputMessage="1" showErrorMessage="1" promptTitle="自家用・事業用の別" prompt="新規登録の自動車検査証の「自家用・事業用の別」に記載されている情報をプルダウンより選択してください。" sqref="D74:R74" xr:uid="{356564C3-EE58-42AC-A8A0-6038DF2BC3FA}">
      <formula1>"事業用,自家用"</formula1>
    </dataValidation>
    <dataValidation type="list" allowBlank="1" showInputMessage="1" showErrorMessage="1" promptTitle="預金種別" prompt="プルダウンより選択してください。" sqref="D103:R103" xr:uid="{8C627415-37F1-4C73-AD4D-9AB7A0FABEE2}">
      <formula1>"普通,当座,貯蓄預金,その他"</formula1>
    </dataValidation>
    <dataValidation imeMode="halfKatakana" allowBlank="1" showInputMessage="1" showErrorMessage="1" sqref="D105:R105" xr:uid="{015567E8-FC59-4782-A7B1-D55FE7DE7691}"/>
    <dataValidation type="list" allowBlank="1" showInputMessage="1" showErrorMessage="1" promptTitle="バッテリーサイズ" prompt="事前登録された補助対象車両情報にバッテリーサイズの記載がある場合はプルダウンより選択してください。" sqref="D80:R80" xr:uid="{5ED3D81B-B458-41FE-A4CD-913DF338A5AC}">
      <formula1>"S,M"</formula1>
    </dataValidation>
    <dataValidation type="list" allowBlank="1" showInputMessage="1" showErrorMessage="1" promptTitle="型式(ハイフン左側)" prompt="新規登録の自動車検査証に記載されている「型式」のハイフンの左側をプルダウンより選択してください。ただし型式が「不明」のものはこちら側のセルはなにも選択しないでください。" sqref="D79:I79" xr:uid="{87975CE5-1B35-4561-A5FB-6D0C669C8ACD}">
      <formula1>$AW$54:$AW$57</formula1>
    </dataValidation>
    <dataValidation type="list" allowBlank="1" showInputMessage="1" showErrorMessage="1" promptTitle="車名" prompt="新規登録の自動車検査証に記載されている「車名」をプルダウンより選択してください。ただし、「三菱ふそう」は車検証上「三菱」と記載されていますが、プルダウンは「三菱ふそう」を選択してください。" sqref="D77:R77" xr:uid="{86DBE684-C0B8-4E44-AC14-D7B5C67C51BD}">
      <formula1>$AM$10:$AX$10</formula1>
    </dataValidation>
    <dataValidation type="list" allowBlank="1" showInputMessage="1" showErrorMessage="1" sqref="D78:R78" xr:uid="{174E762B-0201-4393-99B2-19147445E302}">
      <formula1>INDIRECT($D$77)</formula1>
    </dataValidation>
    <dataValidation showInputMessage="1" promptTitle="使用者名義" prompt="新規登録の自動車検査証記録事項に記載されている「使用者」名義入力してください。" sqref="D71:R71" xr:uid="{28BA7F94-68E6-4204-AC24-8875628E578F}"/>
    <dataValidation type="list" showInputMessage="1" promptTitle="所有者名義" prompt="新規登録の自動車検査証記録事項に記載されている「所有者」名義をプルダウンより選択してください。プルダウンリストと異なる場合は手入力してください。" sqref="D70:R70" xr:uid="{72DC03B3-FFBC-4D7A-8339-AE1274D06C26}">
      <formula1>$D$19</formula1>
    </dataValidation>
    <dataValidation type="list" allowBlank="1" showInputMessage="1" showErrorMessage="1" promptTitle="計画変更の有無" prompt="交付申請時に提出した情報より変更がある場合は「有り」へ、変更が無い場合は「無し」をプルダウンより選択してください。" sqref="D44:R44" xr:uid="{28BDCDB5-C7BD-4524-A762-F0FE2EA35F08}">
      <formula1>"有り,無し"</formula1>
    </dataValidation>
    <dataValidation type="list" allowBlank="1" showInputMessage="1" showErrorMessage="1" sqref="D34:R34" xr:uid="{DA01C4D9-C289-45F8-96DD-6B5BED40596D}">
      <formula1>"買取,リース"</formula1>
    </dataValidation>
    <dataValidation type="textLength" operator="equal" allowBlank="1" showInputMessage="1" showErrorMessage="1" promptTitle="交付決定番号" prompt="交付決定通知に記載されている決定番号「環補電ホ第〇-○○○号」の「第と号の間の数字とハイフン」を記入してください。" sqref="D9:R9" xr:uid="{18CF26C3-539D-4BFF-BB16-259FB6EF4587}">
      <formula1>5</formula1>
    </dataValidation>
    <dataValidation type="list" allowBlank="1" showInputMessage="1" showErrorMessage="1" sqref="D45:R46 D81:R81" xr:uid="{6EC25D6F-C164-4039-851A-8F4C90B4899F}">
      <formula1>"有り,無し"</formula1>
    </dataValidation>
    <dataValidation imeMode="halfAlpha" allowBlank="1" showInputMessage="1" showErrorMessage="1" promptTitle="交付決定日" prompt="交付決定通知に記載されている交付決定日を半角英数字＆西暦で記入してください。例）令和６年４月１日の場合⇒2024/4/1と入力してください。_x000a_" sqref="D12:R12" xr:uid="{BDEB7CD4-6B55-4DF8-AB3D-26CE4C7C37B3}"/>
    <dataValidation type="textLength" operator="equal" allowBlank="1" showInputMessage="1" showErrorMessage="1" promptTitle="申請番号" prompt="交付決定通知に記載されている６桁の申請番号を記入してください。" sqref="D13:R13" xr:uid="{F057AA33-C885-4B51-A54C-C2A3280CAB69}">
      <formula1>6</formula1>
    </dataValidation>
    <dataValidation type="list" allowBlank="1" showInputMessage="1" showErrorMessage="1" sqref="D47:R47" xr:uid="{CAEEB1D2-89F7-4065-B9C3-267A2EC4E0A8}">
      <formula1>"BEV,PHEV,FCV,バッテリー交換式電気自動車(改造),水素内燃機関型自動車(改造)"</formula1>
    </dataValidation>
    <dataValidation type="list" allowBlank="1" showInputMessage="1" showErrorMessage="1" sqref="D48:R48 D68:R68" xr:uid="{CEB80670-D416-455B-9A85-4B720742FFFF}">
      <formula1>"軽自動車(バン),軽自動車(トラック),トラクタ,トラック(小型),トラック(中型),トラック(大型)"</formula1>
    </dataValidation>
    <dataValidation type="list" allowBlank="1" showInputMessage="1" showErrorMessage="1" sqref="D49:R49" xr:uid="{37CA5CAC-1A59-4CF9-97E8-606133556473}">
      <formula1>"事業用,自家用"</formula1>
    </dataValidation>
    <dataValidation type="list" allowBlank="1" showInputMessage="1" showErrorMessage="1" sqref="D52:I52" xr:uid="{BC1A89EB-4C4E-4A85-8E80-2C5801B04660}">
      <formula1>$AW$54:$AW$57</formula1>
    </dataValidation>
    <dataValidation type="list" allowBlank="1" showInputMessage="1" showErrorMessage="1" sqref="D50:R50" xr:uid="{B5953783-1F07-4CE5-A7E1-B250575B2CCC}">
      <formula1>$AM$10:$AX$10</formula1>
    </dataValidation>
    <dataValidation type="list" allowBlank="1" showInputMessage="1" showErrorMessage="1" sqref="D51:R51" xr:uid="{1D6F997F-1F59-447A-83CB-759CC3613830}">
      <formula1>INDIRECT($D$50)</formula1>
    </dataValidation>
    <dataValidation type="list" allowBlank="1" showInputMessage="1" showErrorMessage="1" promptTitle="バッテリーサイズ" prompt="補助対象車両、基準額一覧表にバッテリーサイズの記載がある車両のみプルダウンより選択してください。" sqref="D53:R53" xr:uid="{508F09E0-398E-4F4C-A42B-9E97796933A8}">
      <formula1>"S,M"</formula1>
    </dataValidation>
    <dataValidation type="date" allowBlank="1" showInputMessage="1" showErrorMessage="1" promptTitle="提出日" prompt="半角英数字＆西暦で入力してください。例）令和６年4月1日の場合⇒2024/4/1と入力してください。" sqref="D6:R6" xr:uid="{A44E484B-BF11-4DC1-8C6A-B7DC775FB2B4}">
      <formula1>45359</formula1>
      <formula2>45717</formula2>
    </dataValidation>
    <dataValidation type="textLength" operator="equal" allowBlank="1" showInputMessage="1" showErrorMessage="1" sqref="G17:J17 G38:J38" xr:uid="{CD8C9367-10E1-458B-89DB-F25685BAF042}">
      <formula1>4</formula1>
    </dataValidation>
    <dataValidation type="textLength" operator="equal" allowBlank="1" showInputMessage="1" showErrorMessage="1" sqref="D17:E17 D38:E38" xr:uid="{0D572DD2-4A09-4C00-AD30-6104FCEC3B97}">
      <formula1>3</formula1>
    </dataValidation>
    <dataValidation imeMode="halfAlpha" allowBlank="1" showInputMessage="1" showErrorMessage="1" promptTitle="電話番号" prompt="半角英数字で入力してください。例）03-1111-1111" sqref="D24:R24 D29:R29" xr:uid="{E2C31B2A-B0E6-4B15-A4C6-00120379BBBD}"/>
    <dataValidation imeMode="halfAlpha" allowBlank="1" showInputMessage="1" showErrorMessage="1" promptTitle="FAX番号" prompt="半角英数字で入力してください。例）03-1111-1111" sqref="D25:R25 D30:R30" xr:uid="{DA35F5A3-924D-4FD0-97D9-A347D1FFADFC}"/>
    <dataValidation imeMode="halfAlpha" allowBlank="1" showInputMessage="1" showErrorMessage="1" sqref="D26:J26 D31:J31" xr:uid="{A9BFC467-83ED-4CD9-A8DC-F9B44BA0DC98}"/>
    <dataValidation imeMode="halfAlpha" allowBlank="1" showInputMessage="1" showErrorMessage="1" promptTitle="メールアドレス" prompt="メールアドレスが無い場合は、「＠」右側のセルに「なし」と記入してください。" sqref="L26:R26 L31:R31" xr:uid="{84864892-4401-454A-AA22-09FE9CC26DEC}"/>
    <dataValidation allowBlank="1" showInputMessage="1" showErrorMessage="1" promptTitle="貴社管理番号" prompt="申請者様側で管理番号等を記入する必要がある場合にはご記入してください。" sqref="D7:R7" xr:uid="{EF74988A-4DA0-4C11-BE8E-53E36FF54094}"/>
    <dataValidation type="textLength" operator="equal" allowBlank="1" showInputMessage="1" showErrorMessage="1" promptTitle="識別番号" prompt="識別番号発行依頼にて付与された５桁の数字を入力してください。" sqref="D8:R8" xr:uid="{8B91FD64-13ED-4AF3-B29B-639A015015F1}">
      <formula1>5</formula1>
    </dataValidation>
    <dataValidation type="date" operator="lessThan" allowBlank="1" showInputMessage="1" showErrorMessage="1" promptTitle="交付決定日" prompt="交付決定通知に記載されている交付決定日を半角英数字＆西暦で記入してください。例）令和６年４月１日の場合⇒2024/4/1と入力してください。" sqref="D10:R10" xr:uid="{85835E30-7E74-4611-A874-6C9AD9F5770F}">
      <formula1>D6</formula1>
    </dataValidation>
    <dataValidation operator="equal" allowBlank="1" showInputMessage="1" showErrorMessage="1" promptTitle="交付決定番号" prompt="交付決定通知に記載されている決定番号「環補電ホ第〇-○○○号」の「第と号の間の数字とハイフン」を記入してください。" sqref="D11:R11" xr:uid="{773DA36B-C528-4B69-AA80-795BBFCDB5C0}"/>
    <dataValidation allowBlank="1" showInputMessage="1" showErrorMessage="1" promptTitle="営業所位置" prompt="新規登録の自動車検査証に記載されている使用本拠の位置を入力してください。" sqref="D72:R72" xr:uid="{4E9488AA-706D-4F9A-A5F7-E09871632374}"/>
    <dataValidation type="list" allowBlank="1" showInputMessage="1" showErrorMessage="1" promptTitle="型式(ハイフン右側)" prompt="新規登録の自動車検査証に記載されている「型式」のハイフンの右側をプルダウンより選択してください。型式「不明」のものは「fumei」を選択してください。" sqref="L79:R79" xr:uid="{5BE05673-D5D6-44C5-BCAD-6F9E84674872}">
      <formula1>$BA$54:$BA$88</formula1>
    </dataValidation>
    <dataValidation type="list" allowBlank="1" showInputMessage="1" showErrorMessage="1" sqref="L52:R52" xr:uid="{507B042F-3BB4-4E55-A1AB-AA12A2D5836A}">
      <formula1>$BA$54:$BA$88</formula1>
    </dataValidation>
  </dataValidations>
  <pageMargins left="0.7" right="0.7" top="0.75" bottom="0.75" header="0.3" footer="0.3"/>
  <pageSetup paperSize="9" scale="31" orientation="portrait" r:id="rId1"/>
  <rowBreaks count="1" manualBreakCount="1">
    <brk id="93"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6FF29-B582-4319-BA76-9C9E38491C6B}">
  <sheetPr>
    <tabColor rgb="FFFF0000"/>
  </sheetPr>
  <dimension ref="A1:AE71"/>
  <sheetViews>
    <sheetView showGridLines="0" view="pageBreakPreview" zoomScale="112" zoomScaleNormal="100" zoomScaleSheetLayoutView="112" workbookViewId="0">
      <selection activeCell="V46" sqref="V46:AE46"/>
    </sheetView>
  </sheetViews>
  <sheetFormatPr defaultRowHeight="13.5" x14ac:dyDescent="0.4"/>
  <cols>
    <col min="1" max="43" width="2.625" style="1" customWidth="1"/>
    <col min="44" max="16384" width="9" style="1"/>
  </cols>
  <sheetData>
    <row r="1" spans="1:31" ht="12.95" customHeight="1" x14ac:dyDescent="0.4">
      <c r="A1" s="268" t="s">
        <v>56</v>
      </c>
      <c r="B1" s="268"/>
      <c r="C1" s="268"/>
      <c r="D1" s="268"/>
      <c r="E1" s="268"/>
      <c r="F1" s="268"/>
      <c r="G1" s="268"/>
      <c r="H1" s="268"/>
      <c r="I1" s="268"/>
      <c r="O1" s="293" t="s">
        <v>347</v>
      </c>
      <c r="P1" s="293"/>
      <c r="Q1" s="293"/>
      <c r="W1" s="6"/>
      <c r="X1" s="6"/>
      <c r="Y1" s="6"/>
      <c r="Z1" s="6"/>
      <c r="AA1" s="6"/>
      <c r="AB1" s="6"/>
      <c r="AC1" s="6"/>
      <c r="AD1" s="6"/>
    </row>
    <row r="2" spans="1:31" ht="12.95" customHeight="1" x14ac:dyDescent="0.4">
      <c r="A2" s="268"/>
      <c r="B2" s="268"/>
      <c r="C2" s="268"/>
      <c r="D2" s="268"/>
      <c r="E2" s="268"/>
      <c r="F2" s="268"/>
      <c r="G2" s="268"/>
      <c r="H2" s="268"/>
      <c r="I2" s="268"/>
      <c r="O2" s="293"/>
      <c r="P2" s="293"/>
      <c r="Q2" s="293"/>
      <c r="U2" s="289" t="s">
        <v>55</v>
      </c>
      <c r="V2" s="289"/>
      <c r="W2" s="289"/>
      <c r="X2" s="290">
        <f>IFERROR(データシート!D8,"")</f>
        <v>0</v>
      </c>
      <c r="Y2" s="290"/>
      <c r="Z2" s="290"/>
      <c r="AA2" s="290"/>
      <c r="AB2" s="290"/>
      <c r="AC2" s="290"/>
      <c r="AD2" s="290"/>
      <c r="AE2" s="290"/>
    </row>
    <row r="3" spans="1:31" ht="12.95" customHeight="1" x14ac:dyDescent="0.4">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row>
    <row r="4" spans="1:31" ht="12.95" customHeight="1" x14ac:dyDescent="0.4">
      <c r="Y4" s="1" t="s">
        <v>54</v>
      </c>
      <c r="Z4" s="266">
        <f>IFERROR(データシート!D7,"")</f>
        <v>0</v>
      </c>
      <c r="AA4" s="266"/>
      <c r="AB4" s="266"/>
      <c r="AC4" s="266"/>
      <c r="AD4" s="266"/>
      <c r="AE4" s="1" t="s">
        <v>53</v>
      </c>
    </row>
    <row r="5" spans="1:31" ht="12.95" customHeight="1" x14ac:dyDescent="0.4">
      <c r="X5" s="291">
        <f>IFERROR(データシート!D6,"")</f>
        <v>0</v>
      </c>
      <c r="Y5" s="291"/>
      <c r="Z5" s="291"/>
      <c r="AA5" s="291"/>
      <c r="AB5" s="291"/>
      <c r="AC5" s="291"/>
      <c r="AD5" s="291"/>
      <c r="AE5" s="291"/>
    </row>
    <row r="6" spans="1:31" ht="12.95" customHeight="1" x14ac:dyDescent="0.4"/>
    <row r="7" spans="1:31" ht="12.95" customHeight="1" x14ac:dyDescent="0.4">
      <c r="A7" s="1" t="s">
        <v>52</v>
      </c>
    </row>
    <row r="8" spans="1:31" ht="12.95" customHeight="1" x14ac:dyDescent="0.4">
      <c r="A8" s="1" t="s">
        <v>51</v>
      </c>
      <c r="B8" s="1" t="s">
        <v>50</v>
      </c>
    </row>
    <row r="9" spans="1:31" ht="12.95" customHeight="1" x14ac:dyDescent="0.4"/>
    <row r="10" spans="1:31" ht="16.5" customHeight="1" x14ac:dyDescent="0.4">
      <c r="J10" s="1" t="s">
        <v>49</v>
      </c>
      <c r="O10" s="1" t="s">
        <v>48</v>
      </c>
      <c r="R10" s="292" t="str">
        <f>IFERROR(データシート!D17&amp;"-"&amp;データシート!G17&amp;"  "&amp;データシート!D18,"")</f>
        <v xml:space="preserve">-  </v>
      </c>
      <c r="S10" s="292"/>
      <c r="T10" s="292"/>
      <c r="U10" s="292"/>
      <c r="V10" s="292"/>
      <c r="W10" s="292"/>
      <c r="X10" s="292"/>
      <c r="Y10" s="292"/>
      <c r="Z10" s="292"/>
      <c r="AA10" s="292"/>
      <c r="AB10" s="292"/>
      <c r="AC10" s="292"/>
      <c r="AD10" s="292"/>
      <c r="AE10" s="292"/>
    </row>
    <row r="11" spans="1:31" ht="12.95" customHeight="1" x14ac:dyDescent="0.4">
      <c r="O11" s="1" t="s">
        <v>47</v>
      </c>
      <c r="T11" s="266">
        <f>IFERROR(データシート!D19,"")</f>
        <v>0</v>
      </c>
      <c r="U11" s="266"/>
      <c r="V11" s="266"/>
      <c r="W11" s="266"/>
      <c r="X11" s="266"/>
      <c r="Y11" s="266"/>
      <c r="Z11" s="266"/>
      <c r="AA11" s="266"/>
      <c r="AB11" s="266"/>
      <c r="AC11" s="266"/>
      <c r="AD11" s="266"/>
      <c r="AE11" s="266"/>
    </row>
    <row r="12" spans="1:31" ht="12.95" customHeight="1" x14ac:dyDescent="0.4">
      <c r="O12" s="1" t="s">
        <v>46</v>
      </c>
      <c r="U12" s="266" t="str">
        <f>IFERROR(データシート!D20&amp;"  "&amp;データシート!D21,"")</f>
        <v xml:space="preserve">  </v>
      </c>
      <c r="V12" s="266"/>
      <c r="W12" s="266"/>
      <c r="X12" s="266"/>
      <c r="Y12" s="266"/>
      <c r="Z12" s="266"/>
      <c r="AA12" s="266"/>
      <c r="AB12" s="266"/>
      <c r="AC12" s="266"/>
      <c r="AE12" s="19" t="s">
        <v>45</v>
      </c>
    </row>
    <row r="13" spans="1:31" ht="12.95" customHeight="1" x14ac:dyDescent="0.4">
      <c r="O13" s="1" t="s">
        <v>44</v>
      </c>
      <c r="Q13" s="18"/>
      <c r="V13" s="266" t="str">
        <f>IFERROR(IF(データシート!D34="リース",データシート!D40,""),"")</f>
        <v/>
      </c>
      <c r="W13" s="266"/>
      <c r="X13" s="266"/>
      <c r="Y13" s="266"/>
      <c r="Z13" s="266"/>
      <c r="AA13" s="266"/>
      <c r="AB13" s="266"/>
      <c r="AC13" s="266"/>
      <c r="AD13" s="266"/>
      <c r="AE13" s="1" t="s">
        <v>43</v>
      </c>
    </row>
    <row r="14" spans="1:31" ht="12.95" customHeight="1" x14ac:dyDescent="0.4">
      <c r="Q14" s="18" t="s">
        <v>42</v>
      </c>
    </row>
    <row r="15" spans="1:31" ht="12.95" customHeight="1" x14ac:dyDescent="0.4"/>
    <row r="16" spans="1:31" ht="15" customHeight="1" x14ac:dyDescent="0.4">
      <c r="A16" s="288" t="s">
        <v>41</v>
      </c>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row>
    <row r="17" spans="1:31" ht="15" customHeight="1" x14ac:dyDescent="0.4">
      <c r="A17" s="288" t="s">
        <v>40</v>
      </c>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row>
    <row r="18" spans="1:31" ht="15" customHeight="1" x14ac:dyDescent="0.4">
      <c r="A18" s="288" t="s">
        <v>39</v>
      </c>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row>
    <row r="19" spans="1:31" ht="12.95" customHeight="1" x14ac:dyDescent="0.4"/>
    <row r="20" spans="1:31" ht="15" customHeight="1" x14ac:dyDescent="0.4">
      <c r="B20" s="267">
        <f>IFERROR(データシート!D10,"")</f>
        <v>0</v>
      </c>
      <c r="C20" s="267"/>
      <c r="D20" s="267"/>
      <c r="E20" s="267"/>
      <c r="F20" s="267"/>
      <c r="G20" s="15" t="s">
        <v>343</v>
      </c>
      <c r="H20" s="15"/>
      <c r="I20" s="15"/>
      <c r="J20" s="15"/>
      <c r="L20" s="266">
        <f>IFERROR(データシート!D9,"")</f>
        <v>0</v>
      </c>
      <c r="M20" s="266"/>
      <c r="N20" s="15" t="s">
        <v>344</v>
      </c>
      <c r="O20" s="15"/>
      <c r="P20" s="15"/>
      <c r="Q20" s="15"/>
      <c r="S20" s="266">
        <f>IFERROR(データシート!D13,"")</f>
        <v>0</v>
      </c>
      <c r="T20" s="266"/>
      <c r="U20" s="266"/>
      <c r="V20" s="15" t="s">
        <v>345</v>
      </c>
      <c r="W20" s="15"/>
      <c r="X20" s="15"/>
      <c r="Y20" s="15"/>
      <c r="Z20" s="15"/>
      <c r="AA20" s="15"/>
      <c r="AB20" s="15"/>
      <c r="AC20" s="15"/>
      <c r="AD20" s="15"/>
    </row>
    <row r="21" spans="1:31" ht="15" customHeight="1" x14ac:dyDescent="0.4">
      <c r="A21" s="268" t="s">
        <v>346</v>
      </c>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row>
    <row r="22" spans="1:31" ht="15" customHeight="1" x14ac:dyDescent="0.4">
      <c r="A22" s="268" t="s">
        <v>38</v>
      </c>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row>
    <row r="23" spans="1:31" ht="15" customHeight="1" x14ac:dyDescent="0.4">
      <c r="A23" s="268" t="s">
        <v>37</v>
      </c>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row>
    <row r="24" spans="1:31" s="17" customFormat="1" ht="20.100000000000001" customHeight="1" x14ac:dyDescent="0.4">
      <c r="A24" s="283" t="s">
        <v>36</v>
      </c>
      <c r="B24" s="283"/>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row>
    <row r="25" spans="1:31" ht="12.95" customHeight="1" x14ac:dyDescent="0.4"/>
    <row r="26" spans="1:31" ht="15" customHeight="1" x14ac:dyDescent="0.4">
      <c r="A26" s="14" t="s">
        <v>35</v>
      </c>
      <c r="B26" s="1" t="s">
        <v>34</v>
      </c>
    </row>
    <row r="27" spans="1:31" ht="15" customHeight="1" x14ac:dyDescent="0.4">
      <c r="C27" s="1" t="s">
        <v>33</v>
      </c>
      <c r="H27" s="1" t="s">
        <v>31</v>
      </c>
      <c r="I27" s="294">
        <f>IFERROR(データシート!D11,"")</f>
        <v>0</v>
      </c>
      <c r="J27" s="294"/>
      <c r="K27" s="294"/>
      <c r="L27" s="294"/>
      <c r="M27" s="294"/>
      <c r="N27" s="1" t="s">
        <v>30</v>
      </c>
      <c r="O27" s="1" t="s">
        <v>29</v>
      </c>
      <c r="P27" s="295">
        <f>IFERROR(データシート!D10,"")</f>
        <v>0</v>
      </c>
      <c r="Q27" s="295"/>
      <c r="R27" s="295"/>
      <c r="S27" s="295"/>
      <c r="T27" s="295"/>
      <c r="U27" s="295"/>
      <c r="V27" s="295"/>
      <c r="W27" s="295"/>
      <c r="X27" s="288" t="str">
        <f>IFERROR("第"&amp;データシート!D9&amp;"号","")</f>
        <v>第号</v>
      </c>
      <c r="Y27" s="288"/>
      <c r="Z27" s="288"/>
      <c r="AA27" s="288"/>
      <c r="AB27" s="288"/>
      <c r="AC27" s="1" t="s">
        <v>28</v>
      </c>
    </row>
    <row r="28" spans="1:31" ht="15" customHeight="1" x14ac:dyDescent="0.4">
      <c r="C28" s="1" t="s">
        <v>32</v>
      </c>
      <c r="H28" s="1" t="s">
        <v>31</v>
      </c>
      <c r="I28" s="294">
        <f>IFERROR(データシート!D12,"")</f>
        <v>0</v>
      </c>
      <c r="J28" s="294"/>
      <c r="K28" s="294"/>
      <c r="L28" s="294"/>
      <c r="M28" s="294"/>
      <c r="N28" s="1" t="s">
        <v>30</v>
      </c>
      <c r="O28" s="1" t="s">
        <v>29</v>
      </c>
      <c r="P28" s="295">
        <f>IFERROR(データシート!D10,"")</f>
        <v>0</v>
      </c>
      <c r="Q28" s="295"/>
      <c r="R28" s="295"/>
      <c r="S28" s="295"/>
      <c r="T28" s="295"/>
      <c r="U28" s="295"/>
      <c r="V28" s="295"/>
      <c r="W28" s="295"/>
      <c r="X28" s="288" t="str">
        <f>IFERROR("第"&amp;データシート!D9&amp;"号","")</f>
        <v>第号</v>
      </c>
      <c r="Y28" s="288"/>
      <c r="Z28" s="288"/>
      <c r="AA28" s="288"/>
      <c r="AB28" s="288"/>
      <c r="AC28" s="1" t="s">
        <v>28</v>
      </c>
    </row>
    <row r="29" spans="1:31" ht="15" customHeight="1" x14ac:dyDescent="0.4">
      <c r="N29" s="1" t="s">
        <v>27</v>
      </c>
      <c r="X29" s="296">
        <f>データシート!D14</f>
        <v>0</v>
      </c>
      <c r="Y29" s="296"/>
      <c r="Z29" s="296"/>
      <c r="AA29" s="296"/>
      <c r="AB29" s="296"/>
      <c r="AC29" s="296"/>
      <c r="AD29" s="1" t="s">
        <v>26</v>
      </c>
    </row>
    <row r="30" spans="1:31" ht="12.95" customHeight="1" x14ac:dyDescent="0.4"/>
    <row r="31" spans="1:31" ht="15" customHeight="1" x14ac:dyDescent="0.4">
      <c r="A31" s="14" t="s">
        <v>25</v>
      </c>
      <c r="B31" s="1" t="s">
        <v>24</v>
      </c>
      <c r="C31" s="16"/>
      <c r="X31" s="15"/>
      <c r="Y31" s="15"/>
      <c r="Z31" s="15"/>
    </row>
    <row r="32" spans="1:31" ht="15" customHeight="1" x14ac:dyDescent="0.4">
      <c r="B32" s="1" t="s">
        <v>23</v>
      </c>
      <c r="M32" s="15"/>
      <c r="N32" s="15"/>
      <c r="O32" s="15"/>
      <c r="P32" s="15"/>
      <c r="Q32" s="15"/>
    </row>
    <row r="33" spans="1:31" ht="12.95" customHeight="1" x14ac:dyDescent="0.4"/>
    <row r="34" spans="1:31" ht="15" customHeight="1" x14ac:dyDescent="0.4">
      <c r="A34" s="14" t="s">
        <v>22</v>
      </c>
      <c r="B34" s="1" t="s">
        <v>21</v>
      </c>
      <c r="D34" s="6"/>
      <c r="E34" s="6"/>
      <c r="F34" s="6"/>
      <c r="G34" s="6"/>
      <c r="H34" s="6"/>
      <c r="I34" s="6"/>
      <c r="J34" s="297">
        <f>IFERROR(データシート!D10,"")</f>
        <v>0</v>
      </c>
      <c r="K34" s="297"/>
      <c r="L34" s="297"/>
      <c r="M34" s="297"/>
      <c r="N34" s="297"/>
      <c r="O34" s="297"/>
      <c r="P34" s="297"/>
      <c r="Q34" s="297"/>
      <c r="R34" s="273" t="s">
        <v>372</v>
      </c>
      <c r="S34" s="273"/>
      <c r="T34" s="273"/>
      <c r="U34" s="297">
        <f>IFERROR(データシート!D6,"")</f>
        <v>0</v>
      </c>
      <c r="V34" s="297"/>
      <c r="W34" s="297"/>
      <c r="X34" s="297"/>
      <c r="Y34" s="297"/>
      <c r="Z34" s="297"/>
      <c r="AA34" s="297"/>
      <c r="AB34" s="297"/>
      <c r="AC34" s="6"/>
      <c r="AD34" s="6"/>
    </row>
    <row r="35" spans="1:31" ht="12.95" customHeight="1" x14ac:dyDescent="0.4">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row>
    <row r="36" spans="1:31" ht="15" customHeight="1" x14ac:dyDescent="0.4">
      <c r="A36" s="13" t="s">
        <v>20</v>
      </c>
      <c r="B36" s="1" t="s">
        <v>19</v>
      </c>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row>
    <row r="37" spans="1:31" ht="15" customHeight="1" x14ac:dyDescent="0.4">
      <c r="A37" s="6"/>
      <c r="B37" s="1" t="s">
        <v>18</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row>
    <row r="38" spans="1:31" ht="12.95" customHeight="1" x14ac:dyDescent="0.4">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1" ht="15" customHeight="1" x14ac:dyDescent="0.4">
      <c r="A39" s="10" t="s">
        <v>17</v>
      </c>
      <c r="B39" s="9" t="s">
        <v>16</v>
      </c>
      <c r="C39" s="7"/>
      <c r="D39" s="7"/>
      <c r="E39" s="7"/>
      <c r="F39" s="7"/>
      <c r="G39" s="6"/>
      <c r="H39" s="7"/>
      <c r="I39" s="7"/>
      <c r="J39" s="7"/>
      <c r="K39" s="7"/>
      <c r="L39" s="7"/>
      <c r="M39" s="7"/>
      <c r="N39" s="7"/>
      <c r="O39" s="7"/>
      <c r="P39" s="6"/>
      <c r="Q39" s="8"/>
      <c r="R39" s="8"/>
      <c r="S39" s="8"/>
      <c r="T39" s="8"/>
      <c r="U39" s="7"/>
      <c r="V39" s="6"/>
      <c r="W39" s="6"/>
      <c r="X39" s="6"/>
      <c r="Y39" s="6"/>
      <c r="Z39" s="6"/>
      <c r="AA39" s="6"/>
      <c r="AB39" s="6"/>
      <c r="AC39" s="6"/>
      <c r="AD39" s="6"/>
    </row>
    <row r="40" spans="1:31" ht="17.100000000000001" customHeight="1" x14ac:dyDescent="0.4">
      <c r="A40" s="269" t="s">
        <v>15</v>
      </c>
      <c r="B40" s="270"/>
      <c r="C40" s="270"/>
      <c r="D40" s="270"/>
      <c r="E40" s="271"/>
      <c r="F40" s="5" t="s">
        <v>14</v>
      </c>
      <c r="G40" s="4"/>
      <c r="H40" s="4"/>
      <c r="I40" s="4"/>
      <c r="J40" s="4"/>
      <c r="K40" s="4"/>
      <c r="L40" s="4"/>
      <c r="M40" s="4"/>
      <c r="N40" s="4"/>
      <c r="O40" s="279" t="str">
        <f>IFERROR(データシート!D22&amp;"  "&amp;データシート!D23,"")</f>
        <v xml:space="preserve">  </v>
      </c>
      <c r="P40" s="279"/>
      <c r="Q40" s="279"/>
      <c r="R40" s="279"/>
      <c r="S40" s="279"/>
      <c r="T40" s="279"/>
      <c r="U40" s="279"/>
      <c r="V40" s="279"/>
      <c r="W40" s="279"/>
      <c r="X40" s="279"/>
      <c r="Y40" s="279"/>
      <c r="Z40" s="279"/>
      <c r="AA40" s="279"/>
      <c r="AB40" s="279"/>
      <c r="AC40" s="279"/>
      <c r="AD40" s="279"/>
      <c r="AE40" s="280"/>
    </row>
    <row r="41" spans="1:31" s="2" customFormat="1" ht="17.100000000000001" customHeight="1" x14ac:dyDescent="0.4">
      <c r="A41" s="275"/>
      <c r="B41" s="273"/>
      <c r="C41" s="273"/>
      <c r="D41" s="273"/>
      <c r="E41" s="274"/>
      <c r="F41" s="189" t="s">
        <v>9</v>
      </c>
      <c r="G41" s="3"/>
      <c r="H41" s="3"/>
      <c r="I41" s="286">
        <f>IFERROR(データシート!D24,"")</f>
        <v>0</v>
      </c>
      <c r="J41" s="286"/>
      <c r="K41" s="286"/>
      <c r="L41" s="286"/>
      <c r="M41" s="286"/>
      <c r="N41" s="286"/>
      <c r="O41" s="286"/>
      <c r="P41" s="286"/>
      <c r="Q41" s="286"/>
      <c r="R41" s="287"/>
      <c r="S41" s="5" t="s">
        <v>8</v>
      </c>
      <c r="T41" s="4"/>
      <c r="U41" s="188"/>
      <c r="V41" s="284">
        <f>IFERROR(データシート!D25,"")</f>
        <v>0</v>
      </c>
      <c r="W41" s="284"/>
      <c r="X41" s="284"/>
      <c r="Y41" s="284"/>
      <c r="Z41" s="284"/>
      <c r="AA41" s="284"/>
      <c r="AB41" s="284"/>
      <c r="AC41" s="284"/>
      <c r="AD41" s="284"/>
      <c r="AE41" s="285"/>
    </row>
    <row r="42" spans="1:31" s="2" customFormat="1" ht="17.100000000000001" customHeight="1" x14ac:dyDescent="0.4">
      <c r="A42" s="276"/>
      <c r="B42" s="277"/>
      <c r="C42" s="277"/>
      <c r="D42" s="277"/>
      <c r="E42" s="278"/>
      <c r="F42" s="5" t="s">
        <v>7</v>
      </c>
      <c r="G42" s="4"/>
      <c r="H42" s="4"/>
      <c r="I42" s="4"/>
      <c r="J42" s="4"/>
      <c r="K42" s="279">
        <f>IFERROR(データシート!D26,"")</f>
        <v>0</v>
      </c>
      <c r="L42" s="279"/>
      <c r="M42" s="279"/>
      <c r="N42" s="279"/>
      <c r="O42" s="279"/>
      <c r="P42" s="279"/>
      <c r="Q42" s="279"/>
      <c r="R42" s="279"/>
      <c r="S42" s="279"/>
      <c r="T42" s="279"/>
      <c r="U42" s="4" t="s">
        <v>6</v>
      </c>
      <c r="V42" s="279">
        <f>IFERROR(データシート!L26,"")</f>
        <v>0</v>
      </c>
      <c r="W42" s="279"/>
      <c r="X42" s="279"/>
      <c r="Y42" s="279"/>
      <c r="Z42" s="279"/>
      <c r="AA42" s="279"/>
      <c r="AB42" s="279"/>
      <c r="AC42" s="279"/>
      <c r="AD42" s="279"/>
      <c r="AE42" s="280"/>
    </row>
    <row r="43" spans="1:31" ht="17.100000000000001" customHeight="1" x14ac:dyDescent="0.4">
      <c r="A43" s="269" t="s">
        <v>13</v>
      </c>
      <c r="B43" s="270"/>
      <c r="C43" s="270"/>
      <c r="D43" s="270"/>
      <c r="E43" s="271"/>
      <c r="F43" s="5" t="s">
        <v>12</v>
      </c>
      <c r="G43" s="4"/>
      <c r="H43" s="4"/>
      <c r="I43" s="4"/>
      <c r="J43" s="4"/>
      <c r="K43" s="4"/>
      <c r="L43" s="4"/>
      <c r="M43" s="4"/>
      <c r="N43" s="4"/>
      <c r="O43" s="279" t="str">
        <f>IFERROR(データシート!D27&amp;"  "&amp;データシート!D28,"")</f>
        <v xml:space="preserve">  </v>
      </c>
      <c r="P43" s="279"/>
      <c r="Q43" s="279"/>
      <c r="R43" s="279"/>
      <c r="S43" s="279"/>
      <c r="T43" s="279"/>
      <c r="U43" s="279"/>
      <c r="V43" s="279"/>
      <c r="W43" s="279"/>
      <c r="X43" s="279"/>
      <c r="Y43" s="279"/>
      <c r="Z43" s="279"/>
      <c r="AA43" s="279"/>
      <c r="AB43" s="279"/>
      <c r="AC43" s="279"/>
      <c r="AD43" s="279"/>
      <c r="AE43" s="280"/>
    </row>
    <row r="44" spans="1:31" ht="17.100000000000001" customHeight="1" x14ac:dyDescent="0.4">
      <c r="A44" s="272"/>
      <c r="B44" s="273"/>
      <c r="C44" s="273"/>
      <c r="D44" s="273"/>
      <c r="E44" s="274"/>
      <c r="F44" s="5" t="s">
        <v>11</v>
      </c>
      <c r="G44" s="4"/>
      <c r="H44" s="4"/>
      <c r="I44" s="281" t="str">
        <f>IFERROR(データシート!D32&amp;"-"&amp;データシート!G32&amp;"  "&amp;データシート!D33,"")</f>
        <v xml:space="preserve">-  </v>
      </c>
      <c r="J44" s="281"/>
      <c r="K44" s="281"/>
      <c r="L44" s="281"/>
      <c r="M44" s="281"/>
      <c r="N44" s="281"/>
      <c r="O44" s="281"/>
      <c r="P44" s="281"/>
      <c r="Q44" s="281"/>
      <c r="R44" s="281"/>
      <c r="S44" s="281"/>
      <c r="T44" s="281"/>
      <c r="U44" s="281"/>
      <c r="V44" s="281"/>
      <c r="W44" s="281"/>
      <c r="X44" s="281"/>
      <c r="Y44" s="281"/>
      <c r="Z44" s="281"/>
      <c r="AA44" s="281"/>
      <c r="AB44" s="281"/>
      <c r="AC44" s="281"/>
      <c r="AD44" s="281"/>
      <c r="AE44" s="282"/>
    </row>
    <row r="45" spans="1:31" ht="17.100000000000001" customHeight="1" x14ac:dyDescent="0.4">
      <c r="A45" s="275"/>
      <c r="B45" s="273"/>
      <c r="C45" s="273"/>
      <c r="D45" s="273"/>
      <c r="E45" s="274"/>
      <c r="F45" s="5" t="s">
        <v>9</v>
      </c>
      <c r="G45" s="4"/>
      <c r="H45" s="4"/>
      <c r="I45" s="279">
        <f>IFERROR(データシート!D29,"")</f>
        <v>0</v>
      </c>
      <c r="J45" s="279"/>
      <c r="K45" s="279"/>
      <c r="L45" s="279"/>
      <c r="M45" s="279"/>
      <c r="N45" s="279"/>
      <c r="O45" s="279"/>
      <c r="P45" s="279"/>
      <c r="Q45" s="279"/>
      <c r="R45" s="280"/>
      <c r="S45" s="5" t="s">
        <v>8</v>
      </c>
      <c r="T45" s="4"/>
      <c r="U45" s="188"/>
      <c r="V45" s="279">
        <f>IFERROR(データシート!D30,"")</f>
        <v>0</v>
      </c>
      <c r="W45" s="279"/>
      <c r="X45" s="279"/>
      <c r="Y45" s="279"/>
      <c r="Z45" s="279"/>
      <c r="AA45" s="279"/>
      <c r="AB45" s="279"/>
      <c r="AC45" s="279"/>
      <c r="AD45" s="279"/>
      <c r="AE45" s="280"/>
    </row>
    <row r="46" spans="1:31" ht="17.100000000000001" customHeight="1" x14ac:dyDescent="0.4">
      <c r="A46" s="276"/>
      <c r="B46" s="277"/>
      <c r="C46" s="277"/>
      <c r="D46" s="277"/>
      <c r="E46" s="278"/>
      <c r="F46" s="5" t="s">
        <v>7</v>
      </c>
      <c r="G46" s="4"/>
      <c r="H46" s="4"/>
      <c r="I46" s="4"/>
      <c r="J46" s="4"/>
      <c r="K46" s="279">
        <f>IFERROR(データシート!D31,"")</f>
        <v>0</v>
      </c>
      <c r="L46" s="279"/>
      <c r="M46" s="279"/>
      <c r="N46" s="279"/>
      <c r="O46" s="279"/>
      <c r="P46" s="279"/>
      <c r="Q46" s="279"/>
      <c r="R46" s="279"/>
      <c r="S46" s="279"/>
      <c r="T46" s="279"/>
      <c r="U46" s="4" t="s">
        <v>6</v>
      </c>
      <c r="V46" s="279">
        <f>IFERROR(データシート!L31,"")</f>
        <v>0</v>
      </c>
      <c r="W46" s="279"/>
      <c r="X46" s="279"/>
      <c r="Y46" s="279"/>
      <c r="Z46" s="279"/>
      <c r="AA46" s="279"/>
      <c r="AB46" s="279"/>
      <c r="AC46" s="279"/>
      <c r="AD46" s="279"/>
      <c r="AE46" s="280"/>
    </row>
    <row r="47" spans="1:31" s="2" customFormat="1" ht="15" customHeight="1" x14ac:dyDescent="0.4">
      <c r="A47" s="2" t="s">
        <v>5</v>
      </c>
      <c r="B47" s="2" t="s">
        <v>4</v>
      </c>
    </row>
    <row r="48" spans="1:31" s="2" customFormat="1" ht="15" customHeight="1" x14ac:dyDescent="0.4">
      <c r="A48" s="2" t="s">
        <v>3</v>
      </c>
      <c r="B48" s="2" t="s">
        <v>2</v>
      </c>
    </row>
    <row r="49" spans="1:2" s="2" customFormat="1" ht="15" customHeight="1" x14ac:dyDescent="0.4">
      <c r="A49" s="2" t="s">
        <v>1</v>
      </c>
      <c r="B49" s="2" t="s">
        <v>0</v>
      </c>
    </row>
    <row r="50" spans="1:2" ht="12.95" customHeight="1" x14ac:dyDescent="0.4"/>
    <row r="51" spans="1:2" ht="12.95" customHeight="1" x14ac:dyDescent="0.4"/>
    <row r="52" spans="1:2" ht="12.95" customHeight="1" x14ac:dyDescent="0.4"/>
    <row r="53" spans="1:2" ht="12.95" customHeight="1" x14ac:dyDescent="0.4"/>
    <row r="54" spans="1:2" ht="12.95" customHeight="1" x14ac:dyDescent="0.4"/>
    <row r="55" spans="1:2" ht="12.95" customHeight="1" x14ac:dyDescent="0.4"/>
    <row r="56" spans="1:2" ht="9.9499999999999993" customHeight="1" x14ac:dyDescent="0.4"/>
    <row r="57" spans="1:2" ht="9.9499999999999993" customHeight="1" x14ac:dyDescent="0.4"/>
    <row r="58" spans="1:2" ht="9.9499999999999993" customHeight="1" x14ac:dyDescent="0.4"/>
    <row r="59" spans="1:2" ht="9.9499999999999993" customHeight="1" x14ac:dyDescent="0.4"/>
    <row r="60" spans="1:2" ht="9.9499999999999993" customHeight="1" x14ac:dyDescent="0.4"/>
    <row r="61" spans="1:2" ht="9.9499999999999993" customHeight="1" x14ac:dyDescent="0.4"/>
    <row r="62" spans="1:2" ht="9.9499999999999993" customHeight="1" x14ac:dyDescent="0.4"/>
    <row r="63" spans="1:2" ht="9.9499999999999993" customHeight="1" x14ac:dyDescent="0.4"/>
    <row r="64" spans="1:2"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row r="71" ht="9.9499999999999993" customHeight="1" x14ac:dyDescent="0.4"/>
  </sheetData>
  <sheetProtection algorithmName="SHA-512" hashValue="nWKYmEAx4WBVPP1sHW1JEhlVkTnofiPq3DdUOkh0zxyKnzliOmVKEx/tUEvhv74/n8E3OUUMa9Bu6ZkWrOcDsA==" saltValue="UkQiCBRzPySCUacVbetVgw==" spinCount="100000" sheet="1" objects="1" scenarios="1"/>
  <mergeCells count="43">
    <mergeCell ref="V42:AE42"/>
    <mergeCell ref="K42:T42"/>
    <mergeCell ref="K46:T46"/>
    <mergeCell ref="V46:AE46"/>
    <mergeCell ref="I27:M27"/>
    <mergeCell ref="I28:M28"/>
    <mergeCell ref="P27:W27"/>
    <mergeCell ref="P28:W28"/>
    <mergeCell ref="X27:AB27"/>
    <mergeCell ref="X28:AB28"/>
    <mergeCell ref="X29:AC29"/>
    <mergeCell ref="J34:Q34"/>
    <mergeCell ref="R34:T34"/>
    <mergeCell ref="U34:AB34"/>
    <mergeCell ref="A16:AE16"/>
    <mergeCell ref="A17:AE17"/>
    <mergeCell ref="A18:AE18"/>
    <mergeCell ref="A1:I2"/>
    <mergeCell ref="U2:W2"/>
    <mergeCell ref="X2:AE2"/>
    <mergeCell ref="X5:AE5"/>
    <mergeCell ref="Z4:AD4"/>
    <mergeCell ref="R10:AE10"/>
    <mergeCell ref="T11:AE11"/>
    <mergeCell ref="U12:AC12"/>
    <mergeCell ref="V13:AD13"/>
    <mergeCell ref="O1:Q2"/>
    <mergeCell ref="S20:U20"/>
    <mergeCell ref="L20:M20"/>
    <mergeCell ref="B20:F20"/>
    <mergeCell ref="A21:AE21"/>
    <mergeCell ref="A43:E46"/>
    <mergeCell ref="I45:R45"/>
    <mergeCell ref="V45:AE45"/>
    <mergeCell ref="O43:AE43"/>
    <mergeCell ref="I44:AE44"/>
    <mergeCell ref="A22:AE22"/>
    <mergeCell ref="A23:AE23"/>
    <mergeCell ref="A24:AE24"/>
    <mergeCell ref="O40:AE40"/>
    <mergeCell ref="V41:AE41"/>
    <mergeCell ref="I41:R41"/>
    <mergeCell ref="A40:E42"/>
  </mergeCells>
  <phoneticPr fontId="3"/>
  <pageMargins left="0.7" right="0.7" top="0.75" bottom="0.75" header="0.3" footer="0.3"/>
  <pageSetup paperSize="9" scale="98" orientation="portrait" r:id="rId1"/>
  <extLst>
    <ext xmlns:x14="http://schemas.microsoft.com/office/spreadsheetml/2009/9/main" uri="{78C0D931-6437-407d-A8EE-F0AAD7539E65}">
      <x14:conditionalFormattings>
        <x14:conditionalFormatting xmlns:xm="http://schemas.microsoft.com/office/excel/2006/main">
          <x14:cfRule type="expression" priority="3" id="{6D6B45BC-C314-49D0-B36A-28005C0EACBD}">
            <xm:f>データシート!$D$7=""</xm:f>
            <x14:dxf>
              <font>
                <color theme="0"/>
              </font>
            </x14:dxf>
          </x14:cfRule>
          <xm:sqref>Y4</xm:sqref>
        </x14:conditionalFormatting>
        <x14:conditionalFormatting xmlns:xm="http://schemas.microsoft.com/office/excel/2006/main">
          <x14:cfRule type="expression" priority="2" id="{B12E1BD7-84E0-4359-B9CB-619AF352D9F6}">
            <xm:f>データシート!$D$7=""</xm:f>
            <x14:dxf>
              <font>
                <color theme="0"/>
              </font>
            </x14:dxf>
          </x14:cfRule>
          <xm:sqref>AE4</xm:sqref>
        </x14:conditionalFormatting>
        <x14:conditionalFormatting xmlns:xm="http://schemas.microsoft.com/office/excel/2006/main">
          <x14:cfRule type="expression" priority="1" id="{23068D98-8F48-48C8-A515-585683BE15E4}">
            <xm:f>データシート!$D$7=""</xm:f>
            <x14:dxf>
              <font>
                <color theme="0"/>
              </font>
            </x14:dxf>
          </x14:cfRule>
          <xm:sqref>Z4:AD4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50C20-3018-4F69-880D-873B0E0D0D66}">
  <sheetPr>
    <tabColor rgb="FF0070C0"/>
  </sheetPr>
  <dimension ref="A2:AF68"/>
  <sheetViews>
    <sheetView showGridLines="0" view="pageBreakPreview" zoomScale="106" zoomScaleNormal="100" zoomScaleSheetLayoutView="106" workbookViewId="0">
      <selection activeCell="J5" sqref="J5:AF7"/>
    </sheetView>
  </sheetViews>
  <sheetFormatPr defaultRowHeight="13.5" x14ac:dyDescent="0.4"/>
  <cols>
    <col min="1" max="6" width="3.125" style="1" customWidth="1"/>
    <col min="7" max="8" width="5.125" style="1" customWidth="1"/>
    <col min="9" max="10" width="2.625" style="1" customWidth="1"/>
    <col min="11" max="16" width="3.125" style="1" customWidth="1"/>
    <col min="17" max="18" width="2.625" style="1" customWidth="1"/>
    <col min="19" max="24" width="3.125" style="1" customWidth="1"/>
    <col min="25" max="26" width="2.625" style="1" customWidth="1"/>
    <col min="27" max="32" width="3.125" style="1" customWidth="1"/>
    <col min="33" max="42" width="2.625" style="1" customWidth="1"/>
    <col min="43" max="16384" width="9" style="1"/>
  </cols>
  <sheetData>
    <row r="2" spans="1:32" ht="12.95" customHeight="1" x14ac:dyDescent="0.4">
      <c r="A2" s="268" t="s">
        <v>57</v>
      </c>
      <c r="B2" s="268"/>
      <c r="C2" s="268"/>
      <c r="D2" s="268"/>
      <c r="E2" s="268"/>
      <c r="F2" s="268"/>
      <c r="G2" s="268"/>
      <c r="H2" s="268"/>
      <c r="I2" s="268"/>
      <c r="V2" s="6"/>
      <c r="W2" s="6"/>
      <c r="X2" s="6"/>
      <c r="Y2" s="6"/>
      <c r="Z2" s="6"/>
      <c r="AA2" s="6"/>
      <c r="AB2" s="6"/>
      <c r="AC2" s="6"/>
    </row>
    <row r="3" spans="1:32" ht="12.95" customHeight="1" x14ac:dyDescent="0.4">
      <c r="A3" s="268"/>
      <c r="B3" s="268"/>
      <c r="C3" s="268"/>
      <c r="D3" s="268"/>
      <c r="E3" s="268"/>
      <c r="F3" s="268"/>
      <c r="G3" s="268"/>
      <c r="H3" s="268"/>
      <c r="I3" s="268"/>
      <c r="S3" s="6"/>
      <c r="T3" s="6"/>
      <c r="U3" s="6"/>
      <c r="V3" s="6"/>
      <c r="W3" s="6"/>
      <c r="X3" s="6"/>
      <c r="Y3" s="6"/>
      <c r="Z3" s="6"/>
      <c r="AA3" s="6"/>
      <c r="AB3" s="6"/>
      <c r="AC3" s="6"/>
    </row>
    <row r="4" spans="1:32" ht="17.25" customHeight="1" x14ac:dyDescent="0.4">
      <c r="A4" s="1" t="s">
        <v>58</v>
      </c>
    </row>
    <row r="5" spans="1:32" ht="20.100000000000001" customHeight="1" x14ac:dyDescent="0.4">
      <c r="A5" s="298" t="s">
        <v>361</v>
      </c>
      <c r="B5" s="298"/>
      <c r="C5" s="298"/>
      <c r="D5" s="298"/>
      <c r="E5" s="298"/>
      <c r="F5" s="298"/>
      <c r="G5" s="299" t="s">
        <v>360</v>
      </c>
      <c r="H5" s="299"/>
      <c r="I5" s="299"/>
      <c r="J5" s="300">
        <f>IFERROR(データシート!D71,"")</f>
        <v>0</v>
      </c>
      <c r="K5" s="300"/>
      <c r="L5" s="300"/>
      <c r="M5" s="300"/>
      <c r="N5" s="300"/>
      <c r="O5" s="300"/>
      <c r="P5" s="300"/>
      <c r="Q5" s="300"/>
      <c r="R5" s="300"/>
      <c r="S5" s="300"/>
      <c r="T5" s="300"/>
      <c r="U5" s="300"/>
      <c r="V5" s="300"/>
      <c r="W5" s="300"/>
      <c r="X5" s="300"/>
      <c r="Y5" s="300"/>
      <c r="Z5" s="300"/>
      <c r="AA5" s="300"/>
      <c r="AB5" s="300"/>
      <c r="AC5" s="300"/>
      <c r="AD5" s="300"/>
      <c r="AE5" s="300"/>
      <c r="AF5" s="300"/>
    </row>
    <row r="6" spans="1:32" ht="20.100000000000001" customHeight="1" x14ac:dyDescent="0.4">
      <c r="A6" s="298"/>
      <c r="B6" s="298"/>
      <c r="C6" s="298"/>
      <c r="D6" s="298"/>
      <c r="E6" s="298"/>
      <c r="F6" s="298"/>
      <c r="G6" s="299"/>
      <c r="H6" s="299"/>
      <c r="I6" s="299"/>
      <c r="J6" s="300"/>
      <c r="K6" s="300"/>
      <c r="L6" s="300"/>
      <c r="M6" s="300"/>
      <c r="N6" s="300"/>
      <c r="O6" s="300"/>
      <c r="P6" s="300"/>
      <c r="Q6" s="300"/>
      <c r="R6" s="300"/>
      <c r="S6" s="300"/>
      <c r="T6" s="300"/>
      <c r="U6" s="300"/>
      <c r="V6" s="300"/>
      <c r="W6" s="300"/>
      <c r="X6" s="300"/>
      <c r="Y6" s="300"/>
      <c r="Z6" s="300"/>
      <c r="AA6" s="300"/>
      <c r="AB6" s="300"/>
      <c r="AC6" s="300"/>
      <c r="AD6" s="300"/>
      <c r="AE6" s="300"/>
      <c r="AF6" s="300"/>
    </row>
    <row r="7" spans="1:32" ht="20.100000000000001" customHeight="1" x14ac:dyDescent="0.4">
      <c r="A7" s="298"/>
      <c r="B7" s="298"/>
      <c r="C7" s="298"/>
      <c r="D7" s="298"/>
      <c r="E7" s="298"/>
      <c r="F7" s="298"/>
      <c r="G7" s="299"/>
      <c r="H7" s="299"/>
      <c r="I7" s="299"/>
      <c r="J7" s="300"/>
      <c r="K7" s="300"/>
      <c r="L7" s="300"/>
      <c r="M7" s="300"/>
      <c r="N7" s="300"/>
      <c r="O7" s="300"/>
      <c r="P7" s="300"/>
      <c r="Q7" s="300"/>
      <c r="R7" s="300"/>
      <c r="S7" s="300"/>
      <c r="T7" s="300"/>
      <c r="U7" s="300"/>
      <c r="V7" s="300"/>
      <c r="W7" s="300"/>
      <c r="X7" s="300"/>
      <c r="Y7" s="300"/>
      <c r="Z7" s="300"/>
      <c r="AA7" s="300"/>
      <c r="AB7" s="300"/>
      <c r="AC7" s="300"/>
      <c r="AD7" s="300"/>
      <c r="AE7" s="300"/>
      <c r="AF7" s="300"/>
    </row>
    <row r="8" spans="1:32" ht="30" customHeight="1" x14ac:dyDescent="0.4">
      <c r="A8" s="301" t="s">
        <v>59</v>
      </c>
      <c r="B8" s="301"/>
      <c r="C8" s="301"/>
      <c r="D8" s="301"/>
      <c r="E8" s="301"/>
      <c r="F8" s="301"/>
      <c r="G8" s="301"/>
      <c r="H8" s="301"/>
      <c r="I8" s="301"/>
      <c r="J8" s="302">
        <f>IFERROR(IF(データシート!D66="無し",データシート!D73,データシート!V70),"")</f>
        <v>0</v>
      </c>
      <c r="K8" s="302"/>
      <c r="L8" s="302"/>
      <c r="M8" s="302"/>
      <c r="N8" s="302"/>
      <c r="O8" s="302"/>
      <c r="P8" s="302"/>
      <c r="Q8" s="302"/>
      <c r="R8" s="302"/>
      <c r="S8" s="302"/>
      <c r="T8" s="302"/>
      <c r="U8" s="302"/>
      <c r="V8" s="302"/>
      <c r="W8" s="302"/>
      <c r="X8" s="302"/>
      <c r="Y8" s="302"/>
      <c r="Z8" s="302"/>
      <c r="AA8" s="302"/>
      <c r="AB8" s="302"/>
      <c r="AC8" s="302"/>
      <c r="AD8" s="302"/>
      <c r="AE8" s="302"/>
      <c r="AF8" s="302"/>
    </row>
    <row r="9" spans="1:32" ht="30" customHeight="1" x14ac:dyDescent="0.4">
      <c r="A9" s="301" t="s">
        <v>60</v>
      </c>
      <c r="B9" s="301"/>
      <c r="C9" s="301"/>
      <c r="D9" s="301"/>
      <c r="E9" s="301"/>
      <c r="F9" s="301"/>
      <c r="G9" s="301"/>
      <c r="H9" s="301"/>
      <c r="I9" s="301"/>
      <c r="J9" s="302">
        <f>IFERROR(データシート!D72,"")</f>
        <v>0</v>
      </c>
      <c r="K9" s="302"/>
      <c r="L9" s="302"/>
      <c r="M9" s="302"/>
      <c r="N9" s="302"/>
      <c r="O9" s="302"/>
      <c r="P9" s="302"/>
      <c r="Q9" s="302"/>
      <c r="R9" s="302"/>
      <c r="S9" s="302"/>
      <c r="T9" s="302"/>
      <c r="U9" s="302"/>
      <c r="V9" s="302"/>
      <c r="W9" s="302"/>
      <c r="X9" s="302"/>
      <c r="Y9" s="302"/>
      <c r="Z9" s="302"/>
      <c r="AA9" s="302"/>
      <c r="AB9" s="302"/>
      <c r="AC9" s="302"/>
      <c r="AD9" s="302"/>
      <c r="AE9" s="302"/>
      <c r="AF9" s="302"/>
    </row>
    <row r="10" spans="1:32" ht="9.9499999999999993" customHeight="1" x14ac:dyDescent="0.4">
      <c r="A10" s="303" t="s">
        <v>61</v>
      </c>
      <c r="B10" s="303"/>
      <c r="C10" s="303"/>
      <c r="D10" s="303"/>
      <c r="E10" s="303"/>
      <c r="F10" s="303"/>
      <c r="G10" s="298" t="s">
        <v>363</v>
      </c>
      <c r="H10" s="298"/>
      <c r="I10" s="304" t="str">
        <f>IFERROR(IF(データシート!D67="BEV","〇",""),"")</f>
        <v/>
      </c>
      <c r="J10" s="304"/>
      <c r="K10" s="289" t="s">
        <v>62</v>
      </c>
      <c r="L10" s="289"/>
      <c r="M10" s="289"/>
      <c r="N10" s="289"/>
      <c r="O10" s="289"/>
      <c r="P10" s="289"/>
      <c r="Q10" s="304" t="str">
        <f>IFERROR(IF(データシート!D67="PHEV","〇",""),"")</f>
        <v/>
      </c>
      <c r="R10" s="304"/>
      <c r="S10" s="289" t="s">
        <v>63</v>
      </c>
      <c r="T10" s="289"/>
      <c r="U10" s="289"/>
      <c r="V10" s="289"/>
      <c r="W10" s="289"/>
      <c r="X10" s="289"/>
      <c r="Y10" s="305" t="str">
        <f>IFERROR(IF(データシート!D67="FCV","〇",""),"")</f>
        <v/>
      </c>
      <c r="Z10" s="305"/>
      <c r="AA10" s="289" t="s">
        <v>64</v>
      </c>
      <c r="AB10" s="289"/>
      <c r="AC10" s="289"/>
      <c r="AD10" s="289"/>
      <c r="AE10" s="289"/>
      <c r="AF10" s="289"/>
    </row>
    <row r="11" spans="1:32" ht="9.9499999999999993" customHeight="1" x14ac:dyDescent="0.4">
      <c r="A11" s="303"/>
      <c r="B11" s="303"/>
      <c r="C11" s="303"/>
      <c r="D11" s="303"/>
      <c r="E11" s="303"/>
      <c r="F11" s="303"/>
      <c r="G11" s="298"/>
      <c r="H11" s="298"/>
      <c r="I11" s="304"/>
      <c r="J11" s="304"/>
      <c r="K11" s="289"/>
      <c r="L11" s="289"/>
      <c r="M11" s="289"/>
      <c r="N11" s="289"/>
      <c r="O11" s="289"/>
      <c r="P11" s="289"/>
      <c r="Q11" s="304"/>
      <c r="R11" s="304"/>
      <c r="S11" s="289"/>
      <c r="T11" s="289"/>
      <c r="U11" s="289"/>
      <c r="V11" s="289"/>
      <c r="W11" s="289"/>
      <c r="X11" s="289"/>
      <c r="Y11" s="305"/>
      <c r="Z11" s="305"/>
      <c r="AA11" s="289"/>
      <c r="AB11" s="289"/>
      <c r="AC11" s="289"/>
      <c r="AD11" s="289"/>
      <c r="AE11" s="289"/>
      <c r="AF11" s="289"/>
    </row>
    <row r="12" spans="1:32" ht="9.9499999999999993" customHeight="1" x14ac:dyDescent="0.4">
      <c r="A12" s="303"/>
      <c r="B12" s="303"/>
      <c r="C12" s="303"/>
      <c r="D12" s="303"/>
      <c r="E12" s="303"/>
      <c r="F12" s="303"/>
      <c r="G12" s="298"/>
      <c r="H12" s="298"/>
      <c r="I12" s="304" t="str">
        <f>IFERROR(IF(データシート!D67="バッテリー交換式電気自動車(改造)","〇",""),"")</f>
        <v/>
      </c>
      <c r="J12" s="304"/>
      <c r="K12" s="306" t="s">
        <v>358</v>
      </c>
      <c r="L12" s="306"/>
      <c r="M12" s="306"/>
      <c r="N12" s="306"/>
      <c r="O12" s="306"/>
      <c r="P12" s="306"/>
      <c r="Q12" s="306"/>
      <c r="R12" s="306"/>
      <c r="S12" s="306"/>
      <c r="T12" s="306"/>
      <c r="U12" s="304" t="str">
        <f>IFERROR(IF(データシート!D67="水素内燃機関型自動車(改造)","〇",""),"")</f>
        <v/>
      </c>
      <c r="V12" s="304"/>
      <c r="W12" s="298" t="s">
        <v>359</v>
      </c>
      <c r="X12" s="298"/>
      <c r="Y12" s="298"/>
      <c r="Z12" s="298"/>
      <c r="AA12" s="298"/>
      <c r="AB12" s="298"/>
      <c r="AC12" s="298"/>
      <c r="AD12" s="298"/>
      <c r="AE12" s="298"/>
      <c r="AF12" s="298"/>
    </row>
    <row r="13" spans="1:32" ht="9.9499999999999993" customHeight="1" x14ac:dyDescent="0.4">
      <c r="A13" s="303"/>
      <c r="B13" s="303"/>
      <c r="C13" s="303"/>
      <c r="D13" s="303"/>
      <c r="E13" s="303"/>
      <c r="F13" s="303"/>
      <c r="G13" s="298"/>
      <c r="H13" s="298"/>
      <c r="I13" s="304"/>
      <c r="J13" s="304"/>
      <c r="K13" s="306"/>
      <c r="L13" s="306"/>
      <c r="M13" s="306"/>
      <c r="N13" s="306"/>
      <c r="O13" s="306"/>
      <c r="P13" s="306"/>
      <c r="Q13" s="306"/>
      <c r="R13" s="306"/>
      <c r="S13" s="306"/>
      <c r="T13" s="306"/>
      <c r="U13" s="304"/>
      <c r="V13" s="304"/>
      <c r="W13" s="298"/>
      <c r="X13" s="298"/>
      <c r="Y13" s="298"/>
      <c r="Z13" s="298"/>
      <c r="AA13" s="298"/>
      <c r="AB13" s="298"/>
      <c r="AC13" s="298"/>
      <c r="AD13" s="298"/>
      <c r="AE13" s="298"/>
      <c r="AF13" s="298"/>
    </row>
    <row r="14" spans="1:32" ht="9.9499999999999993" customHeight="1" x14ac:dyDescent="0.4">
      <c r="A14" s="303"/>
      <c r="B14" s="303"/>
      <c r="C14" s="303"/>
      <c r="D14" s="303"/>
      <c r="E14" s="303"/>
      <c r="F14" s="303"/>
      <c r="G14" s="307" t="s">
        <v>362</v>
      </c>
      <c r="H14" s="307"/>
      <c r="I14" s="304" t="str">
        <f>IFERROR(IF(データシート!D68="軽自動車(バン)","〇",""),"")</f>
        <v/>
      </c>
      <c r="J14" s="304"/>
      <c r="K14" s="289" t="s">
        <v>65</v>
      </c>
      <c r="L14" s="289"/>
      <c r="M14" s="289"/>
      <c r="N14" s="289"/>
      <c r="O14" s="289"/>
      <c r="P14" s="289"/>
      <c r="Q14" s="304" t="str">
        <f>IFERROR(IF(データシート!D68="軽自動車(トラック)","〇",""),"")</f>
        <v/>
      </c>
      <c r="R14" s="304"/>
      <c r="S14" s="289" t="s">
        <v>66</v>
      </c>
      <c r="T14" s="289"/>
      <c r="U14" s="289"/>
      <c r="V14" s="289"/>
      <c r="W14" s="289"/>
      <c r="X14" s="289"/>
      <c r="Y14" s="304" t="str">
        <f>IFERROR(IF(データシート!D68="トラクタ","〇",""),"")</f>
        <v/>
      </c>
      <c r="Z14" s="304"/>
      <c r="AA14" s="289" t="s">
        <v>67</v>
      </c>
      <c r="AB14" s="289"/>
      <c r="AC14" s="289"/>
      <c r="AD14" s="289"/>
      <c r="AE14" s="289"/>
      <c r="AF14" s="289"/>
    </row>
    <row r="15" spans="1:32" ht="9.9499999999999993" customHeight="1" x14ac:dyDescent="0.4">
      <c r="A15" s="303"/>
      <c r="B15" s="303"/>
      <c r="C15" s="303"/>
      <c r="D15" s="303"/>
      <c r="E15" s="303"/>
      <c r="F15" s="303"/>
      <c r="G15" s="307"/>
      <c r="H15" s="307"/>
      <c r="I15" s="304"/>
      <c r="J15" s="304"/>
      <c r="K15" s="289"/>
      <c r="L15" s="289"/>
      <c r="M15" s="289"/>
      <c r="N15" s="289"/>
      <c r="O15" s="289"/>
      <c r="P15" s="289"/>
      <c r="Q15" s="304"/>
      <c r="R15" s="304"/>
      <c r="S15" s="289"/>
      <c r="T15" s="289"/>
      <c r="U15" s="289"/>
      <c r="V15" s="289"/>
      <c r="W15" s="289"/>
      <c r="X15" s="289"/>
      <c r="Y15" s="304"/>
      <c r="Z15" s="304"/>
      <c r="AA15" s="289"/>
      <c r="AB15" s="289"/>
      <c r="AC15" s="289"/>
      <c r="AD15" s="289"/>
      <c r="AE15" s="289"/>
      <c r="AF15" s="289"/>
    </row>
    <row r="16" spans="1:32" ht="9.9499999999999993" customHeight="1" x14ac:dyDescent="0.4">
      <c r="A16" s="303"/>
      <c r="B16" s="303"/>
      <c r="C16" s="303"/>
      <c r="D16" s="303"/>
      <c r="E16" s="303"/>
      <c r="F16" s="303"/>
      <c r="G16" s="307"/>
      <c r="H16" s="307"/>
      <c r="I16" s="304" t="str">
        <f>IFERROR(IF(データシート!D68="トラック(小型)","〇",""),"")</f>
        <v/>
      </c>
      <c r="J16" s="304"/>
      <c r="K16" s="289" t="s">
        <v>68</v>
      </c>
      <c r="L16" s="289"/>
      <c r="M16" s="289"/>
      <c r="N16" s="289"/>
      <c r="O16" s="289"/>
      <c r="P16" s="289"/>
      <c r="Q16" s="304" t="str">
        <f>IFERROR(IF(データシート!D68="トラック(中型)","〇",""),"")</f>
        <v/>
      </c>
      <c r="R16" s="304"/>
      <c r="S16" s="289" t="s">
        <v>69</v>
      </c>
      <c r="T16" s="289"/>
      <c r="U16" s="289"/>
      <c r="V16" s="289"/>
      <c r="W16" s="289"/>
      <c r="X16" s="289"/>
      <c r="Y16" s="304" t="str">
        <f>IFERROR(IF(データシート!D68="トラック(大型)","〇",""),"")</f>
        <v/>
      </c>
      <c r="Z16" s="304"/>
      <c r="AA16" s="289" t="s">
        <v>70</v>
      </c>
      <c r="AB16" s="289"/>
      <c r="AC16" s="289"/>
      <c r="AD16" s="289"/>
      <c r="AE16" s="289"/>
      <c r="AF16" s="289"/>
    </row>
    <row r="17" spans="1:32" ht="9.9499999999999993" customHeight="1" x14ac:dyDescent="0.4">
      <c r="A17" s="303"/>
      <c r="B17" s="303"/>
      <c r="C17" s="303"/>
      <c r="D17" s="303"/>
      <c r="E17" s="303"/>
      <c r="F17" s="303"/>
      <c r="G17" s="307"/>
      <c r="H17" s="307"/>
      <c r="I17" s="304"/>
      <c r="J17" s="304"/>
      <c r="K17" s="289"/>
      <c r="L17" s="289"/>
      <c r="M17" s="289"/>
      <c r="N17" s="289"/>
      <c r="O17" s="289"/>
      <c r="P17" s="289"/>
      <c r="Q17" s="304"/>
      <c r="R17" s="304"/>
      <c r="S17" s="289"/>
      <c r="T17" s="289"/>
      <c r="U17" s="289"/>
      <c r="V17" s="289"/>
      <c r="W17" s="289"/>
      <c r="X17" s="289"/>
      <c r="Y17" s="304"/>
      <c r="Z17" s="304"/>
      <c r="AA17" s="289"/>
      <c r="AB17" s="289"/>
      <c r="AC17" s="289"/>
      <c r="AD17" s="289"/>
      <c r="AE17" s="289"/>
      <c r="AF17" s="289"/>
    </row>
    <row r="18" spans="1:32" ht="9.9499999999999993" customHeight="1" x14ac:dyDescent="0.4">
      <c r="A18" s="303"/>
      <c r="B18" s="303"/>
      <c r="C18" s="303"/>
      <c r="D18" s="303"/>
      <c r="E18" s="303"/>
      <c r="F18" s="303"/>
      <c r="G18" s="308" t="s">
        <v>71</v>
      </c>
      <c r="H18" s="308"/>
      <c r="I18" s="308"/>
      <c r="J18" s="308"/>
      <c r="K18" s="302" t="str">
        <f>IFERROR(データシート!D75&amp;" "&amp;データシート!H75&amp;" "&amp;データシート!L75&amp;" "&amp;データシート!O75,"")</f>
        <v xml:space="preserve">   </v>
      </c>
      <c r="L18" s="302"/>
      <c r="M18" s="302"/>
      <c r="N18" s="302"/>
      <c r="O18" s="302"/>
      <c r="P18" s="302"/>
      <c r="Q18" s="302"/>
      <c r="R18" s="302"/>
      <c r="S18" s="302"/>
      <c r="T18" s="302"/>
      <c r="U18" s="302"/>
      <c r="V18" s="302"/>
      <c r="W18" s="302"/>
      <c r="X18" s="302"/>
      <c r="Y18" s="302"/>
      <c r="Z18" s="302"/>
      <c r="AA18" s="302"/>
      <c r="AB18" s="302"/>
      <c r="AC18" s="302"/>
      <c r="AD18" s="302"/>
      <c r="AE18" s="302"/>
      <c r="AF18" s="302"/>
    </row>
    <row r="19" spans="1:32" ht="9.9499999999999993" customHeight="1" x14ac:dyDescent="0.4">
      <c r="A19" s="303"/>
      <c r="B19" s="303"/>
      <c r="C19" s="303"/>
      <c r="D19" s="303"/>
      <c r="E19" s="303"/>
      <c r="F19" s="303"/>
      <c r="G19" s="308"/>
      <c r="H19" s="308"/>
      <c r="I19" s="308"/>
      <c r="J19" s="308"/>
      <c r="K19" s="302"/>
      <c r="L19" s="302"/>
      <c r="M19" s="302"/>
      <c r="N19" s="302"/>
      <c r="O19" s="302"/>
      <c r="P19" s="302"/>
      <c r="Q19" s="302"/>
      <c r="R19" s="302"/>
      <c r="S19" s="302"/>
      <c r="T19" s="302"/>
      <c r="U19" s="302"/>
      <c r="V19" s="302"/>
      <c r="W19" s="302"/>
      <c r="X19" s="302"/>
      <c r="Y19" s="302"/>
      <c r="Z19" s="302"/>
      <c r="AA19" s="302"/>
      <c r="AB19" s="302"/>
      <c r="AC19" s="302"/>
      <c r="AD19" s="302"/>
      <c r="AE19" s="302"/>
      <c r="AF19" s="302"/>
    </row>
    <row r="20" spans="1:32" ht="9.9499999999999993" customHeight="1" x14ac:dyDescent="0.4">
      <c r="A20" s="303"/>
      <c r="B20" s="303"/>
      <c r="C20" s="303"/>
      <c r="D20" s="303"/>
      <c r="E20" s="303"/>
      <c r="F20" s="303"/>
      <c r="G20" s="308" t="s">
        <v>72</v>
      </c>
      <c r="H20" s="308"/>
      <c r="I20" s="308"/>
      <c r="J20" s="308"/>
      <c r="K20" s="302">
        <f>IFERROR(データシート!D76,"")</f>
        <v>0</v>
      </c>
      <c r="L20" s="302"/>
      <c r="M20" s="302"/>
      <c r="N20" s="302"/>
      <c r="O20" s="302"/>
      <c r="P20" s="302"/>
      <c r="Q20" s="302"/>
      <c r="R20" s="302"/>
      <c r="S20" s="302"/>
      <c r="T20" s="302"/>
      <c r="U20" s="302"/>
      <c r="V20" s="302"/>
      <c r="W20" s="302"/>
      <c r="X20" s="302"/>
      <c r="Y20" s="302"/>
      <c r="Z20" s="302"/>
      <c r="AA20" s="302"/>
      <c r="AB20" s="302"/>
      <c r="AC20" s="302"/>
      <c r="AD20" s="302"/>
      <c r="AE20" s="302"/>
      <c r="AF20" s="302"/>
    </row>
    <row r="21" spans="1:32" ht="9.9499999999999993" customHeight="1" x14ac:dyDescent="0.4">
      <c r="A21" s="303"/>
      <c r="B21" s="303"/>
      <c r="C21" s="303"/>
      <c r="D21" s="303"/>
      <c r="E21" s="303"/>
      <c r="F21" s="303"/>
      <c r="G21" s="308"/>
      <c r="H21" s="308"/>
      <c r="I21" s="308"/>
      <c r="J21" s="308"/>
      <c r="K21" s="302"/>
      <c r="L21" s="302"/>
      <c r="M21" s="302"/>
      <c r="N21" s="302"/>
      <c r="O21" s="302"/>
      <c r="P21" s="302"/>
      <c r="Q21" s="302"/>
      <c r="R21" s="302"/>
      <c r="S21" s="302"/>
      <c r="T21" s="302"/>
      <c r="U21" s="302"/>
      <c r="V21" s="302"/>
      <c r="W21" s="302"/>
      <c r="X21" s="302"/>
      <c r="Y21" s="302"/>
      <c r="Z21" s="302"/>
      <c r="AA21" s="302"/>
      <c r="AB21" s="302"/>
      <c r="AC21" s="302"/>
      <c r="AD21" s="302"/>
      <c r="AE21" s="302"/>
      <c r="AF21" s="302"/>
    </row>
    <row r="22" spans="1:32" ht="9.9499999999999993" customHeight="1" x14ac:dyDescent="0.4">
      <c r="A22" s="303"/>
      <c r="B22" s="303"/>
      <c r="C22" s="303"/>
      <c r="D22" s="303"/>
      <c r="E22" s="303"/>
      <c r="F22" s="303"/>
      <c r="G22" s="289" t="s">
        <v>73</v>
      </c>
      <c r="H22" s="289"/>
      <c r="I22" s="289"/>
      <c r="J22" s="289"/>
      <c r="K22" s="302">
        <f>IFERROR(データシート!D77,"")</f>
        <v>0</v>
      </c>
      <c r="L22" s="302"/>
      <c r="M22" s="302"/>
      <c r="N22" s="302"/>
      <c r="O22" s="302"/>
      <c r="P22" s="302"/>
      <c r="Q22" s="302"/>
      <c r="R22" s="302"/>
      <c r="S22" s="302"/>
      <c r="T22" s="302"/>
      <c r="U22" s="302"/>
      <c r="V22" s="302"/>
      <c r="W22" s="302"/>
      <c r="X22" s="302"/>
      <c r="Y22" s="302"/>
      <c r="Z22" s="302"/>
      <c r="AA22" s="302"/>
      <c r="AB22" s="302"/>
      <c r="AC22" s="302"/>
      <c r="AD22" s="302"/>
      <c r="AE22" s="302"/>
      <c r="AF22" s="302"/>
    </row>
    <row r="23" spans="1:32" ht="9.9499999999999993" customHeight="1" x14ac:dyDescent="0.4">
      <c r="A23" s="303"/>
      <c r="B23" s="303"/>
      <c r="C23" s="303"/>
      <c r="D23" s="303"/>
      <c r="E23" s="303"/>
      <c r="F23" s="303"/>
      <c r="G23" s="289"/>
      <c r="H23" s="289"/>
      <c r="I23" s="289"/>
      <c r="J23" s="289"/>
      <c r="K23" s="302"/>
      <c r="L23" s="302"/>
      <c r="M23" s="302"/>
      <c r="N23" s="302"/>
      <c r="O23" s="302"/>
      <c r="P23" s="302"/>
      <c r="Q23" s="302"/>
      <c r="R23" s="302"/>
      <c r="S23" s="302"/>
      <c r="T23" s="302"/>
      <c r="U23" s="302"/>
      <c r="V23" s="302"/>
      <c r="W23" s="302"/>
      <c r="X23" s="302"/>
      <c r="Y23" s="302"/>
      <c r="Z23" s="302"/>
      <c r="AA23" s="302"/>
      <c r="AB23" s="302"/>
      <c r="AC23" s="302"/>
      <c r="AD23" s="302"/>
      <c r="AE23" s="302"/>
      <c r="AF23" s="302"/>
    </row>
    <row r="24" spans="1:32" ht="9.9499999999999993" customHeight="1" x14ac:dyDescent="0.4">
      <c r="A24" s="303"/>
      <c r="B24" s="303"/>
      <c r="C24" s="303"/>
      <c r="D24" s="303"/>
      <c r="E24" s="303"/>
      <c r="F24" s="303"/>
      <c r="G24" s="289" t="s">
        <v>74</v>
      </c>
      <c r="H24" s="289"/>
      <c r="I24" s="289"/>
      <c r="J24" s="289"/>
      <c r="K24" s="302">
        <f>IFERROR(データシート!D78,"")</f>
        <v>0</v>
      </c>
      <c r="L24" s="302"/>
      <c r="M24" s="302"/>
      <c r="N24" s="302"/>
      <c r="O24" s="302"/>
      <c r="P24" s="302"/>
      <c r="Q24" s="302"/>
      <c r="R24" s="302"/>
      <c r="S24" s="302"/>
      <c r="T24" s="302"/>
      <c r="U24" s="302"/>
      <c r="V24" s="302"/>
      <c r="W24" s="302"/>
      <c r="X24" s="302"/>
      <c r="Y24" s="302"/>
      <c r="Z24" s="302"/>
      <c r="AA24" s="302"/>
      <c r="AB24" s="302"/>
      <c r="AC24" s="302"/>
      <c r="AD24" s="302"/>
      <c r="AE24" s="302"/>
      <c r="AF24" s="302"/>
    </row>
    <row r="25" spans="1:32" ht="9.9499999999999993" customHeight="1" x14ac:dyDescent="0.4">
      <c r="A25" s="303"/>
      <c r="B25" s="303"/>
      <c r="C25" s="303"/>
      <c r="D25" s="303"/>
      <c r="E25" s="303"/>
      <c r="F25" s="303"/>
      <c r="G25" s="289"/>
      <c r="H25" s="289"/>
      <c r="I25" s="289"/>
      <c r="J25" s="289"/>
      <c r="K25" s="302"/>
      <c r="L25" s="302"/>
      <c r="M25" s="302"/>
      <c r="N25" s="302"/>
      <c r="O25" s="302"/>
      <c r="P25" s="302"/>
      <c r="Q25" s="302"/>
      <c r="R25" s="302"/>
      <c r="S25" s="302"/>
      <c r="T25" s="302"/>
      <c r="U25" s="302"/>
      <c r="V25" s="302"/>
      <c r="W25" s="302"/>
      <c r="X25" s="302"/>
      <c r="Y25" s="302"/>
      <c r="Z25" s="302"/>
      <c r="AA25" s="302"/>
      <c r="AB25" s="302"/>
      <c r="AC25" s="302"/>
      <c r="AD25" s="302"/>
      <c r="AE25" s="302"/>
      <c r="AF25" s="302"/>
    </row>
    <row r="26" spans="1:32" ht="9.9499999999999993" customHeight="1" x14ac:dyDescent="0.4">
      <c r="A26" s="303"/>
      <c r="B26" s="303"/>
      <c r="C26" s="303"/>
      <c r="D26" s="303"/>
      <c r="E26" s="303"/>
      <c r="F26" s="303"/>
      <c r="G26" s="309" t="s">
        <v>75</v>
      </c>
      <c r="H26" s="309"/>
      <c r="I26" s="309"/>
      <c r="J26" s="309"/>
      <c r="K26" s="302">
        <f>IFERROR(データシート!D79,"")</f>
        <v>0</v>
      </c>
      <c r="L26" s="302"/>
      <c r="M26" s="302"/>
      <c r="N26" s="310"/>
      <c r="O26" s="311" t="s">
        <v>76</v>
      </c>
      <c r="P26" s="324">
        <f>IFERROR(データシート!L79,"")</f>
        <v>0</v>
      </c>
      <c r="Q26" s="324"/>
      <c r="R26" s="324"/>
      <c r="S26" s="324"/>
      <c r="T26" s="325"/>
      <c r="U26" s="318" t="s">
        <v>364</v>
      </c>
      <c r="V26" s="319"/>
      <c r="W26" s="319"/>
      <c r="X26" s="319"/>
      <c r="Y26" s="319"/>
      <c r="Z26" s="319"/>
      <c r="AA26" s="320"/>
      <c r="AB26" s="312">
        <f>IFERROR(データシート!D80,"")</f>
        <v>0</v>
      </c>
      <c r="AC26" s="313"/>
      <c r="AD26" s="313"/>
      <c r="AE26" s="313"/>
      <c r="AF26" s="314"/>
    </row>
    <row r="27" spans="1:32" ht="9.9499999999999993" customHeight="1" x14ac:dyDescent="0.4">
      <c r="A27" s="303"/>
      <c r="B27" s="303"/>
      <c r="C27" s="303"/>
      <c r="D27" s="303"/>
      <c r="E27" s="303"/>
      <c r="F27" s="303"/>
      <c r="G27" s="309"/>
      <c r="H27" s="309"/>
      <c r="I27" s="309"/>
      <c r="J27" s="309"/>
      <c r="K27" s="302"/>
      <c r="L27" s="302"/>
      <c r="M27" s="302"/>
      <c r="N27" s="310"/>
      <c r="O27" s="311"/>
      <c r="P27" s="326"/>
      <c r="Q27" s="326"/>
      <c r="R27" s="326"/>
      <c r="S27" s="326"/>
      <c r="T27" s="327"/>
      <c r="U27" s="321"/>
      <c r="V27" s="322"/>
      <c r="W27" s="322"/>
      <c r="X27" s="322"/>
      <c r="Y27" s="322"/>
      <c r="Z27" s="322"/>
      <c r="AA27" s="323"/>
      <c r="AB27" s="315"/>
      <c r="AC27" s="316"/>
      <c r="AD27" s="316"/>
      <c r="AE27" s="316"/>
      <c r="AF27" s="317"/>
    </row>
    <row r="28" spans="1:32" ht="15" customHeight="1" x14ac:dyDescent="0.4">
      <c r="A28" s="303"/>
      <c r="B28" s="303"/>
      <c r="C28" s="303"/>
      <c r="D28" s="303"/>
      <c r="E28" s="303"/>
      <c r="F28" s="303"/>
      <c r="G28" s="289" t="s">
        <v>77</v>
      </c>
      <c r="H28" s="289"/>
      <c r="I28" s="289"/>
      <c r="J28" s="289"/>
      <c r="K28" s="289"/>
      <c r="L28" s="289"/>
      <c r="M28" s="305" t="str">
        <f>IFERROR(IF(データシート!D81="有り","〇",""),"")</f>
        <v/>
      </c>
      <c r="N28" s="305"/>
      <c r="O28" s="308" t="s">
        <v>78</v>
      </c>
      <c r="P28" s="308"/>
      <c r="Q28" s="308"/>
      <c r="R28" s="308"/>
      <c r="S28" s="308"/>
      <c r="T28" s="308"/>
      <c r="U28" s="308"/>
      <c r="V28" s="308"/>
      <c r="W28" s="305" t="str">
        <f>IFERROR(IF(データシート!D81="無し","〇",""),"")</f>
        <v/>
      </c>
      <c r="X28" s="305"/>
      <c r="Y28" s="308" t="s">
        <v>79</v>
      </c>
      <c r="Z28" s="308"/>
      <c r="AA28" s="308"/>
      <c r="AB28" s="308"/>
      <c r="AC28" s="308"/>
      <c r="AD28" s="308"/>
      <c r="AE28" s="308"/>
      <c r="AF28" s="308"/>
    </row>
    <row r="29" spans="1:32" ht="15" customHeight="1" x14ac:dyDescent="0.4">
      <c r="A29" s="303"/>
      <c r="B29" s="303"/>
      <c r="C29" s="303"/>
      <c r="D29" s="303"/>
      <c r="E29" s="303"/>
      <c r="F29" s="303"/>
      <c r="G29" s="289"/>
      <c r="H29" s="289"/>
      <c r="I29" s="289"/>
      <c r="J29" s="289"/>
      <c r="K29" s="289"/>
      <c r="L29" s="289"/>
      <c r="M29" s="305"/>
      <c r="N29" s="305"/>
      <c r="O29" s="308"/>
      <c r="P29" s="308"/>
      <c r="Q29" s="308"/>
      <c r="R29" s="308"/>
      <c r="S29" s="308"/>
      <c r="T29" s="308"/>
      <c r="U29" s="308"/>
      <c r="V29" s="308"/>
      <c r="W29" s="305"/>
      <c r="X29" s="305"/>
      <c r="Y29" s="308"/>
      <c r="Z29" s="308"/>
      <c r="AA29" s="308"/>
      <c r="AB29" s="308"/>
      <c r="AC29" s="308"/>
      <c r="AD29" s="308"/>
      <c r="AE29" s="308"/>
      <c r="AF29" s="308"/>
    </row>
    <row r="30" spans="1:32" ht="15" customHeight="1" x14ac:dyDescent="0.4">
      <c r="A30" s="289" t="s">
        <v>80</v>
      </c>
      <c r="B30" s="289"/>
      <c r="C30" s="289"/>
      <c r="D30" s="289"/>
      <c r="E30" s="289"/>
      <c r="F30" s="289"/>
      <c r="G30" s="289"/>
      <c r="H30" s="289"/>
      <c r="I30" s="289"/>
      <c r="J30" s="289"/>
      <c r="K30" s="289"/>
      <c r="L30" s="289"/>
      <c r="M30" s="289"/>
      <c r="N30" s="289"/>
      <c r="O30" s="289"/>
      <c r="P30" s="289"/>
      <c r="Q30" s="289"/>
      <c r="R30" s="289"/>
      <c r="S30" s="289"/>
      <c r="T30" s="289"/>
      <c r="U30" s="289"/>
      <c r="V30" s="289"/>
      <c r="W30" s="331">
        <f>IFERROR(データシート!D69,"")</f>
        <v>0</v>
      </c>
      <c r="X30" s="331"/>
      <c r="Y30" s="331"/>
      <c r="Z30" s="331"/>
      <c r="AA30" s="331"/>
      <c r="AB30" s="331"/>
      <c r="AC30" s="331"/>
      <c r="AD30" s="331"/>
      <c r="AE30" s="331"/>
      <c r="AF30" s="331"/>
    </row>
    <row r="31" spans="1:32" ht="15" customHeight="1" x14ac:dyDescent="0.4">
      <c r="A31" s="289"/>
      <c r="B31" s="289"/>
      <c r="C31" s="289"/>
      <c r="D31" s="289"/>
      <c r="E31" s="289"/>
      <c r="F31" s="289"/>
      <c r="G31" s="289"/>
      <c r="H31" s="289"/>
      <c r="I31" s="289"/>
      <c r="J31" s="289"/>
      <c r="K31" s="289"/>
      <c r="L31" s="289"/>
      <c r="M31" s="289"/>
      <c r="N31" s="289"/>
      <c r="O31" s="289"/>
      <c r="P31" s="289"/>
      <c r="Q31" s="289"/>
      <c r="R31" s="289"/>
      <c r="S31" s="289"/>
      <c r="T31" s="289"/>
      <c r="U31" s="289"/>
      <c r="V31" s="289"/>
      <c r="W31" s="331"/>
      <c r="X31" s="331"/>
      <c r="Y31" s="331"/>
      <c r="Z31" s="331"/>
      <c r="AA31" s="331"/>
      <c r="AB31" s="331"/>
      <c r="AC31" s="331"/>
      <c r="AD31" s="331"/>
      <c r="AE31" s="331"/>
      <c r="AF31" s="331"/>
    </row>
    <row r="32" spans="1:32" ht="9.9499999999999993" customHeight="1" x14ac:dyDescent="0.4">
      <c r="A32" s="289" t="s">
        <v>81</v>
      </c>
      <c r="B32" s="289"/>
      <c r="C32" s="289"/>
      <c r="D32" s="289"/>
      <c r="E32" s="289"/>
      <c r="F32" s="289"/>
      <c r="G32" s="289"/>
      <c r="H32" s="289"/>
      <c r="I32" s="289"/>
      <c r="J32" s="289"/>
      <c r="K32" s="289"/>
      <c r="L32" s="289"/>
      <c r="M32" s="289"/>
      <c r="N32" s="289"/>
      <c r="O32" s="289"/>
      <c r="P32" s="289"/>
      <c r="Q32" s="289"/>
      <c r="R32" s="289"/>
      <c r="S32" s="289"/>
      <c r="T32" s="289"/>
      <c r="U32" s="289"/>
      <c r="V32" s="289"/>
      <c r="W32" s="289" t="s">
        <v>82</v>
      </c>
      <c r="X32" s="289"/>
      <c r="Y32" s="289"/>
      <c r="Z32" s="289"/>
      <c r="AA32" s="289"/>
      <c r="AB32" s="289"/>
      <c r="AC32" s="289"/>
      <c r="AD32" s="289"/>
      <c r="AE32" s="289"/>
      <c r="AF32" s="289"/>
    </row>
    <row r="33" spans="1:32" ht="9.9499999999999993" customHeight="1" x14ac:dyDescent="0.4">
      <c r="A33" s="289"/>
      <c r="B33" s="289"/>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row>
    <row r="34" spans="1:32" ht="15" customHeight="1" x14ac:dyDescent="0.4">
      <c r="A34" s="328" t="s">
        <v>365</v>
      </c>
      <c r="B34" s="328"/>
      <c r="C34" s="328"/>
      <c r="D34" s="328"/>
      <c r="E34" s="328"/>
      <c r="F34" s="328"/>
      <c r="G34" s="328"/>
      <c r="H34" s="328"/>
      <c r="I34" s="328"/>
      <c r="J34" s="328"/>
      <c r="K34" s="328"/>
      <c r="L34" s="328"/>
      <c r="M34" s="328"/>
      <c r="N34" s="328"/>
      <c r="O34" s="328"/>
      <c r="P34" s="328"/>
      <c r="Q34" s="328"/>
      <c r="R34" s="328"/>
      <c r="S34" s="328"/>
      <c r="T34" s="328"/>
      <c r="U34" s="328"/>
      <c r="V34" s="328"/>
      <c r="W34" s="329">
        <f>データシート!D82</f>
        <v>0</v>
      </c>
      <c r="X34" s="302"/>
      <c r="Y34" s="302"/>
      <c r="Z34" s="302"/>
      <c r="AA34" s="302"/>
      <c r="AB34" s="302"/>
      <c r="AC34" s="302"/>
      <c r="AD34" s="310"/>
      <c r="AE34" s="330" t="s">
        <v>30</v>
      </c>
      <c r="AF34" s="289"/>
    </row>
    <row r="35" spans="1:32" ht="15" customHeight="1" x14ac:dyDescent="0.4">
      <c r="A35" s="328"/>
      <c r="B35" s="328"/>
      <c r="C35" s="328"/>
      <c r="D35" s="328"/>
      <c r="E35" s="328"/>
      <c r="F35" s="328"/>
      <c r="G35" s="328"/>
      <c r="H35" s="328"/>
      <c r="I35" s="328"/>
      <c r="J35" s="328"/>
      <c r="K35" s="328"/>
      <c r="L35" s="328"/>
      <c r="M35" s="328"/>
      <c r="N35" s="328"/>
      <c r="O35" s="328"/>
      <c r="P35" s="328"/>
      <c r="Q35" s="328"/>
      <c r="R35" s="328"/>
      <c r="S35" s="328"/>
      <c r="T35" s="328"/>
      <c r="U35" s="328"/>
      <c r="V35" s="328"/>
      <c r="W35" s="302"/>
      <c r="X35" s="302"/>
      <c r="Y35" s="302"/>
      <c r="Z35" s="302"/>
      <c r="AA35" s="302"/>
      <c r="AB35" s="302"/>
      <c r="AC35" s="302"/>
      <c r="AD35" s="310"/>
      <c r="AE35" s="330"/>
      <c r="AF35" s="289"/>
    </row>
    <row r="36" spans="1:32" ht="15" customHeight="1" x14ac:dyDescent="0.4">
      <c r="A36" s="328" t="s">
        <v>83</v>
      </c>
      <c r="B36" s="328"/>
      <c r="C36" s="328"/>
      <c r="D36" s="328"/>
      <c r="E36" s="328"/>
      <c r="F36" s="328"/>
      <c r="G36" s="328"/>
      <c r="H36" s="328"/>
      <c r="I36" s="328"/>
      <c r="J36" s="328"/>
      <c r="K36" s="328"/>
      <c r="L36" s="328"/>
      <c r="M36" s="328"/>
      <c r="N36" s="328"/>
      <c r="O36" s="328"/>
      <c r="P36" s="328"/>
      <c r="Q36" s="328"/>
      <c r="R36" s="328"/>
      <c r="S36" s="328"/>
      <c r="T36" s="328"/>
      <c r="U36" s="328"/>
      <c r="V36" s="328"/>
      <c r="W36" s="329">
        <f>データシート!D83</f>
        <v>0</v>
      </c>
      <c r="X36" s="302"/>
      <c r="Y36" s="302"/>
      <c r="Z36" s="302"/>
      <c r="AA36" s="302"/>
      <c r="AB36" s="302"/>
      <c r="AC36" s="302"/>
      <c r="AD36" s="310"/>
      <c r="AE36" s="330" t="s">
        <v>30</v>
      </c>
      <c r="AF36" s="289"/>
    </row>
    <row r="37" spans="1:32" ht="15" customHeight="1" x14ac:dyDescent="0.4">
      <c r="A37" s="328"/>
      <c r="B37" s="328"/>
      <c r="C37" s="328"/>
      <c r="D37" s="328"/>
      <c r="E37" s="328"/>
      <c r="F37" s="328"/>
      <c r="G37" s="328"/>
      <c r="H37" s="328"/>
      <c r="I37" s="328"/>
      <c r="J37" s="328"/>
      <c r="K37" s="328"/>
      <c r="L37" s="328"/>
      <c r="M37" s="328"/>
      <c r="N37" s="328"/>
      <c r="O37" s="328"/>
      <c r="P37" s="328"/>
      <c r="Q37" s="328"/>
      <c r="R37" s="328"/>
      <c r="S37" s="328"/>
      <c r="T37" s="328"/>
      <c r="U37" s="328"/>
      <c r="V37" s="328"/>
      <c r="W37" s="302"/>
      <c r="X37" s="302"/>
      <c r="Y37" s="302"/>
      <c r="Z37" s="302"/>
      <c r="AA37" s="302"/>
      <c r="AB37" s="302"/>
      <c r="AC37" s="302"/>
      <c r="AD37" s="310"/>
      <c r="AE37" s="330"/>
      <c r="AF37" s="289"/>
    </row>
    <row r="38" spans="1:32" s="2" customFormat="1" ht="15" customHeight="1" x14ac:dyDescent="0.4">
      <c r="A38" s="328" t="s">
        <v>84</v>
      </c>
      <c r="B38" s="328"/>
      <c r="C38" s="328"/>
      <c r="D38" s="328"/>
      <c r="E38" s="328"/>
      <c r="F38" s="328"/>
      <c r="G38" s="328"/>
      <c r="H38" s="328"/>
      <c r="I38" s="328"/>
      <c r="J38" s="328"/>
      <c r="K38" s="328"/>
      <c r="L38" s="328"/>
      <c r="M38" s="328"/>
      <c r="N38" s="328"/>
      <c r="O38" s="328"/>
      <c r="P38" s="328"/>
      <c r="Q38" s="328"/>
      <c r="R38" s="328"/>
      <c r="S38" s="328"/>
      <c r="T38" s="328"/>
      <c r="U38" s="328"/>
      <c r="V38" s="328"/>
      <c r="W38" s="329">
        <f>データシート!D85</f>
        <v>0</v>
      </c>
      <c r="X38" s="302"/>
      <c r="Y38" s="302"/>
      <c r="Z38" s="302"/>
      <c r="AA38" s="302"/>
      <c r="AB38" s="302"/>
      <c r="AC38" s="302"/>
      <c r="AD38" s="310"/>
      <c r="AE38" s="330" t="s">
        <v>30</v>
      </c>
      <c r="AF38" s="289"/>
    </row>
    <row r="39" spans="1:32" s="2" customFormat="1" ht="15" customHeight="1" x14ac:dyDescent="0.4">
      <c r="A39" s="328"/>
      <c r="B39" s="328"/>
      <c r="C39" s="328"/>
      <c r="D39" s="328"/>
      <c r="E39" s="328"/>
      <c r="F39" s="328"/>
      <c r="G39" s="328"/>
      <c r="H39" s="328"/>
      <c r="I39" s="328"/>
      <c r="J39" s="328"/>
      <c r="K39" s="328"/>
      <c r="L39" s="328"/>
      <c r="M39" s="328"/>
      <c r="N39" s="328"/>
      <c r="O39" s="328"/>
      <c r="P39" s="328"/>
      <c r="Q39" s="328"/>
      <c r="R39" s="328"/>
      <c r="S39" s="328"/>
      <c r="T39" s="328"/>
      <c r="U39" s="328"/>
      <c r="V39" s="328"/>
      <c r="W39" s="302"/>
      <c r="X39" s="302"/>
      <c r="Y39" s="302"/>
      <c r="Z39" s="302"/>
      <c r="AA39" s="302"/>
      <c r="AB39" s="302"/>
      <c r="AC39" s="302"/>
      <c r="AD39" s="310"/>
      <c r="AE39" s="330"/>
      <c r="AF39" s="289"/>
    </row>
    <row r="40" spans="1:32" ht="15" customHeight="1" x14ac:dyDescent="0.4">
      <c r="A40" s="328" t="s">
        <v>366</v>
      </c>
      <c r="B40" s="328"/>
      <c r="C40" s="328"/>
      <c r="D40" s="328"/>
      <c r="E40" s="328"/>
      <c r="F40" s="328"/>
      <c r="G40" s="328"/>
      <c r="H40" s="328"/>
      <c r="I40" s="328"/>
      <c r="J40" s="328"/>
      <c r="K40" s="328"/>
      <c r="L40" s="328"/>
      <c r="M40" s="328"/>
      <c r="N40" s="328"/>
      <c r="O40" s="328"/>
      <c r="P40" s="328"/>
      <c r="Q40" s="328"/>
      <c r="R40" s="328"/>
      <c r="S40" s="328"/>
      <c r="T40" s="328"/>
      <c r="U40" s="328"/>
      <c r="V40" s="328"/>
      <c r="W40" s="329" t="str">
        <f>データシート!H85</f>
        <v/>
      </c>
      <c r="X40" s="302"/>
      <c r="Y40" s="302"/>
      <c r="Z40" s="302"/>
      <c r="AA40" s="302"/>
      <c r="AB40" s="302"/>
      <c r="AC40" s="302"/>
      <c r="AD40" s="310"/>
      <c r="AE40" s="330" t="s">
        <v>30</v>
      </c>
      <c r="AF40" s="289"/>
    </row>
    <row r="41" spans="1:32" ht="15" customHeight="1" x14ac:dyDescent="0.4">
      <c r="A41" s="328"/>
      <c r="B41" s="328"/>
      <c r="C41" s="328"/>
      <c r="D41" s="328"/>
      <c r="E41" s="328"/>
      <c r="F41" s="328"/>
      <c r="G41" s="328"/>
      <c r="H41" s="328"/>
      <c r="I41" s="328"/>
      <c r="J41" s="328"/>
      <c r="K41" s="328"/>
      <c r="L41" s="328"/>
      <c r="M41" s="328"/>
      <c r="N41" s="328"/>
      <c r="O41" s="328"/>
      <c r="P41" s="328"/>
      <c r="Q41" s="328"/>
      <c r="R41" s="328"/>
      <c r="S41" s="328"/>
      <c r="T41" s="328"/>
      <c r="U41" s="328"/>
      <c r="V41" s="328"/>
      <c r="W41" s="302"/>
      <c r="X41" s="302"/>
      <c r="Y41" s="302"/>
      <c r="Z41" s="302"/>
      <c r="AA41" s="302"/>
      <c r="AB41" s="302"/>
      <c r="AC41" s="302"/>
      <c r="AD41" s="310"/>
      <c r="AE41" s="330"/>
      <c r="AF41" s="289"/>
    </row>
    <row r="42" spans="1:32" ht="15" customHeight="1" x14ac:dyDescent="0.4">
      <c r="A42" s="328" t="s">
        <v>85</v>
      </c>
      <c r="B42" s="328"/>
      <c r="C42" s="328"/>
      <c r="D42" s="328"/>
      <c r="E42" s="328"/>
      <c r="F42" s="328"/>
      <c r="G42" s="328"/>
      <c r="H42" s="328"/>
      <c r="I42" s="328"/>
      <c r="J42" s="328"/>
      <c r="K42" s="328"/>
      <c r="L42" s="328"/>
      <c r="M42" s="328"/>
      <c r="N42" s="328"/>
      <c r="O42" s="328"/>
      <c r="P42" s="328"/>
      <c r="Q42" s="328"/>
      <c r="R42" s="328"/>
      <c r="S42" s="328"/>
      <c r="T42" s="328"/>
      <c r="U42" s="328"/>
      <c r="V42" s="328"/>
      <c r="W42" s="329">
        <f>データシート!K85</f>
        <v>0</v>
      </c>
      <c r="X42" s="302"/>
      <c r="Y42" s="302"/>
      <c r="Z42" s="302"/>
      <c r="AA42" s="302"/>
      <c r="AB42" s="302"/>
      <c r="AC42" s="302"/>
      <c r="AD42" s="310"/>
      <c r="AE42" s="330" t="s">
        <v>30</v>
      </c>
      <c r="AF42" s="289"/>
    </row>
    <row r="43" spans="1:32" ht="15" customHeight="1" x14ac:dyDescent="0.4">
      <c r="A43" s="328"/>
      <c r="B43" s="328"/>
      <c r="C43" s="328"/>
      <c r="D43" s="328"/>
      <c r="E43" s="328"/>
      <c r="F43" s="328"/>
      <c r="G43" s="328"/>
      <c r="H43" s="328"/>
      <c r="I43" s="328"/>
      <c r="J43" s="328"/>
      <c r="K43" s="328"/>
      <c r="L43" s="328"/>
      <c r="M43" s="328"/>
      <c r="N43" s="328"/>
      <c r="O43" s="328"/>
      <c r="P43" s="328"/>
      <c r="Q43" s="328"/>
      <c r="R43" s="328"/>
      <c r="S43" s="328"/>
      <c r="T43" s="328"/>
      <c r="U43" s="328"/>
      <c r="V43" s="328"/>
      <c r="W43" s="302"/>
      <c r="X43" s="302"/>
      <c r="Y43" s="302"/>
      <c r="Z43" s="302"/>
      <c r="AA43" s="302"/>
      <c r="AB43" s="302"/>
      <c r="AC43" s="302"/>
      <c r="AD43" s="310"/>
      <c r="AE43" s="330"/>
      <c r="AF43" s="289"/>
    </row>
    <row r="44" spans="1:32" ht="15" customHeight="1" x14ac:dyDescent="0.4">
      <c r="A44" s="301" t="s">
        <v>86</v>
      </c>
      <c r="B44" s="328"/>
      <c r="C44" s="328"/>
      <c r="D44" s="328"/>
      <c r="E44" s="328"/>
      <c r="F44" s="328"/>
      <c r="G44" s="328"/>
      <c r="H44" s="328"/>
      <c r="I44" s="328"/>
      <c r="J44" s="328"/>
      <c r="K44" s="328"/>
      <c r="L44" s="328"/>
      <c r="M44" s="328"/>
      <c r="N44" s="328"/>
      <c r="O44" s="328"/>
      <c r="P44" s="328"/>
      <c r="Q44" s="328"/>
      <c r="R44" s="328"/>
      <c r="S44" s="328"/>
      <c r="T44" s="328"/>
      <c r="U44" s="328"/>
      <c r="V44" s="328"/>
      <c r="W44" s="329">
        <f>データシート!O85</f>
        <v>0</v>
      </c>
      <c r="X44" s="302"/>
      <c r="Y44" s="302"/>
      <c r="Z44" s="302"/>
      <c r="AA44" s="302"/>
      <c r="AB44" s="302"/>
      <c r="AC44" s="302"/>
      <c r="AD44" s="310"/>
      <c r="AE44" s="330" t="s">
        <v>30</v>
      </c>
      <c r="AF44" s="289"/>
    </row>
    <row r="45" spans="1:32" ht="15" customHeight="1" x14ac:dyDescent="0.4">
      <c r="A45" s="328"/>
      <c r="B45" s="328"/>
      <c r="C45" s="328"/>
      <c r="D45" s="328"/>
      <c r="E45" s="328"/>
      <c r="F45" s="328"/>
      <c r="G45" s="328"/>
      <c r="H45" s="328"/>
      <c r="I45" s="328"/>
      <c r="J45" s="328"/>
      <c r="K45" s="328"/>
      <c r="L45" s="328"/>
      <c r="M45" s="328"/>
      <c r="N45" s="328"/>
      <c r="O45" s="328"/>
      <c r="P45" s="328"/>
      <c r="Q45" s="328"/>
      <c r="R45" s="328"/>
      <c r="S45" s="328"/>
      <c r="T45" s="328"/>
      <c r="U45" s="328"/>
      <c r="V45" s="328"/>
      <c r="W45" s="302"/>
      <c r="X45" s="302"/>
      <c r="Y45" s="302"/>
      <c r="Z45" s="302"/>
      <c r="AA45" s="302"/>
      <c r="AB45" s="302"/>
      <c r="AC45" s="302"/>
      <c r="AD45" s="310"/>
      <c r="AE45" s="330"/>
      <c r="AF45" s="289"/>
    </row>
    <row r="46" spans="1:32" s="2" customFormat="1" ht="12.95" customHeight="1" x14ac:dyDescent="0.4">
      <c r="A46" s="2" t="s">
        <v>5</v>
      </c>
      <c r="B46" s="2" t="s">
        <v>87</v>
      </c>
    </row>
    <row r="47" spans="1:32" s="2" customFormat="1" ht="12.95" customHeight="1" x14ac:dyDescent="0.4">
      <c r="A47" s="2" t="s">
        <v>3</v>
      </c>
      <c r="B47" s="2" t="s">
        <v>88</v>
      </c>
    </row>
    <row r="48" spans="1:32" s="2" customFormat="1" ht="12.95" customHeight="1" x14ac:dyDescent="0.4">
      <c r="A48" s="2" t="s">
        <v>1</v>
      </c>
      <c r="B48" s="2" t="s">
        <v>89</v>
      </c>
    </row>
    <row r="49" spans="1:11" s="2" customFormat="1" ht="12.95" customHeight="1" x14ac:dyDescent="0.4">
      <c r="A49" s="2" t="s">
        <v>90</v>
      </c>
      <c r="B49" s="2" t="s">
        <v>91</v>
      </c>
      <c r="K49" s="2" t="s">
        <v>92</v>
      </c>
    </row>
    <row r="50" spans="1:11" s="2" customFormat="1" ht="12.95" customHeight="1" x14ac:dyDescent="0.4">
      <c r="K50" s="2" t="s">
        <v>93</v>
      </c>
    </row>
    <row r="51" spans="1:11" s="2" customFormat="1" ht="12.95" customHeight="1" x14ac:dyDescent="0.4">
      <c r="K51" s="2" t="s">
        <v>94</v>
      </c>
    </row>
    <row r="52" spans="1:11" s="2" customFormat="1" ht="12.95" customHeight="1" x14ac:dyDescent="0.4">
      <c r="A52" s="2" t="s">
        <v>95</v>
      </c>
      <c r="B52" s="2" t="s">
        <v>96</v>
      </c>
    </row>
    <row r="53" spans="1:11" s="2" customFormat="1" ht="9.9499999999999993" customHeight="1" x14ac:dyDescent="0.4">
      <c r="A53" s="2" t="s">
        <v>97</v>
      </c>
      <c r="B53" s="2" t="s">
        <v>98</v>
      </c>
    </row>
    <row r="54" spans="1:11" s="2" customFormat="1" ht="9.9499999999999993" customHeight="1" x14ac:dyDescent="0.4">
      <c r="A54" s="2" t="s">
        <v>99</v>
      </c>
      <c r="B54" s="2" t="s">
        <v>100</v>
      </c>
    </row>
    <row r="55" spans="1:11" s="2" customFormat="1" ht="9.9499999999999993" customHeight="1" x14ac:dyDescent="0.4">
      <c r="A55" s="2" t="s">
        <v>101</v>
      </c>
      <c r="B55" s="2" t="s">
        <v>102</v>
      </c>
    </row>
    <row r="56" spans="1:11" s="2" customFormat="1" ht="9.9499999999999993" customHeight="1" x14ac:dyDescent="0.4">
      <c r="A56" s="2" t="s">
        <v>103</v>
      </c>
      <c r="B56" s="2" t="s">
        <v>104</v>
      </c>
    </row>
    <row r="57" spans="1:11" s="2" customFormat="1" ht="9.9499999999999993" customHeight="1" x14ac:dyDescent="0.4">
      <c r="A57" s="2" t="s">
        <v>105</v>
      </c>
      <c r="B57" s="2" t="s">
        <v>106</v>
      </c>
    </row>
    <row r="58" spans="1:11" s="2" customFormat="1" ht="9.9499999999999993" customHeight="1" x14ac:dyDescent="0.4"/>
    <row r="59" spans="1:11" s="2" customFormat="1" ht="9.9499999999999993" customHeight="1" x14ac:dyDescent="0.4"/>
    <row r="60" spans="1:11" s="2" customFormat="1" ht="9.9499999999999993" customHeight="1" x14ac:dyDescent="0.4"/>
    <row r="61" spans="1:11" ht="9.9499999999999993" customHeight="1" x14ac:dyDescent="0.4"/>
    <row r="62" spans="1:11" ht="9.9499999999999993" customHeight="1" x14ac:dyDescent="0.4"/>
    <row r="63" spans="1:11" ht="9.9499999999999993" customHeight="1" x14ac:dyDescent="0.4"/>
    <row r="64" spans="1:11"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sheetData>
  <sheetProtection algorithmName="SHA-512" hashValue="nJ7ss9G3WOssbFUYr2KhoRV3DUvS3R8wX1WdjCRbG6uc26h2pf8CdeEiGFO+KT3F+mUMlZ1EU5MX1mnAIQOF5A==" saltValue="gFFJxwL2uYKReAP1nYvVOQ==" spinCount="100000" sheet="1" objects="1" scenarios="1"/>
  <mergeCells count="74">
    <mergeCell ref="A42:V43"/>
    <mergeCell ref="W42:AD43"/>
    <mergeCell ref="AE42:AF43"/>
    <mergeCell ref="A44:V45"/>
    <mergeCell ref="W44:AD45"/>
    <mergeCell ref="AE44:AF45"/>
    <mergeCell ref="A38:V39"/>
    <mergeCell ref="W38:AD39"/>
    <mergeCell ref="AE38:AF39"/>
    <mergeCell ref="A40:V41"/>
    <mergeCell ref="W40:AD41"/>
    <mergeCell ref="AE40:AF41"/>
    <mergeCell ref="A36:V37"/>
    <mergeCell ref="W36:AD37"/>
    <mergeCell ref="AE36:AF37"/>
    <mergeCell ref="G28:L29"/>
    <mergeCell ref="M28:N29"/>
    <mergeCell ref="O28:V29"/>
    <mergeCell ref="W28:X29"/>
    <mergeCell ref="Y28:AF29"/>
    <mergeCell ref="A30:V31"/>
    <mergeCell ref="W30:AF31"/>
    <mergeCell ref="A32:V33"/>
    <mergeCell ref="W32:AF33"/>
    <mergeCell ref="A34:V35"/>
    <mergeCell ref="W34:AD35"/>
    <mergeCell ref="AE34:AF35"/>
    <mergeCell ref="G22:J23"/>
    <mergeCell ref="K22:AF23"/>
    <mergeCell ref="G24:J25"/>
    <mergeCell ref="K24:AF25"/>
    <mergeCell ref="G26:J27"/>
    <mergeCell ref="K26:N27"/>
    <mergeCell ref="O26:O27"/>
    <mergeCell ref="AB26:AF27"/>
    <mergeCell ref="U26:AA27"/>
    <mergeCell ref="P26:T27"/>
    <mergeCell ref="AA16:AF17"/>
    <mergeCell ref="G18:J19"/>
    <mergeCell ref="K18:AF19"/>
    <mergeCell ref="G20:J21"/>
    <mergeCell ref="K20:AF21"/>
    <mergeCell ref="I16:J17"/>
    <mergeCell ref="K16:P17"/>
    <mergeCell ref="Q16:R17"/>
    <mergeCell ref="S16:X17"/>
    <mergeCell ref="Y16:Z17"/>
    <mergeCell ref="K14:P15"/>
    <mergeCell ref="Q14:R15"/>
    <mergeCell ref="S14:X15"/>
    <mergeCell ref="Y14:Z15"/>
    <mergeCell ref="AA14:AF15"/>
    <mergeCell ref="A9:I9"/>
    <mergeCell ref="J9:AF9"/>
    <mergeCell ref="A10:F29"/>
    <mergeCell ref="G10:H13"/>
    <mergeCell ref="I10:J11"/>
    <mergeCell ref="K10:P11"/>
    <mergeCell ref="Q10:R11"/>
    <mergeCell ref="S10:X11"/>
    <mergeCell ref="Y10:Z11"/>
    <mergeCell ref="AA10:AF11"/>
    <mergeCell ref="I12:J13"/>
    <mergeCell ref="K12:T13"/>
    <mergeCell ref="U12:V13"/>
    <mergeCell ref="W12:AF13"/>
    <mergeCell ref="G14:H17"/>
    <mergeCell ref="I14:J15"/>
    <mergeCell ref="A2:I3"/>
    <mergeCell ref="A5:F7"/>
    <mergeCell ref="G5:I7"/>
    <mergeCell ref="J5:AF7"/>
    <mergeCell ref="A8:I8"/>
    <mergeCell ref="J8:AF8"/>
  </mergeCells>
  <phoneticPr fontId="3"/>
  <pageMargins left="0.70866141732283472" right="0.70866141732283472" top="0.74803149606299213" bottom="0.74803149606299213" header="0.31496062992125984" footer="0.31496062992125984"/>
  <pageSetup paperSize="9" scale="79" orientation="portrait" r:id="rId1"/>
  <extLst>
    <ext xmlns:x14="http://schemas.microsoft.com/office/spreadsheetml/2009/9/main" uri="{78C0D931-6437-407d-A8EE-F0AAD7539E65}">
      <x14:conditionalFormattings>
        <x14:conditionalFormatting xmlns:xm="http://schemas.microsoft.com/office/excel/2006/main">
          <x14:cfRule type="expression" priority="2" id="{A95DDE86-1B10-4FD8-895A-1E46B213CFCE}">
            <xm:f>データシート!$D$52=""</xm:f>
            <x14:dxf>
              <font>
                <color theme="0"/>
              </font>
              <fill>
                <patternFill patternType="none">
                  <bgColor auto="1"/>
                </patternFill>
              </fill>
            </x14:dxf>
          </x14:cfRule>
          <xm:sqref>K26:N27</xm:sqref>
        </x14:conditionalFormatting>
        <x14:conditionalFormatting xmlns:xm="http://schemas.microsoft.com/office/excel/2006/main">
          <x14:cfRule type="expression" priority="1" id="{C590C2FE-D766-4D9F-A560-16FD1F5902C4}">
            <xm:f>データシート!$D$53=""</xm:f>
            <x14:dxf>
              <font>
                <color theme="0"/>
              </font>
            </x14:dxf>
          </x14:cfRule>
          <xm:sqref>AB26:AF27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66C2-63EB-44A9-A3C1-7B24AC751BD6}">
  <sheetPr>
    <tabColor rgb="FF00B050"/>
  </sheetPr>
  <dimension ref="A1:AD66"/>
  <sheetViews>
    <sheetView showGridLines="0" showZeros="0" view="pageBreakPreview" zoomScale="106" zoomScaleNormal="100" zoomScaleSheetLayoutView="106" workbookViewId="0">
      <selection sqref="A1:I2"/>
    </sheetView>
  </sheetViews>
  <sheetFormatPr defaultRowHeight="13.5" x14ac:dyDescent="0.4"/>
  <cols>
    <col min="1" max="6" width="2.875" style="1" customWidth="1"/>
    <col min="7" max="9" width="4.125" style="1" customWidth="1"/>
    <col min="10" max="11" width="1.875" style="1" customWidth="1"/>
    <col min="12" max="16" width="3.625" style="1" customWidth="1"/>
    <col min="17" max="18" width="1.875" style="1" customWidth="1"/>
    <col min="19" max="23" width="3.625" style="1" customWidth="1"/>
    <col min="24" max="25" width="1.875" style="1" customWidth="1"/>
    <col min="26" max="30" width="3.625" style="1" customWidth="1"/>
    <col min="31" max="43" width="2.625" style="1" customWidth="1"/>
    <col min="44" max="16384" width="9" style="1"/>
  </cols>
  <sheetData>
    <row r="1" spans="1:30" ht="12.95" customHeight="1" x14ac:dyDescent="0.4">
      <c r="A1" s="268" t="s">
        <v>108</v>
      </c>
      <c r="B1" s="268"/>
      <c r="C1" s="268"/>
      <c r="D1" s="268"/>
      <c r="E1" s="268"/>
      <c r="F1" s="268"/>
      <c r="G1" s="268"/>
      <c r="H1" s="268"/>
      <c r="I1" s="268"/>
      <c r="W1" s="6"/>
      <c r="X1" s="6"/>
      <c r="Y1" s="6"/>
      <c r="Z1" s="6"/>
      <c r="AA1" s="6"/>
      <c r="AB1" s="6"/>
      <c r="AC1" s="6"/>
      <c r="AD1" s="6"/>
    </row>
    <row r="2" spans="1:30" ht="12.95" customHeight="1" x14ac:dyDescent="0.4">
      <c r="A2" s="268"/>
      <c r="B2" s="268"/>
      <c r="C2" s="268"/>
      <c r="D2" s="268"/>
      <c r="E2" s="268"/>
      <c r="F2" s="268"/>
      <c r="G2" s="268"/>
      <c r="H2" s="268"/>
      <c r="I2" s="268"/>
      <c r="T2" s="6"/>
      <c r="U2" s="6"/>
      <c r="V2" s="6"/>
      <c r="W2" s="6"/>
      <c r="X2" s="6"/>
      <c r="Y2" s="6"/>
      <c r="Z2" s="6"/>
      <c r="AA2" s="6"/>
      <c r="AB2" s="6"/>
      <c r="AC2" s="6"/>
      <c r="AD2" s="6"/>
    </row>
    <row r="3" spans="1:30" ht="12.95" customHeight="1" x14ac:dyDescent="0.4">
      <c r="A3" s="20"/>
      <c r="B3" s="20"/>
      <c r="C3" s="20"/>
      <c r="D3" s="20"/>
      <c r="E3" s="20"/>
      <c r="F3" s="20"/>
      <c r="G3" s="20"/>
      <c r="H3" s="20"/>
      <c r="I3" s="20"/>
      <c r="T3" s="6"/>
      <c r="U3" s="6"/>
      <c r="V3" s="6"/>
      <c r="W3" s="6"/>
      <c r="X3" s="6"/>
      <c r="Y3" s="6"/>
      <c r="Z3" s="6"/>
      <c r="AA3" s="6"/>
      <c r="AB3" s="6"/>
      <c r="AC3" s="6"/>
      <c r="AD3" s="6"/>
    </row>
    <row r="4" spans="1:30" ht="17.25" customHeight="1" x14ac:dyDescent="0.4">
      <c r="A4" s="21" t="s">
        <v>109</v>
      </c>
    </row>
    <row r="5" spans="1:30" ht="17.25" customHeight="1" thickBot="1" x14ac:dyDescent="0.45">
      <c r="A5" s="21"/>
      <c r="B5" s="1" t="s">
        <v>110</v>
      </c>
    </row>
    <row r="6" spans="1:30" ht="12.95" customHeight="1" x14ac:dyDescent="0.4">
      <c r="A6" s="21"/>
      <c r="G6" s="288" t="s">
        <v>111</v>
      </c>
      <c r="H6" s="288"/>
      <c r="I6" s="336"/>
      <c r="J6" s="338" t="str">
        <f>IFERROR(IF(データシート!D44="無し","〇",""),"")</f>
        <v/>
      </c>
      <c r="K6" s="338"/>
      <c r="L6" s="340" t="s">
        <v>112</v>
      </c>
      <c r="M6" s="340"/>
      <c r="N6" s="340"/>
      <c r="O6" s="340"/>
      <c r="P6" s="340"/>
      <c r="Q6" s="342" t="str">
        <f>IFERROR(IF(データシート!D44="有り","〇",""),"")</f>
        <v/>
      </c>
      <c r="R6" s="343"/>
      <c r="S6" s="332" t="s">
        <v>113</v>
      </c>
      <c r="T6" s="333"/>
      <c r="U6" s="333"/>
      <c r="V6" s="333"/>
      <c r="W6" s="333"/>
      <c r="X6" s="22"/>
      <c r="Y6" s="22"/>
      <c r="Z6" s="22"/>
      <c r="AA6" s="22"/>
      <c r="AB6" s="22"/>
      <c r="AC6" s="22"/>
      <c r="AD6" s="23"/>
    </row>
    <row r="7" spans="1:30" ht="12.95" customHeight="1" thickBot="1" x14ac:dyDescent="0.45">
      <c r="A7" s="21"/>
      <c r="G7" s="335"/>
      <c r="H7" s="335"/>
      <c r="I7" s="337"/>
      <c r="J7" s="339"/>
      <c r="K7" s="339"/>
      <c r="L7" s="341"/>
      <c r="M7" s="341"/>
      <c r="N7" s="341"/>
      <c r="O7" s="341"/>
      <c r="P7" s="341"/>
      <c r="Q7" s="344"/>
      <c r="R7" s="345"/>
      <c r="S7" s="334"/>
      <c r="T7" s="335"/>
      <c r="U7" s="335"/>
      <c r="V7" s="335"/>
      <c r="W7" s="335"/>
      <c r="X7" s="24"/>
      <c r="Y7" s="24"/>
      <c r="Z7" s="24"/>
      <c r="AA7" s="24"/>
      <c r="AB7" s="24"/>
      <c r="AC7" s="24"/>
      <c r="AD7" s="25"/>
    </row>
    <row r="8" spans="1:30" ht="17.25" customHeight="1" x14ac:dyDescent="0.4">
      <c r="A8" s="346" t="s">
        <v>114</v>
      </c>
      <c r="B8" s="347"/>
      <c r="C8" s="347"/>
      <c r="D8" s="347"/>
      <c r="E8" s="347"/>
      <c r="F8" s="347"/>
      <c r="G8" s="352" t="s">
        <v>115</v>
      </c>
      <c r="H8" s="352"/>
      <c r="I8" s="352"/>
      <c r="J8" s="355">
        <f>IFERROR(IF(データシート!D34="リース",データシート!D40,データシート!D19),"")</f>
        <v>0</v>
      </c>
      <c r="K8" s="355"/>
      <c r="L8" s="355"/>
      <c r="M8" s="355"/>
      <c r="N8" s="355"/>
      <c r="O8" s="355"/>
      <c r="P8" s="355"/>
      <c r="Q8" s="355"/>
      <c r="R8" s="355"/>
      <c r="S8" s="355"/>
      <c r="T8" s="355"/>
      <c r="U8" s="355"/>
      <c r="V8" s="355"/>
      <c r="W8" s="355"/>
      <c r="X8" s="355"/>
      <c r="Y8" s="355"/>
      <c r="Z8" s="355"/>
      <c r="AA8" s="355"/>
      <c r="AB8" s="355"/>
      <c r="AC8" s="355"/>
      <c r="AD8" s="356"/>
    </row>
    <row r="9" spans="1:30" ht="17.25" customHeight="1" x14ac:dyDescent="0.4">
      <c r="A9" s="348"/>
      <c r="B9" s="349"/>
      <c r="C9" s="349"/>
      <c r="D9" s="349"/>
      <c r="E9" s="349"/>
      <c r="F9" s="349"/>
      <c r="G9" s="353"/>
      <c r="H9" s="353"/>
      <c r="I9" s="353"/>
      <c r="J9" s="357"/>
      <c r="K9" s="357"/>
      <c r="L9" s="357"/>
      <c r="M9" s="357"/>
      <c r="N9" s="357"/>
      <c r="O9" s="357"/>
      <c r="P9" s="357"/>
      <c r="Q9" s="357"/>
      <c r="R9" s="357"/>
      <c r="S9" s="357"/>
      <c r="T9" s="357"/>
      <c r="U9" s="357"/>
      <c r="V9" s="357"/>
      <c r="W9" s="357"/>
      <c r="X9" s="357"/>
      <c r="Y9" s="357"/>
      <c r="Z9" s="357"/>
      <c r="AA9" s="357"/>
      <c r="AB9" s="357"/>
      <c r="AC9" s="357"/>
      <c r="AD9" s="358"/>
    </row>
    <row r="10" spans="1:30" ht="17.25" customHeight="1" thickBot="1" x14ac:dyDescent="0.45">
      <c r="A10" s="350"/>
      <c r="B10" s="351"/>
      <c r="C10" s="351"/>
      <c r="D10" s="351"/>
      <c r="E10" s="351"/>
      <c r="F10" s="351"/>
      <c r="G10" s="354"/>
      <c r="H10" s="354"/>
      <c r="I10" s="354"/>
      <c r="J10" s="359"/>
      <c r="K10" s="359"/>
      <c r="L10" s="359"/>
      <c r="M10" s="359"/>
      <c r="N10" s="359"/>
      <c r="O10" s="359"/>
      <c r="P10" s="359"/>
      <c r="Q10" s="359"/>
      <c r="R10" s="359"/>
      <c r="S10" s="359"/>
      <c r="T10" s="359"/>
      <c r="U10" s="359"/>
      <c r="V10" s="359"/>
      <c r="W10" s="359"/>
      <c r="X10" s="359"/>
      <c r="Y10" s="359"/>
      <c r="Z10" s="359"/>
      <c r="AA10" s="359"/>
      <c r="AB10" s="359"/>
      <c r="AC10" s="359"/>
      <c r="AD10" s="360"/>
    </row>
    <row r="11" spans="1:30" ht="12.95" customHeight="1" thickBot="1" x14ac:dyDescent="0.45">
      <c r="A11" s="361" t="s">
        <v>116</v>
      </c>
      <c r="B11" s="362"/>
      <c r="C11" s="362"/>
      <c r="D11" s="362"/>
      <c r="E11" s="362"/>
      <c r="F11" s="362"/>
      <c r="G11" s="365" t="s">
        <v>117</v>
      </c>
      <c r="H11" s="365"/>
      <c r="I11" s="366"/>
      <c r="J11" s="369" t="str">
        <f>IFERROR(IF(データシート!D47="BEV","〇",""),"")</f>
        <v/>
      </c>
      <c r="K11" s="370"/>
      <c r="L11" s="373" t="s">
        <v>62</v>
      </c>
      <c r="M11" s="373"/>
      <c r="N11" s="373"/>
      <c r="O11" s="373"/>
      <c r="P11" s="373"/>
      <c r="Q11" s="370" t="str">
        <f>IFERROR(IF(データシート!D47="PHEV","〇",""),"")</f>
        <v/>
      </c>
      <c r="R11" s="370"/>
      <c r="S11" s="373" t="s">
        <v>63</v>
      </c>
      <c r="T11" s="373"/>
      <c r="U11" s="373"/>
      <c r="V11" s="373"/>
      <c r="W11" s="373"/>
      <c r="X11" s="370" t="str">
        <f>IFERROR(IF(データシート!D47="FCV","〇",""),"")</f>
        <v/>
      </c>
      <c r="Y11" s="370"/>
      <c r="Z11" s="373" t="s">
        <v>64</v>
      </c>
      <c r="AA11" s="373"/>
      <c r="AB11" s="373"/>
      <c r="AC11" s="373"/>
      <c r="AD11" s="375"/>
    </row>
    <row r="12" spans="1:30" ht="12.95" customHeight="1" thickBot="1" x14ac:dyDescent="0.45">
      <c r="A12" s="363"/>
      <c r="B12" s="364"/>
      <c r="C12" s="364"/>
      <c r="D12" s="364"/>
      <c r="E12" s="364"/>
      <c r="F12" s="364"/>
      <c r="G12" s="367"/>
      <c r="H12" s="367"/>
      <c r="I12" s="368"/>
      <c r="J12" s="371"/>
      <c r="K12" s="372"/>
      <c r="L12" s="374"/>
      <c r="M12" s="374"/>
      <c r="N12" s="374"/>
      <c r="O12" s="374"/>
      <c r="P12" s="374"/>
      <c r="Q12" s="372"/>
      <c r="R12" s="372"/>
      <c r="S12" s="374"/>
      <c r="T12" s="374"/>
      <c r="U12" s="374"/>
      <c r="V12" s="374"/>
      <c r="W12" s="374"/>
      <c r="X12" s="372"/>
      <c r="Y12" s="372"/>
      <c r="Z12" s="374"/>
      <c r="AA12" s="374"/>
      <c r="AB12" s="374"/>
      <c r="AC12" s="374"/>
      <c r="AD12" s="376"/>
    </row>
    <row r="13" spans="1:30" ht="12.95" customHeight="1" thickBot="1" x14ac:dyDescent="0.45">
      <c r="A13" s="363"/>
      <c r="B13" s="364"/>
      <c r="C13" s="364"/>
      <c r="D13" s="364"/>
      <c r="E13" s="364"/>
      <c r="F13" s="364"/>
      <c r="G13" s="367"/>
      <c r="H13" s="367"/>
      <c r="I13" s="368"/>
      <c r="J13" s="371" t="str">
        <f>IFERROR(IF(データシート!D47="バッテリー交換式電気自動車(改造)","〇",""),"")</f>
        <v/>
      </c>
      <c r="K13" s="372"/>
      <c r="L13" s="377" t="s">
        <v>118</v>
      </c>
      <c r="M13" s="378"/>
      <c r="N13" s="378"/>
      <c r="O13" s="378"/>
      <c r="P13" s="378"/>
      <c r="Q13" s="372" t="str">
        <f>IFERROR(IF(データシート!D47="水素内燃機関型自動車(改造)","〇",""),"")</f>
        <v/>
      </c>
      <c r="R13" s="372"/>
      <c r="S13" s="377" t="s">
        <v>119</v>
      </c>
      <c r="T13" s="378"/>
      <c r="U13" s="378"/>
      <c r="V13" s="378"/>
      <c r="W13" s="378"/>
      <c r="X13" s="379"/>
      <c r="Y13" s="379"/>
      <c r="Z13" s="379"/>
      <c r="AA13" s="379"/>
      <c r="AB13" s="379"/>
      <c r="AC13" s="379"/>
      <c r="AD13" s="380"/>
    </row>
    <row r="14" spans="1:30" ht="12.95" customHeight="1" thickBot="1" x14ac:dyDescent="0.45">
      <c r="A14" s="363"/>
      <c r="B14" s="364"/>
      <c r="C14" s="364"/>
      <c r="D14" s="364"/>
      <c r="E14" s="364"/>
      <c r="F14" s="364"/>
      <c r="G14" s="367"/>
      <c r="H14" s="367"/>
      <c r="I14" s="368"/>
      <c r="J14" s="371"/>
      <c r="K14" s="372"/>
      <c r="L14" s="378"/>
      <c r="M14" s="378"/>
      <c r="N14" s="378"/>
      <c r="O14" s="378"/>
      <c r="P14" s="378"/>
      <c r="Q14" s="372"/>
      <c r="R14" s="372"/>
      <c r="S14" s="378"/>
      <c r="T14" s="378"/>
      <c r="U14" s="378"/>
      <c r="V14" s="378"/>
      <c r="W14" s="378"/>
      <c r="X14" s="379"/>
      <c r="Y14" s="379"/>
      <c r="Z14" s="379"/>
      <c r="AA14" s="379"/>
      <c r="AB14" s="379"/>
      <c r="AC14" s="379"/>
      <c r="AD14" s="380"/>
    </row>
    <row r="15" spans="1:30" ht="12.95" customHeight="1" thickBot="1" x14ac:dyDescent="0.45">
      <c r="A15" s="363"/>
      <c r="B15" s="364"/>
      <c r="C15" s="364"/>
      <c r="D15" s="364"/>
      <c r="E15" s="364"/>
      <c r="F15" s="364"/>
      <c r="G15" s="381" t="s">
        <v>120</v>
      </c>
      <c r="H15" s="367"/>
      <c r="I15" s="368"/>
      <c r="J15" s="371" t="str">
        <f>IFERROR(IF(データシート!D48="軽自動車(バン)","〇",""),"")</f>
        <v/>
      </c>
      <c r="K15" s="372"/>
      <c r="L15" s="374" t="s">
        <v>65</v>
      </c>
      <c r="M15" s="374"/>
      <c r="N15" s="374"/>
      <c r="O15" s="374"/>
      <c r="P15" s="374"/>
      <c r="Q15" s="372" t="str">
        <f>IFERROR(IF(データシート!D48="軽自動車(トラック)","〇",""),"")</f>
        <v/>
      </c>
      <c r="R15" s="372"/>
      <c r="S15" s="374" t="s">
        <v>66</v>
      </c>
      <c r="T15" s="374"/>
      <c r="U15" s="374"/>
      <c r="V15" s="374"/>
      <c r="W15" s="374"/>
      <c r="X15" s="372" t="str">
        <f>IFERROR(IF(データシート!D48="トラクタ","〇",""),"")</f>
        <v/>
      </c>
      <c r="Y15" s="372"/>
      <c r="Z15" s="374" t="s">
        <v>67</v>
      </c>
      <c r="AA15" s="374"/>
      <c r="AB15" s="374"/>
      <c r="AC15" s="374"/>
      <c r="AD15" s="376"/>
    </row>
    <row r="16" spans="1:30" ht="12.95" customHeight="1" thickBot="1" x14ac:dyDescent="0.45">
      <c r="A16" s="363"/>
      <c r="B16" s="364"/>
      <c r="C16" s="364"/>
      <c r="D16" s="364"/>
      <c r="E16" s="364"/>
      <c r="F16" s="364"/>
      <c r="G16" s="367"/>
      <c r="H16" s="367"/>
      <c r="I16" s="368"/>
      <c r="J16" s="371"/>
      <c r="K16" s="372"/>
      <c r="L16" s="374"/>
      <c r="M16" s="374"/>
      <c r="N16" s="374"/>
      <c r="O16" s="374"/>
      <c r="P16" s="374"/>
      <c r="Q16" s="372"/>
      <c r="R16" s="372"/>
      <c r="S16" s="374"/>
      <c r="T16" s="374"/>
      <c r="U16" s="374"/>
      <c r="V16" s="374"/>
      <c r="W16" s="374"/>
      <c r="X16" s="372"/>
      <c r="Y16" s="372"/>
      <c r="Z16" s="374"/>
      <c r="AA16" s="374"/>
      <c r="AB16" s="374"/>
      <c r="AC16" s="374"/>
      <c r="AD16" s="376"/>
    </row>
    <row r="17" spans="1:30" ht="12.95" customHeight="1" thickBot="1" x14ac:dyDescent="0.45">
      <c r="A17" s="363"/>
      <c r="B17" s="364"/>
      <c r="C17" s="364"/>
      <c r="D17" s="364"/>
      <c r="E17" s="364"/>
      <c r="F17" s="364"/>
      <c r="G17" s="367"/>
      <c r="H17" s="367"/>
      <c r="I17" s="368"/>
      <c r="J17" s="371" t="str">
        <f>IFERROR(IF(データシート!D48="トラック(小型)","〇",""),"")</f>
        <v/>
      </c>
      <c r="K17" s="372"/>
      <c r="L17" s="382" t="s">
        <v>68</v>
      </c>
      <c r="M17" s="374"/>
      <c r="N17" s="374"/>
      <c r="O17" s="374"/>
      <c r="P17" s="374"/>
      <c r="Q17" s="372" t="str">
        <f>IFERROR(IF(データシート!D48="トラック(中型)","〇",""),"")</f>
        <v/>
      </c>
      <c r="R17" s="372"/>
      <c r="S17" s="382" t="s">
        <v>69</v>
      </c>
      <c r="T17" s="374"/>
      <c r="U17" s="374"/>
      <c r="V17" s="374"/>
      <c r="W17" s="374"/>
      <c r="X17" s="372" t="str">
        <f>IFERROR(IF(データシート!D48="トラック(大型)","〇",""),"")</f>
        <v/>
      </c>
      <c r="Y17" s="372"/>
      <c r="Z17" s="382" t="s">
        <v>70</v>
      </c>
      <c r="AA17" s="374"/>
      <c r="AB17" s="374"/>
      <c r="AC17" s="374"/>
      <c r="AD17" s="376"/>
    </row>
    <row r="18" spans="1:30" ht="12.95" customHeight="1" thickBot="1" x14ac:dyDescent="0.45">
      <c r="A18" s="363"/>
      <c r="B18" s="364"/>
      <c r="C18" s="364"/>
      <c r="D18" s="364"/>
      <c r="E18" s="364"/>
      <c r="F18" s="364"/>
      <c r="G18" s="367"/>
      <c r="H18" s="367"/>
      <c r="I18" s="368"/>
      <c r="J18" s="371"/>
      <c r="K18" s="372"/>
      <c r="L18" s="374"/>
      <c r="M18" s="374"/>
      <c r="N18" s="374"/>
      <c r="O18" s="374"/>
      <c r="P18" s="374"/>
      <c r="Q18" s="372"/>
      <c r="R18" s="372"/>
      <c r="S18" s="374"/>
      <c r="T18" s="374"/>
      <c r="U18" s="374"/>
      <c r="V18" s="374"/>
      <c r="W18" s="374"/>
      <c r="X18" s="372"/>
      <c r="Y18" s="372"/>
      <c r="Z18" s="374"/>
      <c r="AA18" s="374"/>
      <c r="AB18" s="374"/>
      <c r="AC18" s="374"/>
      <c r="AD18" s="376"/>
    </row>
    <row r="19" spans="1:30" ht="12.95" customHeight="1" x14ac:dyDescent="0.4">
      <c r="A19" s="363"/>
      <c r="B19" s="364"/>
      <c r="C19" s="364"/>
      <c r="D19" s="364"/>
      <c r="E19" s="364"/>
      <c r="F19" s="364"/>
      <c r="G19" s="386" t="s">
        <v>73</v>
      </c>
      <c r="H19" s="386"/>
      <c r="I19" s="386"/>
      <c r="J19" s="387">
        <f>IFERROR(データシート!D50,"")</f>
        <v>0</v>
      </c>
      <c r="K19" s="387"/>
      <c r="L19" s="387"/>
      <c r="M19" s="387"/>
      <c r="N19" s="387"/>
      <c r="O19" s="387"/>
      <c r="P19" s="387"/>
      <c r="Q19" s="387"/>
      <c r="R19" s="387"/>
      <c r="S19" s="387"/>
      <c r="T19" s="387"/>
      <c r="U19" s="387"/>
      <c r="V19" s="387"/>
      <c r="W19" s="387"/>
      <c r="X19" s="387"/>
      <c r="Y19" s="387"/>
      <c r="Z19" s="387"/>
      <c r="AA19" s="387"/>
      <c r="AB19" s="387"/>
      <c r="AC19" s="387"/>
      <c r="AD19" s="388"/>
    </row>
    <row r="20" spans="1:30" ht="12.95" customHeight="1" x14ac:dyDescent="0.4">
      <c r="A20" s="363"/>
      <c r="B20" s="364"/>
      <c r="C20" s="364"/>
      <c r="D20" s="364"/>
      <c r="E20" s="364"/>
      <c r="F20" s="364"/>
      <c r="G20" s="386"/>
      <c r="H20" s="386"/>
      <c r="I20" s="386"/>
      <c r="J20" s="302"/>
      <c r="K20" s="302"/>
      <c r="L20" s="302"/>
      <c r="M20" s="302"/>
      <c r="N20" s="302"/>
      <c r="O20" s="302"/>
      <c r="P20" s="302"/>
      <c r="Q20" s="302"/>
      <c r="R20" s="302"/>
      <c r="S20" s="302"/>
      <c r="T20" s="302"/>
      <c r="U20" s="302"/>
      <c r="V20" s="302"/>
      <c r="W20" s="302"/>
      <c r="X20" s="302"/>
      <c r="Y20" s="302"/>
      <c r="Z20" s="302"/>
      <c r="AA20" s="302"/>
      <c r="AB20" s="302"/>
      <c r="AC20" s="302"/>
      <c r="AD20" s="384"/>
    </row>
    <row r="21" spans="1:30" ht="12.95" customHeight="1" x14ac:dyDescent="0.4">
      <c r="A21" s="363"/>
      <c r="B21" s="364"/>
      <c r="C21" s="364"/>
      <c r="D21" s="364"/>
      <c r="E21" s="364"/>
      <c r="F21" s="364"/>
      <c r="G21" s="386" t="s">
        <v>74</v>
      </c>
      <c r="H21" s="386"/>
      <c r="I21" s="386"/>
      <c r="J21" s="302">
        <f>IFERROR(データシート!D51,"")</f>
        <v>0</v>
      </c>
      <c r="K21" s="302"/>
      <c r="L21" s="302"/>
      <c r="M21" s="302"/>
      <c r="N21" s="302"/>
      <c r="O21" s="302"/>
      <c r="P21" s="302"/>
      <c r="Q21" s="302"/>
      <c r="R21" s="302"/>
      <c r="S21" s="302"/>
      <c r="T21" s="302"/>
      <c r="U21" s="302"/>
      <c r="V21" s="302"/>
      <c r="W21" s="302"/>
      <c r="X21" s="302"/>
      <c r="Y21" s="302"/>
      <c r="Z21" s="302"/>
      <c r="AA21" s="302"/>
      <c r="AB21" s="302"/>
      <c r="AC21" s="302"/>
      <c r="AD21" s="384"/>
    </row>
    <row r="22" spans="1:30" ht="12.95" customHeight="1" x14ac:dyDescent="0.4">
      <c r="A22" s="363"/>
      <c r="B22" s="364"/>
      <c r="C22" s="364"/>
      <c r="D22" s="364"/>
      <c r="E22" s="364"/>
      <c r="F22" s="364"/>
      <c r="G22" s="386"/>
      <c r="H22" s="386"/>
      <c r="I22" s="386"/>
      <c r="J22" s="302"/>
      <c r="K22" s="302"/>
      <c r="L22" s="302"/>
      <c r="M22" s="302"/>
      <c r="N22" s="302"/>
      <c r="O22" s="302"/>
      <c r="P22" s="302"/>
      <c r="Q22" s="302"/>
      <c r="R22" s="302"/>
      <c r="S22" s="302"/>
      <c r="T22" s="302"/>
      <c r="U22" s="302"/>
      <c r="V22" s="302"/>
      <c r="W22" s="302"/>
      <c r="X22" s="302"/>
      <c r="Y22" s="302"/>
      <c r="Z22" s="302"/>
      <c r="AA22" s="302"/>
      <c r="AB22" s="302"/>
      <c r="AC22" s="302"/>
      <c r="AD22" s="384"/>
    </row>
    <row r="23" spans="1:30" ht="12.95" customHeight="1" x14ac:dyDescent="0.4">
      <c r="A23" s="363"/>
      <c r="B23" s="364"/>
      <c r="C23" s="364"/>
      <c r="D23" s="364"/>
      <c r="E23" s="364"/>
      <c r="F23" s="364"/>
      <c r="G23" s="389" t="s">
        <v>75</v>
      </c>
      <c r="H23" s="386"/>
      <c r="I23" s="386"/>
      <c r="J23" s="302">
        <f>IFERROR(データシート!D52,"")</f>
        <v>0</v>
      </c>
      <c r="K23" s="302"/>
      <c r="L23" s="302"/>
      <c r="M23" s="310"/>
      <c r="N23" s="311" t="s">
        <v>10</v>
      </c>
      <c r="O23" s="385">
        <f>IFERROR(データシート!L52,"")</f>
        <v>0</v>
      </c>
      <c r="P23" s="302"/>
      <c r="Q23" s="302"/>
      <c r="R23" s="302"/>
      <c r="S23" s="302"/>
      <c r="T23" s="302"/>
      <c r="U23" s="390" t="s">
        <v>354</v>
      </c>
      <c r="V23" s="390"/>
      <c r="W23" s="390"/>
      <c r="X23" s="390"/>
      <c r="Y23" s="390"/>
      <c r="Z23" s="390"/>
      <c r="AA23" s="391">
        <f>IFERROR(データシート!D53,"")</f>
        <v>0</v>
      </c>
      <c r="AB23" s="391"/>
      <c r="AC23" s="391"/>
      <c r="AD23" s="392"/>
    </row>
    <row r="24" spans="1:30" ht="12.95" customHeight="1" x14ac:dyDescent="0.4">
      <c r="A24" s="363"/>
      <c r="B24" s="364"/>
      <c r="C24" s="364"/>
      <c r="D24" s="364"/>
      <c r="E24" s="364"/>
      <c r="F24" s="364"/>
      <c r="G24" s="386"/>
      <c r="H24" s="386"/>
      <c r="I24" s="386"/>
      <c r="J24" s="302"/>
      <c r="K24" s="302"/>
      <c r="L24" s="302"/>
      <c r="M24" s="310"/>
      <c r="N24" s="311"/>
      <c r="O24" s="385"/>
      <c r="P24" s="302"/>
      <c r="Q24" s="302"/>
      <c r="R24" s="302"/>
      <c r="S24" s="302"/>
      <c r="T24" s="302"/>
      <c r="U24" s="390"/>
      <c r="V24" s="390"/>
      <c r="W24" s="390"/>
      <c r="X24" s="390"/>
      <c r="Y24" s="390"/>
      <c r="Z24" s="390"/>
      <c r="AA24" s="391"/>
      <c r="AB24" s="391"/>
      <c r="AC24" s="391"/>
      <c r="AD24" s="392"/>
    </row>
    <row r="25" spans="1:30" ht="12.95" customHeight="1" x14ac:dyDescent="0.4">
      <c r="A25" s="417" t="s">
        <v>349</v>
      </c>
      <c r="B25" s="418"/>
      <c r="C25" s="418"/>
      <c r="D25" s="418"/>
      <c r="E25" s="418"/>
      <c r="F25" s="419"/>
      <c r="G25" s="390" t="s">
        <v>121</v>
      </c>
      <c r="H25" s="390"/>
      <c r="I25" s="390"/>
      <c r="J25" s="289" t="s">
        <v>122</v>
      </c>
      <c r="K25" s="289"/>
      <c r="L25" s="289"/>
      <c r="M25" s="289"/>
      <c r="N25" s="289"/>
      <c r="O25" s="289"/>
      <c r="P25" s="289"/>
      <c r="Q25" s="289"/>
      <c r="R25" s="289"/>
      <c r="S25" s="289"/>
      <c r="T25" s="289"/>
      <c r="U25" s="289"/>
      <c r="V25" s="289"/>
      <c r="W25" s="289"/>
      <c r="X25" s="289"/>
      <c r="Y25" s="289"/>
      <c r="Z25" s="289"/>
      <c r="AA25" s="289"/>
      <c r="AB25" s="289"/>
      <c r="AC25" s="289"/>
      <c r="AD25" s="430"/>
    </row>
    <row r="26" spans="1:30" ht="12.95" customHeight="1" x14ac:dyDescent="0.4">
      <c r="A26" s="420"/>
      <c r="B26" s="421"/>
      <c r="C26" s="421"/>
      <c r="D26" s="421"/>
      <c r="E26" s="421"/>
      <c r="F26" s="422"/>
      <c r="G26" s="390"/>
      <c r="H26" s="390"/>
      <c r="I26" s="390"/>
      <c r="J26" s="289"/>
      <c r="K26" s="289"/>
      <c r="L26" s="289"/>
      <c r="M26" s="289"/>
      <c r="N26" s="289"/>
      <c r="O26" s="289"/>
      <c r="P26" s="289"/>
      <c r="Q26" s="289"/>
      <c r="R26" s="289"/>
      <c r="S26" s="289"/>
      <c r="T26" s="289"/>
      <c r="U26" s="289"/>
      <c r="V26" s="289"/>
      <c r="W26" s="289"/>
      <c r="X26" s="289"/>
      <c r="Y26" s="289"/>
      <c r="Z26" s="289"/>
      <c r="AA26" s="289"/>
      <c r="AB26" s="289"/>
      <c r="AC26" s="289"/>
      <c r="AD26" s="430"/>
    </row>
    <row r="27" spans="1:30" ht="12.95" customHeight="1" x14ac:dyDescent="0.4">
      <c r="A27" s="420"/>
      <c r="B27" s="421"/>
      <c r="C27" s="421"/>
      <c r="D27" s="421"/>
      <c r="E27" s="421"/>
      <c r="F27" s="422"/>
      <c r="G27" s="390" t="s">
        <v>123</v>
      </c>
      <c r="H27" s="390"/>
      <c r="I27" s="390"/>
      <c r="J27" s="289"/>
      <c r="K27" s="289"/>
      <c r="L27" s="399"/>
      <c r="M27" s="385">
        <f>IFERROR(データシート!D54,"")</f>
        <v>0</v>
      </c>
      <c r="N27" s="302"/>
      <c r="O27" s="302"/>
      <c r="P27" s="302"/>
      <c r="Q27" s="302"/>
      <c r="R27" s="302"/>
      <c r="S27" s="302"/>
      <c r="T27" s="302"/>
      <c r="U27" s="302"/>
      <c r="V27" s="302"/>
      <c r="W27" s="302"/>
      <c r="X27" s="302"/>
      <c r="Y27" s="302"/>
      <c r="Z27" s="302"/>
      <c r="AA27" s="302"/>
      <c r="AB27" s="302"/>
      <c r="AC27" s="302"/>
      <c r="AD27" s="384"/>
    </row>
    <row r="28" spans="1:30" ht="12.95" customHeight="1" x14ac:dyDescent="0.4">
      <c r="A28" s="420"/>
      <c r="B28" s="421"/>
      <c r="C28" s="421"/>
      <c r="D28" s="421"/>
      <c r="E28" s="421"/>
      <c r="F28" s="422"/>
      <c r="G28" s="390"/>
      <c r="H28" s="390"/>
      <c r="I28" s="390"/>
      <c r="J28" s="289"/>
      <c r="K28" s="289"/>
      <c r="L28" s="399"/>
      <c r="M28" s="385"/>
      <c r="N28" s="302"/>
      <c r="O28" s="302"/>
      <c r="P28" s="302"/>
      <c r="Q28" s="302"/>
      <c r="R28" s="302"/>
      <c r="S28" s="302"/>
      <c r="T28" s="302"/>
      <c r="U28" s="302"/>
      <c r="V28" s="302"/>
      <c r="W28" s="302"/>
      <c r="X28" s="302"/>
      <c r="Y28" s="302"/>
      <c r="Z28" s="302"/>
      <c r="AA28" s="302"/>
      <c r="AB28" s="302"/>
      <c r="AC28" s="302"/>
      <c r="AD28" s="384"/>
    </row>
    <row r="29" spans="1:30" ht="12.95" customHeight="1" x14ac:dyDescent="0.4">
      <c r="A29" s="420"/>
      <c r="B29" s="421"/>
      <c r="C29" s="421"/>
      <c r="D29" s="421"/>
      <c r="E29" s="421"/>
      <c r="F29" s="422"/>
      <c r="G29" s="393" t="s">
        <v>351</v>
      </c>
      <c r="H29" s="394"/>
      <c r="I29" s="395"/>
      <c r="J29" s="289" t="s">
        <v>124</v>
      </c>
      <c r="K29" s="289"/>
      <c r="L29" s="399"/>
      <c r="M29" s="324">
        <f>IFERROR(データシート!D55,"")</f>
        <v>0</v>
      </c>
      <c r="N29" s="324"/>
      <c r="O29" s="324"/>
      <c r="P29" s="324"/>
      <c r="Q29" s="324"/>
      <c r="R29" s="324"/>
      <c r="S29" s="324"/>
      <c r="T29" s="324"/>
      <c r="U29" s="324"/>
      <c r="V29" s="324"/>
      <c r="W29" s="324"/>
      <c r="X29" s="324"/>
      <c r="Y29" s="324"/>
      <c r="Z29" s="324"/>
      <c r="AA29" s="324"/>
      <c r="AB29" s="324"/>
      <c r="AC29" s="324"/>
      <c r="AD29" s="400"/>
    </row>
    <row r="30" spans="1:30" ht="12.95" customHeight="1" x14ac:dyDescent="0.4">
      <c r="A30" s="420"/>
      <c r="B30" s="421"/>
      <c r="C30" s="421"/>
      <c r="D30" s="421"/>
      <c r="E30" s="421"/>
      <c r="F30" s="422"/>
      <c r="G30" s="396"/>
      <c r="H30" s="397"/>
      <c r="I30" s="398"/>
      <c r="J30" s="289"/>
      <c r="K30" s="289"/>
      <c r="L30" s="399"/>
      <c r="M30" s="326"/>
      <c r="N30" s="326"/>
      <c r="O30" s="326"/>
      <c r="P30" s="326"/>
      <c r="Q30" s="326"/>
      <c r="R30" s="326"/>
      <c r="S30" s="326"/>
      <c r="T30" s="326"/>
      <c r="U30" s="326"/>
      <c r="V30" s="326"/>
      <c r="W30" s="326"/>
      <c r="X30" s="326"/>
      <c r="Y30" s="326"/>
      <c r="Z30" s="326"/>
      <c r="AA30" s="326"/>
      <c r="AB30" s="326"/>
      <c r="AC30" s="326"/>
      <c r="AD30" s="401"/>
    </row>
    <row r="31" spans="1:30" ht="12.95" customHeight="1" x14ac:dyDescent="0.4">
      <c r="A31" s="420"/>
      <c r="B31" s="421"/>
      <c r="C31" s="421"/>
      <c r="D31" s="421"/>
      <c r="E31" s="421"/>
      <c r="F31" s="422"/>
      <c r="G31" s="435" t="s">
        <v>352</v>
      </c>
      <c r="H31" s="390"/>
      <c r="I31" s="390"/>
      <c r="J31" s="289" t="s">
        <v>125</v>
      </c>
      <c r="K31" s="289"/>
      <c r="L31" s="399"/>
      <c r="M31" s="383" t="str">
        <f>IFERROR(データシート!S56,"")</f>
        <v/>
      </c>
      <c r="N31" s="302"/>
      <c r="O31" s="302"/>
      <c r="P31" s="302"/>
      <c r="Q31" s="302"/>
      <c r="R31" s="302"/>
      <c r="S31" s="302"/>
      <c r="T31" s="302"/>
      <c r="U31" s="302"/>
      <c r="V31" s="302"/>
      <c r="W31" s="302"/>
      <c r="X31" s="302"/>
      <c r="Y31" s="302"/>
      <c r="Z31" s="302"/>
      <c r="AA31" s="302"/>
      <c r="AB31" s="302"/>
      <c r="AC31" s="302"/>
      <c r="AD31" s="384"/>
    </row>
    <row r="32" spans="1:30" ht="12.95" customHeight="1" x14ac:dyDescent="0.4">
      <c r="A32" s="420"/>
      <c r="B32" s="421"/>
      <c r="C32" s="421"/>
      <c r="D32" s="421"/>
      <c r="E32" s="421"/>
      <c r="F32" s="422"/>
      <c r="G32" s="390"/>
      <c r="H32" s="390"/>
      <c r="I32" s="390"/>
      <c r="J32" s="289"/>
      <c r="K32" s="289"/>
      <c r="L32" s="399"/>
      <c r="M32" s="385"/>
      <c r="N32" s="302"/>
      <c r="O32" s="302"/>
      <c r="P32" s="302"/>
      <c r="Q32" s="302"/>
      <c r="R32" s="302"/>
      <c r="S32" s="302"/>
      <c r="T32" s="302"/>
      <c r="U32" s="302"/>
      <c r="V32" s="302"/>
      <c r="W32" s="302"/>
      <c r="X32" s="302"/>
      <c r="Y32" s="302"/>
      <c r="Z32" s="302"/>
      <c r="AA32" s="302"/>
      <c r="AB32" s="302"/>
      <c r="AC32" s="302"/>
      <c r="AD32" s="384"/>
    </row>
    <row r="33" spans="1:30" ht="12.95" customHeight="1" x14ac:dyDescent="0.4">
      <c r="A33" s="420"/>
      <c r="B33" s="421"/>
      <c r="C33" s="421"/>
      <c r="D33" s="421"/>
      <c r="E33" s="421"/>
      <c r="F33" s="422"/>
      <c r="G33" s="390" t="s">
        <v>353</v>
      </c>
      <c r="H33" s="390"/>
      <c r="I33" s="390"/>
      <c r="J33" s="289" t="s">
        <v>350</v>
      </c>
      <c r="K33" s="289"/>
      <c r="L33" s="399"/>
      <c r="M33" s="429">
        <f>IFERROR(データシート!D62,"")</f>
        <v>0</v>
      </c>
      <c r="N33" s="289"/>
      <c r="O33" s="289"/>
      <c r="P33" s="289"/>
      <c r="Q33" s="289"/>
      <c r="R33" s="289"/>
      <c r="S33" s="289"/>
      <c r="T33" s="289"/>
      <c r="U33" s="289"/>
      <c r="V33" s="289"/>
      <c r="W33" s="289"/>
      <c r="X33" s="289"/>
      <c r="Y33" s="289"/>
      <c r="Z33" s="289"/>
      <c r="AA33" s="289"/>
      <c r="AB33" s="289"/>
      <c r="AC33" s="289"/>
      <c r="AD33" s="430"/>
    </row>
    <row r="34" spans="1:30" ht="12.95" customHeight="1" thickBot="1" x14ac:dyDescent="0.45">
      <c r="A34" s="420"/>
      <c r="B34" s="421"/>
      <c r="C34" s="421"/>
      <c r="D34" s="421"/>
      <c r="E34" s="421"/>
      <c r="F34" s="422"/>
      <c r="G34" s="426"/>
      <c r="H34" s="426"/>
      <c r="I34" s="426"/>
      <c r="J34" s="427"/>
      <c r="K34" s="427"/>
      <c r="L34" s="428"/>
      <c r="M34" s="431"/>
      <c r="N34" s="427"/>
      <c r="O34" s="427"/>
      <c r="P34" s="427"/>
      <c r="Q34" s="427"/>
      <c r="R34" s="427"/>
      <c r="S34" s="427"/>
      <c r="T34" s="427"/>
      <c r="U34" s="427"/>
      <c r="V34" s="427"/>
      <c r="W34" s="427"/>
      <c r="X34" s="427"/>
      <c r="Y34" s="427"/>
      <c r="Z34" s="427"/>
      <c r="AA34" s="427"/>
      <c r="AB34" s="427"/>
      <c r="AC34" s="427"/>
      <c r="AD34" s="432"/>
    </row>
    <row r="35" spans="1:30" s="2" customFormat="1" ht="12.95" customHeight="1" x14ac:dyDescent="0.4">
      <c r="A35" s="420"/>
      <c r="B35" s="421"/>
      <c r="C35" s="421"/>
      <c r="D35" s="421"/>
      <c r="E35" s="421"/>
      <c r="F35" s="422"/>
      <c r="G35" s="433" t="s">
        <v>126</v>
      </c>
      <c r="H35" s="433"/>
      <c r="I35" s="433"/>
      <c r="J35" s="411" t="str">
        <f>IFERROR(IF(データシート!D45="有り","〇",""),"")</f>
        <v/>
      </c>
      <c r="K35" s="412"/>
      <c r="L35" s="333" t="s">
        <v>113</v>
      </c>
      <c r="M35" s="333"/>
      <c r="N35" s="333"/>
      <c r="O35" s="333"/>
      <c r="P35" s="333"/>
      <c r="Q35" s="411" t="str">
        <f>IFERROR(IF(データシート!D45="無し","〇",""),"")</f>
        <v/>
      </c>
      <c r="R35" s="412"/>
      <c r="S35" s="333" t="s">
        <v>112</v>
      </c>
      <c r="T35" s="333"/>
      <c r="U35" s="333"/>
      <c r="V35" s="333"/>
      <c r="W35" s="333"/>
      <c r="X35" s="26"/>
      <c r="Y35" s="26"/>
      <c r="Z35" s="26"/>
      <c r="AA35" s="26"/>
      <c r="AB35" s="26"/>
      <c r="AC35" s="26"/>
      <c r="AD35" s="27"/>
    </row>
    <row r="36" spans="1:30" s="2" customFormat="1" ht="12.95" customHeight="1" thickBot="1" x14ac:dyDescent="0.45">
      <c r="A36" s="423"/>
      <c r="B36" s="424"/>
      <c r="C36" s="424"/>
      <c r="D36" s="424"/>
      <c r="E36" s="424"/>
      <c r="F36" s="425"/>
      <c r="G36" s="434"/>
      <c r="H36" s="434"/>
      <c r="I36" s="434"/>
      <c r="J36" s="415"/>
      <c r="K36" s="416"/>
      <c r="L36" s="335"/>
      <c r="M36" s="335"/>
      <c r="N36" s="335"/>
      <c r="O36" s="335"/>
      <c r="P36" s="335"/>
      <c r="Q36" s="415"/>
      <c r="R36" s="416"/>
      <c r="S36" s="335"/>
      <c r="T36" s="335"/>
      <c r="U36" s="335"/>
      <c r="V36" s="335"/>
      <c r="W36" s="335"/>
      <c r="X36" s="28"/>
      <c r="Y36" s="28"/>
      <c r="Z36" s="28"/>
      <c r="AA36" s="28"/>
      <c r="AB36" s="28"/>
      <c r="AC36" s="28"/>
      <c r="AD36" s="29"/>
    </row>
    <row r="37" spans="1:30" ht="12.95" customHeight="1" x14ac:dyDescent="0.4">
      <c r="A37" s="402" t="s">
        <v>127</v>
      </c>
      <c r="B37" s="403"/>
      <c r="C37" s="403"/>
      <c r="D37" s="403"/>
      <c r="E37" s="403"/>
      <c r="F37" s="403"/>
      <c r="G37" s="403"/>
      <c r="H37" s="403"/>
      <c r="I37" s="404"/>
      <c r="J37" s="411" t="str">
        <f>IFERROR(IF(データシート!D46="有り","〇",""),"")</f>
        <v/>
      </c>
      <c r="K37" s="412"/>
      <c r="L37" s="333" t="s">
        <v>113</v>
      </c>
      <c r="M37" s="333"/>
      <c r="N37" s="333"/>
      <c r="O37" s="333"/>
      <c r="P37" s="333"/>
      <c r="Q37" s="411" t="str">
        <f>IFERROR(IF(データシート!D46="無し","〇",""),"")</f>
        <v/>
      </c>
      <c r="R37" s="412"/>
      <c r="S37" s="333" t="s">
        <v>112</v>
      </c>
      <c r="T37" s="333"/>
      <c r="U37" s="333"/>
      <c r="V37" s="333"/>
      <c r="W37" s="333"/>
      <c r="X37" s="22"/>
      <c r="Y37" s="22"/>
      <c r="Z37" s="22"/>
      <c r="AA37" s="22"/>
      <c r="AB37" s="22"/>
      <c r="AC37" s="22"/>
      <c r="AD37" s="23"/>
    </row>
    <row r="38" spans="1:30" ht="12.95" customHeight="1" x14ac:dyDescent="0.4">
      <c r="A38" s="405"/>
      <c r="B38" s="406"/>
      <c r="C38" s="406"/>
      <c r="D38" s="406"/>
      <c r="E38" s="406"/>
      <c r="F38" s="406"/>
      <c r="G38" s="406"/>
      <c r="H38" s="406"/>
      <c r="I38" s="407"/>
      <c r="J38" s="413"/>
      <c r="K38" s="414"/>
      <c r="L38" s="273"/>
      <c r="M38" s="273"/>
      <c r="N38" s="273"/>
      <c r="O38" s="273"/>
      <c r="P38" s="273"/>
      <c r="Q38" s="413"/>
      <c r="R38" s="414"/>
      <c r="S38" s="273"/>
      <c r="T38" s="273"/>
      <c r="U38" s="273"/>
      <c r="V38" s="273"/>
      <c r="W38" s="273"/>
      <c r="X38" s="11"/>
      <c r="Y38" s="11"/>
      <c r="Z38" s="11"/>
      <c r="AA38" s="11"/>
      <c r="AB38" s="11"/>
      <c r="AC38" s="11"/>
      <c r="AD38" s="30"/>
    </row>
    <row r="39" spans="1:30" ht="12.95" customHeight="1" x14ac:dyDescent="0.4">
      <c r="A39" s="405"/>
      <c r="B39" s="406"/>
      <c r="C39" s="406"/>
      <c r="D39" s="406"/>
      <c r="E39" s="406"/>
      <c r="F39" s="406"/>
      <c r="G39" s="406"/>
      <c r="H39" s="406"/>
      <c r="I39" s="407"/>
      <c r="J39" s="413"/>
      <c r="K39" s="414"/>
      <c r="L39" s="273"/>
      <c r="M39" s="273"/>
      <c r="N39" s="273"/>
      <c r="O39" s="273"/>
      <c r="P39" s="273"/>
      <c r="Q39" s="413"/>
      <c r="R39" s="414"/>
      <c r="S39" s="273"/>
      <c r="T39" s="273"/>
      <c r="U39" s="273"/>
      <c r="V39" s="273"/>
      <c r="W39" s="273"/>
      <c r="X39" s="11"/>
      <c r="Y39" s="11"/>
      <c r="Z39" s="11"/>
      <c r="AA39" s="11"/>
      <c r="AB39" s="11"/>
      <c r="AC39" s="11"/>
      <c r="AD39" s="30"/>
    </row>
    <row r="40" spans="1:30" ht="12.75" customHeight="1" thickBot="1" x14ac:dyDescent="0.45">
      <c r="A40" s="408"/>
      <c r="B40" s="409"/>
      <c r="C40" s="409"/>
      <c r="D40" s="409"/>
      <c r="E40" s="409"/>
      <c r="F40" s="409"/>
      <c r="G40" s="409"/>
      <c r="H40" s="409"/>
      <c r="I40" s="410"/>
      <c r="J40" s="415"/>
      <c r="K40" s="416"/>
      <c r="L40" s="335"/>
      <c r="M40" s="335"/>
      <c r="N40" s="335"/>
      <c r="O40" s="335"/>
      <c r="P40" s="335"/>
      <c r="Q40" s="415"/>
      <c r="R40" s="416"/>
      <c r="S40" s="335"/>
      <c r="T40" s="335"/>
      <c r="U40" s="335"/>
      <c r="V40" s="335"/>
      <c r="W40" s="335"/>
      <c r="X40" s="24"/>
      <c r="Y40" s="24"/>
      <c r="Z40" s="24"/>
      <c r="AA40" s="24"/>
      <c r="AB40" s="24"/>
      <c r="AC40" s="24"/>
      <c r="AD40" s="25"/>
    </row>
    <row r="41" spans="1:30" ht="12.95" customHeight="1" x14ac:dyDescent="0.4">
      <c r="A41" s="31" t="s">
        <v>5</v>
      </c>
      <c r="C41" s="31" t="s">
        <v>128</v>
      </c>
      <c r="D41" s="32"/>
      <c r="E41" s="32"/>
      <c r="F41" s="32"/>
      <c r="G41" s="32"/>
      <c r="H41" s="32"/>
      <c r="I41" s="32"/>
      <c r="J41" s="33"/>
      <c r="K41" s="33"/>
      <c r="L41" s="34"/>
      <c r="M41" s="34"/>
      <c r="N41" s="34"/>
      <c r="O41" s="34"/>
      <c r="P41" s="34"/>
      <c r="Q41" s="33"/>
      <c r="R41" s="33"/>
      <c r="S41" s="34"/>
      <c r="T41" s="34"/>
      <c r="U41" s="34"/>
      <c r="V41" s="34"/>
      <c r="W41" s="34"/>
      <c r="X41" s="11"/>
      <c r="Y41" s="11"/>
      <c r="Z41" s="11"/>
      <c r="AA41" s="11"/>
      <c r="AB41" s="11"/>
      <c r="AC41" s="11"/>
      <c r="AD41" s="11"/>
    </row>
    <row r="42" spans="1:30" ht="12.95" customHeight="1" x14ac:dyDescent="0.4">
      <c r="A42" s="2" t="s">
        <v>3</v>
      </c>
      <c r="C42" s="2" t="s">
        <v>129</v>
      </c>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1:30" ht="12.95" customHeight="1" x14ac:dyDescent="0.4">
      <c r="A43" s="2" t="s">
        <v>1</v>
      </c>
      <c r="C43" s="2" t="s">
        <v>130</v>
      </c>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30" s="2" customFormat="1" ht="12.95" customHeight="1" x14ac:dyDescent="0.4">
      <c r="A44" s="2" t="s">
        <v>90</v>
      </c>
      <c r="C44" s="2" t="s">
        <v>131</v>
      </c>
      <c r="M44" s="2" t="s">
        <v>132</v>
      </c>
    </row>
    <row r="45" spans="1:30" s="2" customFormat="1" ht="12.95" customHeight="1" x14ac:dyDescent="0.4">
      <c r="M45" s="2" t="s">
        <v>133</v>
      </c>
    </row>
    <row r="46" spans="1:30" s="2" customFormat="1" ht="12.95" customHeight="1" x14ac:dyDescent="0.4">
      <c r="M46" s="2" t="s">
        <v>134</v>
      </c>
    </row>
    <row r="47" spans="1:30" s="2" customFormat="1" ht="12.95" customHeight="1" x14ac:dyDescent="0.4">
      <c r="A47" s="2" t="s">
        <v>95</v>
      </c>
      <c r="C47" s="2" t="s">
        <v>135</v>
      </c>
    </row>
    <row r="48" spans="1:30" s="2" customFormat="1" ht="12.95" customHeight="1" x14ac:dyDescent="0.4">
      <c r="A48" s="2" t="s">
        <v>97</v>
      </c>
      <c r="C48" s="2" t="s">
        <v>136</v>
      </c>
    </row>
    <row r="49" spans="1:30" s="2" customFormat="1" ht="12.95" customHeight="1" x14ac:dyDescent="0.4">
      <c r="C49" s="2" t="s">
        <v>356</v>
      </c>
    </row>
    <row r="50" spans="1:30" s="2" customFormat="1" ht="12.95" customHeight="1" x14ac:dyDescent="0.4">
      <c r="A50" s="2" t="s">
        <v>99</v>
      </c>
      <c r="C50" s="2" t="s">
        <v>137</v>
      </c>
    </row>
    <row r="51" spans="1:30" s="2" customFormat="1" ht="9.9499999999999993" customHeight="1" x14ac:dyDescent="0.4">
      <c r="A51" s="2" t="s">
        <v>101</v>
      </c>
      <c r="C51" s="2" t="s">
        <v>138</v>
      </c>
    </row>
    <row r="52" spans="1:30" s="2" customFormat="1" ht="9.9499999999999993" customHeight="1" x14ac:dyDescent="0.4">
      <c r="A52" s="2" t="s">
        <v>103</v>
      </c>
      <c r="C52" s="2" t="s">
        <v>142</v>
      </c>
    </row>
    <row r="53" spans="1:30" s="2" customFormat="1" ht="9.9499999999999993" customHeight="1" x14ac:dyDescent="0.4">
      <c r="A53" s="2" t="s">
        <v>105</v>
      </c>
      <c r="C53" s="2" t="s">
        <v>139</v>
      </c>
    </row>
    <row r="54" spans="1:30" s="2" customFormat="1" ht="9.9499999999999993" customHeight="1" x14ac:dyDescent="0.4">
      <c r="A54" s="2" t="s">
        <v>140</v>
      </c>
      <c r="C54" s="2" t="s">
        <v>141</v>
      </c>
    </row>
    <row r="55" spans="1:30" s="2" customFormat="1" ht="9.9499999999999993" customHeight="1" x14ac:dyDescent="0.4"/>
    <row r="56" spans="1:30" s="2" customFormat="1" ht="9.9499999999999993" customHeight="1" x14ac:dyDescent="0.4"/>
    <row r="57" spans="1:30" s="2" customFormat="1" ht="9.9499999999999993"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s="2" customFormat="1" ht="9.9499999999999993"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ht="9.9499999999999993" customHeight="1" x14ac:dyDescent="0.4"/>
    <row r="60" spans="1:30" ht="9.9499999999999993" customHeight="1" x14ac:dyDescent="0.4"/>
    <row r="61" spans="1:30" ht="9.9499999999999993" customHeight="1" x14ac:dyDescent="0.4"/>
    <row r="62" spans="1:30" ht="9.9499999999999993" customHeight="1" x14ac:dyDescent="0.4"/>
    <row r="63" spans="1:30" ht="9.9499999999999993" customHeight="1" x14ac:dyDescent="0.4"/>
    <row r="64" spans="1:30" ht="9.9499999999999993" customHeight="1" x14ac:dyDescent="0.4"/>
    <row r="65" ht="9.9499999999999993" customHeight="1" x14ac:dyDescent="0.4"/>
    <row r="66" ht="9.9499999999999993" customHeight="1" x14ac:dyDescent="0.4"/>
  </sheetData>
  <sheetProtection algorithmName="SHA-512" hashValue="Xf/QfxKI+UuXetpB2L6SeW+LgxXvtWvSIjN7KVlGGgzw2xJB06V50az3RXnurZd3kPTqHd06Adc+b1zB5sa3Hg==" saltValue="VqVjvxuYz1xAP2NA/n4jrQ==" spinCount="100000" sheet="1" objects="1" scenarios="1"/>
  <mergeCells count="70">
    <mergeCell ref="A25:F36"/>
    <mergeCell ref="G33:I34"/>
    <mergeCell ref="J33:L34"/>
    <mergeCell ref="M33:AD34"/>
    <mergeCell ref="G35:I36"/>
    <mergeCell ref="J35:K36"/>
    <mergeCell ref="L35:P36"/>
    <mergeCell ref="Q35:R36"/>
    <mergeCell ref="S35:W36"/>
    <mergeCell ref="G25:I26"/>
    <mergeCell ref="J25:AD26"/>
    <mergeCell ref="G27:I28"/>
    <mergeCell ref="J27:L28"/>
    <mergeCell ref="M27:AD28"/>
    <mergeCell ref="G31:I32"/>
    <mergeCell ref="J31:L32"/>
    <mergeCell ref="A37:I40"/>
    <mergeCell ref="J37:K40"/>
    <mergeCell ref="L37:P40"/>
    <mergeCell ref="Q37:R40"/>
    <mergeCell ref="S37:W40"/>
    <mergeCell ref="M31:AD32"/>
    <mergeCell ref="G19:I20"/>
    <mergeCell ref="J19:AD20"/>
    <mergeCell ref="G21:I22"/>
    <mergeCell ref="J21:AD22"/>
    <mergeCell ref="G23:I24"/>
    <mergeCell ref="J23:M24"/>
    <mergeCell ref="N23:N24"/>
    <mergeCell ref="O23:T24"/>
    <mergeCell ref="U23:Z24"/>
    <mergeCell ref="AA23:AD24"/>
    <mergeCell ref="G29:I30"/>
    <mergeCell ref="J29:L30"/>
    <mergeCell ref="M29:AD30"/>
    <mergeCell ref="Z15:AD16"/>
    <mergeCell ref="J17:K18"/>
    <mergeCell ref="L17:P18"/>
    <mergeCell ref="Q17:R18"/>
    <mergeCell ref="S17:W18"/>
    <mergeCell ref="X17:Y18"/>
    <mergeCell ref="Z17:AD18"/>
    <mergeCell ref="X15:Y16"/>
    <mergeCell ref="G15:I18"/>
    <mergeCell ref="J15:K16"/>
    <mergeCell ref="L15:P16"/>
    <mergeCell ref="Q15:R16"/>
    <mergeCell ref="S15:W16"/>
    <mergeCell ref="A8:F10"/>
    <mergeCell ref="G8:I10"/>
    <mergeCell ref="J8:AD10"/>
    <mergeCell ref="A11:F24"/>
    <mergeCell ref="G11:I14"/>
    <mergeCell ref="J11:K12"/>
    <mergeCell ref="L11:P12"/>
    <mergeCell ref="Q11:R12"/>
    <mergeCell ref="S11:W12"/>
    <mergeCell ref="X11:Y12"/>
    <mergeCell ref="Z11:AD12"/>
    <mergeCell ref="J13:K14"/>
    <mergeCell ref="L13:P14"/>
    <mergeCell ref="Q13:R14"/>
    <mergeCell ref="S13:W14"/>
    <mergeCell ref="X13:AD14"/>
    <mergeCell ref="S6:W7"/>
    <mergeCell ref="A1:I2"/>
    <mergeCell ref="G6:I7"/>
    <mergeCell ref="J6:K7"/>
    <mergeCell ref="L6:P7"/>
    <mergeCell ref="Q6:R7"/>
  </mergeCells>
  <phoneticPr fontId="3"/>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17408-656A-47A8-A7B0-58129330544F}">
  <sheetPr>
    <tabColor rgb="FFFFC000"/>
  </sheetPr>
  <dimension ref="A1:AJ71"/>
  <sheetViews>
    <sheetView showZeros="0" view="pageBreakPreview" zoomScale="112" zoomScaleNormal="100" zoomScaleSheetLayoutView="112" workbookViewId="0">
      <selection activeCell="AB13" sqref="AB13:AI13"/>
    </sheetView>
  </sheetViews>
  <sheetFormatPr defaultRowHeight="12" x14ac:dyDescent="0.4"/>
  <cols>
    <col min="1" max="43" width="2.625" style="35" customWidth="1"/>
    <col min="44" max="16384" width="9" style="35"/>
  </cols>
  <sheetData>
    <row r="1" spans="1:36" ht="12.95" customHeight="1" x14ac:dyDescent="0.4">
      <c r="A1" s="459" t="s">
        <v>143</v>
      </c>
      <c r="B1" s="459"/>
      <c r="C1" s="459"/>
      <c r="D1" s="459"/>
      <c r="E1" s="459"/>
      <c r="F1" s="459"/>
      <c r="G1" s="459"/>
      <c r="H1" s="459"/>
      <c r="I1" s="459"/>
      <c r="W1" s="36"/>
      <c r="X1" s="36"/>
      <c r="Y1" s="36"/>
      <c r="Z1" s="36"/>
      <c r="AA1" s="36"/>
      <c r="AB1" s="36"/>
      <c r="AC1" s="36"/>
      <c r="AD1" s="36"/>
    </row>
    <row r="2" spans="1:36" ht="12.95" customHeight="1" x14ac:dyDescent="0.4">
      <c r="A2" s="459"/>
      <c r="B2" s="459"/>
      <c r="C2" s="459"/>
      <c r="D2" s="459"/>
      <c r="E2" s="459"/>
      <c r="F2" s="459"/>
      <c r="G2" s="459"/>
      <c r="H2" s="459"/>
      <c r="I2" s="459"/>
      <c r="O2" s="460"/>
      <c r="P2" s="460"/>
      <c r="T2" s="37"/>
      <c r="U2" s="37"/>
      <c r="V2" s="37"/>
      <c r="W2" s="37"/>
      <c r="X2" s="37"/>
      <c r="Y2" s="37"/>
      <c r="Z2" s="37"/>
      <c r="AA2" s="37"/>
      <c r="AB2" s="37"/>
      <c r="AC2" s="37"/>
      <c r="AD2" s="37"/>
    </row>
    <row r="3" spans="1:36" ht="12.95" customHeight="1" x14ac:dyDescent="0.4"/>
    <row r="4" spans="1:36" ht="12.95" customHeight="1" x14ac:dyDescent="0.4"/>
    <row r="5" spans="1:36" ht="12.95" customHeight="1" x14ac:dyDescent="0.4"/>
    <row r="6" spans="1:36" ht="12.95" customHeight="1" x14ac:dyDescent="0.4"/>
    <row r="7" spans="1:36" ht="20.100000000000001" customHeight="1" x14ac:dyDescent="0.4">
      <c r="A7" s="35" t="s">
        <v>52</v>
      </c>
    </row>
    <row r="8" spans="1:36" ht="20.100000000000001" customHeight="1" x14ac:dyDescent="0.4">
      <c r="A8" s="35" t="s">
        <v>51</v>
      </c>
      <c r="B8" s="35" t="s">
        <v>50</v>
      </c>
    </row>
    <row r="9" spans="1:36" ht="12.95" customHeight="1" x14ac:dyDescent="0.4"/>
    <row r="10" spans="1:36" ht="16.5" customHeight="1" x14ac:dyDescent="0.4">
      <c r="O10" s="35" t="s">
        <v>144</v>
      </c>
      <c r="T10" s="35" t="s">
        <v>48</v>
      </c>
      <c r="W10" s="461" t="str">
        <f>IFERROR(データシート!D17&amp;"-"&amp;データシート!G17&amp;"  "&amp;データシート!D18,"")</f>
        <v xml:space="preserve">-  </v>
      </c>
      <c r="X10" s="461"/>
      <c r="Y10" s="461"/>
      <c r="Z10" s="461"/>
      <c r="AA10" s="461"/>
      <c r="AB10" s="461"/>
      <c r="AC10" s="461"/>
      <c r="AD10" s="461"/>
      <c r="AE10" s="461"/>
      <c r="AF10" s="461"/>
      <c r="AG10" s="461"/>
      <c r="AH10" s="461"/>
      <c r="AI10" s="461"/>
      <c r="AJ10" s="461"/>
    </row>
    <row r="11" spans="1:36" ht="20.100000000000001" customHeight="1" x14ac:dyDescent="0.4">
      <c r="T11" s="35" t="s">
        <v>47</v>
      </c>
      <c r="Y11" s="462">
        <f>IFERROR(データシート!D19,"")</f>
        <v>0</v>
      </c>
      <c r="Z11" s="462"/>
      <c r="AA11" s="462"/>
      <c r="AB11" s="462"/>
      <c r="AC11" s="462"/>
      <c r="AD11" s="462"/>
      <c r="AE11" s="462"/>
      <c r="AF11" s="462"/>
      <c r="AG11" s="462"/>
      <c r="AH11" s="462"/>
      <c r="AI11" s="462"/>
      <c r="AJ11" s="462"/>
    </row>
    <row r="12" spans="1:36" ht="20.100000000000001" customHeight="1" x14ac:dyDescent="0.4">
      <c r="T12" s="35" t="s">
        <v>46</v>
      </c>
      <c r="Z12" s="462" t="str">
        <f>IFERROR(データシート!D20&amp;"  "&amp;データシート!D21,"")</f>
        <v xml:space="preserve">  </v>
      </c>
      <c r="AA12" s="462"/>
      <c r="AB12" s="462"/>
      <c r="AC12" s="462"/>
      <c r="AD12" s="462"/>
      <c r="AE12" s="462"/>
      <c r="AF12" s="462"/>
      <c r="AG12" s="462"/>
      <c r="AH12" s="462"/>
      <c r="AJ12" s="38" t="s">
        <v>45</v>
      </c>
    </row>
    <row r="13" spans="1:36" ht="20.100000000000001" customHeight="1" x14ac:dyDescent="0.4">
      <c r="T13" s="35" t="s">
        <v>44</v>
      </c>
      <c r="AB13" s="462" t="str">
        <f>IFERROR(IF(データシート!D34="リース",データシート!D40,""),"")</f>
        <v/>
      </c>
      <c r="AC13" s="462"/>
      <c r="AD13" s="462"/>
      <c r="AE13" s="462"/>
      <c r="AF13" s="462"/>
      <c r="AG13" s="462"/>
      <c r="AH13" s="462"/>
      <c r="AI13" s="462"/>
      <c r="AJ13" s="35" t="s">
        <v>43</v>
      </c>
    </row>
    <row r="14" spans="1:36" ht="20.100000000000001" customHeight="1" x14ac:dyDescent="0.4">
      <c r="U14" s="39" t="s">
        <v>355</v>
      </c>
    </row>
    <row r="15" spans="1:36" ht="12.95" customHeight="1" x14ac:dyDescent="0.4"/>
    <row r="16" spans="1:36" ht="20.100000000000001" customHeight="1" x14ac:dyDescent="0.4">
      <c r="A16" s="460" t="s">
        <v>145</v>
      </c>
      <c r="B16" s="460"/>
      <c r="C16" s="460"/>
      <c r="D16" s="460"/>
      <c r="E16" s="460"/>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460"/>
      <c r="AD16" s="460"/>
      <c r="AE16" s="460"/>
      <c r="AF16" s="460"/>
      <c r="AG16" s="460"/>
      <c r="AH16" s="460"/>
      <c r="AI16" s="460"/>
      <c r="AJ16" s="460"/>
    </row>
    <row r="17" spans="1:36" ht="20.100000000000001" customHeight="1" x14ac:dyDescent="0.4">
      <c r="A17" s="460" t="s">
        <v>146</v>
      </c>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0"/>
    </row>
    <row r="18" spans="1:36" ht="15" customHeight="1" x14ac:dyDescent="0.4">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row>
    <row r="19" spans="1:36" ht="12.95" customHeight="1" x14ac:dyDescent="0.4"/>
    <row r="20" spans="1:36" ht="20.100000000000001" customHeight="1" x14ac:dyDescent="0.4">
      <c r="B20" s="40" t="s">
        <v>147</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row>
    <row r="21" spans="1:36" ht="20.100000000000001" customHeight="1" x14ac:dyDescent="0.4">
      <c r="B21" s="35" t="s">
        <v>148</v>
      </c>
    </row>
    <row r="22" spans="1:36" ht="20.100000000000001" customHeight="1" x14ac:dyDescent="0.4">
      <c r="B22" s="35" t="s">
        <v>149</v>
      </c>
    </row>
    <row r="23" spans="1:36" ht="15" customHeight="1" x14ac:dyDescent="0.4"/>
    <row r="24" spans="1:36" ht="20.100000000000001" customHeight="1" x14ac:dyDescent="0.4">
      <c r="A24" s="460" t="s">
        <v>36</v>
      </c>
      <c r="B24" s="460"/>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row>
    <row r="25" spans="1:36" ht="12.95" customHeight="1" x14ac:dyDescent="0.4"/>
    <row r="26" spans="1:36" ht="15" customHeight="1" x14ac:dyDescent="0.4">
      <c r="A26" s="41"/>
      <c r="B26" s="436" t="s">
        <v>150</v>
      </c>
      <c r="C26" s="437"/>
      <c r="D26" s="437"/>
      <c r="E26" s="437"/>
      <c r="F26" s="437"/>
      <c r="G26" s="437"/>
      <c r="H26" s="437"/>
      <c r="I26" s="438"/>
      <c r="J26" s="445" t="s">
        <v>151</v>
      </c>
      <c r="K26" s="446"/>
      <c r="L26" s="446"/>
      <c r="M26" s="446"/>
      <c r="N26" s="446"/>
      <c r="O26" s="446"/>
      <c r="P26" s="446"/>
      <c r="Q26" s="446"/>
      <c r="R26" s="446"/>
      <c r="S26" s="446"/>
      <c r="T26" s="449">
        <f>IFERROR(データシート!D91,"")</f>
        <v>0</v>
      </c>
      <c r="U26" s="449"/>
      <c r="V26" s="449"/>
      <c r="W26" s="449"/>
      <c r="X26" s="449"/>
      <c r="Y26" s="449"/>
      <c r="Z26" s="449"/>
      <c r="AA26" s="449"/>
      <c r="AB26" s="449"/>
      <c r="AC26" s="451" t="s">
        <v>107</v>
      </c>
      <c r="AD26" s="451"/>
      <c r="AE26" s="451"/>
      <c r="AF26" s="451"/>
      <c r="AG26" s="451"/>
      <c r="AH26" s="451"/>
      <c r="AI26" s="453"/>
    </row>
    <row r="27" spans="1:36" ht="15" customHeight="1" x14ac:dyDescent="0.4">
      <c r="A27" s="42"/>
      <c r="B27" s="439"/>
      <c r="C27" s="440"/>
      <c r="D27" s="440"/>
      <c r="E27" s="440"/>
      <c r="F27" s="440"/>
      <c r="G27" s="440"/>
      <c r="H27" s="440"/>
      <c r="I27" s="441"/>
      <c r="J27" s="447"/>
      <c r="K27" s="448"/>
      <c r="L27" s="448"/>
      <c r="M27" s="448"/>
      <c r="N27" s="448"/>
      <c r="O27" s="448"/>
      <c r="P27" s="448"/>
      <c r="Q27" s="448"/>
      <c r="R27" s="448"/>
      <c r="S27" s="448"/>
      <c r="T27" s="450"/>
      <c r="U27" s="450"/>
      <c r="V27" s="450"/>
      <c r="W27" s="450"/>
      <c r="X27" s="450"/>
      <c r="Y27" s="450"/>
      <c r="Z27" s="450"/>
      <c r="AA27" s="450"/>
      <c r="AB27" s="450"/>
      <c r="AC27" s="452"/>
      <c r="AD27" s="452"/>
      <c r="AE27" s="452"/>
      <c r="AF27" s="452"/>
      <c r="AG27" s="452"/>
      <c r="AH27" s="452"/>
      <c r="AI27" s="454"/>
    </row>
    <row r="28" spans="1:36" ht="15" customHeight="1" x14ac:dyDescent="0.4">
      <c r="A28" s="42"/>
      <c r="B28" s="439"/>
      <c r="C28" s="440"/>
      <c r="D28" s="440"/>
      <c r="E28" s="440"/>
      <c r="F28" s="440"/>
      <c r="G28" s="440"/>
      <c r="H28" s="440"/>
      <c r="I28" s="441"/>
      <c r="J28" s="445" t="s">
        <v>152</v>
      </c>
      <c r="K28" s="446"/>
      <c r="L28" s="446"/>
      <c r="M28" s="446"/>
      <c r="N28" s="446"/>
      <c r="O28" s="446"/>
      <c r="P28" s="446"/>
      <c r="Q28" s="446"/>
      <c r="R28" s="446"/>
      <c r="S28" s="446"/>
      <c r="T28" s="449">
        <f>IFERROR(データシート!D95,"")</f>
        <v>0</v>
      </c>
      <c r="U28" s="449"/>
      <c r="V28" s="449"/>
      <c r="W28" s="449"/>
      <c r="X28" s="449"/>
      <c r="Y28" s="449"/>
      <c r="Z28" s="449"/>
      <c r="AA28" s="449"/>
      <c r="AB28" s="449"/>
      <c r="AC28" s="451" t="s">
        <v>107</v>
      </c>
      <c r="AD28" s="451"/>
      <c r="AE28" s="451"/>
      <c r="AF28" s="451"/>
      <c r="AG28" s="451"/>
      <c r="AH28" s="451"/>
      <c r="AI28" s="453"/>
    </row>
    <row r="29" spans="1:36" ht="15" customHeight="1" x14ac:dyDescent="0.4">
      <c r="A29" s="42"/>
      <c r="B29" s="439"/>
      <c r="C29" s="440"/>
      <c r="D29" s="440"/>
      <c r="E29" s="440"/>
      <c r="F29" s="440"/>
      <c r="G29" s="440"/>
      <c r="H29" s="440"/>
      <c r="I29" s="441"/>
      <c r="J29" s="447"/>
      <c r="K29" s="448"/>
      <c r="L29" s="448"/>
      <c r="M29" s="448"/>
      <c r="N29" s="448"/>
      <c r="O29" s="448"/>
      <c r="P29" s="448"/>
      <c r="Q29" s="448"/>
      <c r="R29" s="448"/>
      <c r="S29" s="448"/>
      <c r="T29" s="450"/>
      <c r="U29" s="450"/>
      <c r="V29" s="450"/>
      <c r="W29" s="450"/>
      <c r="X29" s="450"/>
      <c r="Y29" s="450"/>
      <c r="Z29" s="450"/>
      <c r="AA29" s="450"/>
      <c r="AB29" s="450"/>
      <c r="AC29" s="452"/>
      <c r="AD29" s="452"/>
      <c r="AE29" s="452"/>
      <c r="AF29" s="452"/>
      <c r="AG29" s="452"/>
      <c r="AH29" s="452"/>
      <c r="AI29" s="454"/>
    </row>
    <row r="30" spans="1:36" ht="15" customHeight="1" x14ac:dyDescent="0.4">
      <c r="A30" s="42"/>
      <c r="B30" s="439"/>
      <c r="C30" s="440"/>
      <c r="D30" s="440"/>
      <c r="E30" s="440"/>
      <c r="F30" s="440"/>
      <c r="G30" s="440"/>
      <c r="H30" s="440"/>
      <c r="I30" s="441"/>
      <c r="J30" s="455" t="s">
        <v>153</v>
      </c>
      <c r="K30" s="456"/>
      <c r="L30" s="456"/>
      <c r="M30" s="456"/>
      <c r="N30" s="456"/>
      <c r="O30" s="456"/>
      <c r="P30" s="456"/>
      <c r="Q30" s="456"/>
      <c r="R30" s="456"/>
      <c r="S30" s="456"/>
      <c r="T30" s="449">
        <f>SUM(T26:AB29)</f>
        <v>0</v>
      </c>
      <c r="U30" s="449"/>
      <c r="V30" s="449"/>
      <c r="W30" s="449"/>
      <c r="X30" s="449"/>
      <c r="Y30" s="449"/>
      <c r="Z30" s="449"/>
      <c r="AA30" s="449"/>
      <c r="AB30" s="449"/>
      <c r="AC30" s="451" t="s">
        <v>107</v>
      </c>
      <c r="AD30" s="451"/>
      <c r="AE30" s="451"/>
      <c r="AF30" s="451"/>
      <c r="AG30" s="451"/>
      <c r="AH30" s="451"/>
      <c r="AI30" s="453"/>
    </row>
    <row r="31" spans="1:36" ht="15" customHeight="1" x14ac:dyDescent="0.4">
      <c r="A31" s="42"/>
      <c r="B31" s="442"/>
      <c r="C31" s="443"/>
      <c r="D31" s="443"/>
      <c r="E31" s="443"/>
      <c r="F31" s="443"/>
      <c r="G31" s="443"/>
      <c r="H31" s="443"/>
      <c r="I31" s="444"/>
      <c r="J31" s="457"/>
      <c r="K31" s="458"/>
      <c r="L31" s="458"/>
      <c r="M31" s="458"/>
      <c r="N31" s="458"/>
      <c r="O31" s="458"/>
      <c r="P31" s="458"/>
      <c r="Q31" s="458"/>
      <c r="R31" s="458"/>
      <c r="S31" s="458"/>
      <c r="T31" s="450"/>
      <c r="U31" s="450"/>
      <c r="V31" s="450"/>
      <c r="W31" s="450"/>
      <c r="X31" s="450"/>
      <c r="Y31" s="450"/>
      <c r="Z31" s="450"/>
      <c r="AA31" s="450"/>
      <c r="AB31" s="450"/>
      <c r="AC31" s="452"/>
      <c r="AD31" s="452"/>
      <c r="AE31" s="452"/>
      <c r="AF31" s="452"/>
      <c r="AG31" s="452"/>
      <c r="AH31" s="452"/>
      <c r="AI31" s="454"/>
    </row>
    <row r="32" spans="1:36" ht="15" customHeight="1" x14ac:dyDescent="0.4">
      <c r="A32" s="41"/>
      <c r="B32" s="463" t="s">
        <v>154</v>
      </c>
      <c r="C32" s="451"/>
      <c r="D32" s="451"/>
      <c r="E32" s="451"/>
      <c r="F32" s="451"/>
      <c r="G32" s="451"/>
      <c r="H32" s="451"/>
      <c r="I32" s="451"/>
      <c r="J32" s="465">
        <f>IFERROR(データシート!D99,"")</f>
        <v>0</v>
      </c>
      <c r="K32" s="465"/>
      <c r="L32" s="465"/>
      <c r="M32" s="465"/>
      <c r="N32" s="465"/>
      <c r="O32" s="465"/>
      <c r="P32" s="465"/>
      <c r="Q32" s="465"/>
      <c r="R32" s="465"/>
      <c r="S32" s="465"/>
      <c r="T32" s="465"/>
      <c r="U32" s="466" t="s">
        <v>155</v>
      </c>
      <c r="V32" s="466"/>
      <c r="W32" s="466"/>
      <c r="X32" s="466"/>
      <c r="Y32" s="467">
        <f>IFERROR(データシート!D101,"")</f>
        <v>0</v>
      </c>
      <c r="Z32" s="467"/>
      <c r="AA32" s="467"/>
      <c r="AB32" s="467"/>
      <c r="AC32" s="467"/>
      <c r="AD32" s="467"/>
      <c r="AE32" s="467"/>
      <c r="AF32" s="467"/>
      <c r="AG32" s="467"/>
      <c r="AH32" s="467"/>
      <c r="AI32" s="467"/>
    </row>
    <row r="33" spans="1:35" ht="15" customHeight="1" x14ac:dyDescent="0.4">
      <c r="A33" s="43"/>
      <c r="B33" s="464"/>
      <c r="C33" s="452"/>
      <c r="D33" s="452"/>
      <c r="E33" s="452"/>
      <c r="F33" s="452"/>
      <c r="G33" s="452"/>
      <c r="H33" s="452"/>
      <c r="I33" s="452"/>
      <c r="J33" s="465"/>
      <c r="K33" s="465"/>
      <c r="L33" s="465"/>
      <c r="M33" s="465"/>
      <c r="N33" s="465"/>
      <c r="O33" s="465"/>
      <c r="P33" s="465"/>
      <c r="Q33" s="465"/>
      <c r="R33" s="465"/>
      <c r="S33" s="465"/>
      <c r="T33" s="465"/>
      <c r="U33" s="466"/>
      <c r="V33" s="466"/>
      <c r="W33" s="466"/>
      <c r="X33" s="466"/>
      <c r="Y33" s="467"/>
      <c r="Z33" s="467"/>
      <c r="AA33" s="467"/>
      <c r="AB33" s="467"/>
      <c r="AC33" s="467"/>
      <c r="AD33" s="467"/>
      <c r="AE33" s="467"/>
      <c r="AF33" s="467"/>
      <c r="AG33" s="467"/>
      <c r="AH33" s="467"/>
      <c r="AI33" s="467"/>
    </row>
    <row r="34" spans="1:35" ht="15" customHeight="1" x14ac:dyDescent="0.4">
      <c r="A34" s="41"/>
      <c r="B34" s="463" t="s">
        <v>156</v>
      </c>
      <c r="C34" s="451"/>
      <c r="D34" s="451"/>
      <c r="E34" s="451"/>
      <c r="F34" s="451"/>
      <c r="G34" s="451"/>
      <c r="H34" s="451"/>
      <c r="I34" s="451"/>
      <c r="J34" s="467">
        <f>IFERROR(データシート!D100,"")</f>
        <v>0</v>
      </c>
      <c r="K34" s="467"/>
      <c r="L34" s="467"/>
      <c r="M34" s="467"/>
      <c r="N34" s="467"/>
      <c r="O34" s="467"/>
      <c r="P34" s="467"/>
      <c r="Q34" s="467"/>
      <c r="R34" s="467"/>
      <c r="S34" s="467"/>
      <c r="T34" s="467"/>
      <c r="U34" s="466" t="s">
        <v>157</v>
      </c>
      <c r="V34" s="466"/>
      <c r="W34" s="466"/>
      <c r="X34" s="466"/>
      <c r="Y34" s="467">
        <f>IFERROR(データシート!D102,"")</f>
        <v>0</v>
      </c>
      <c r="Z34" s="467"/>
      <c r="AA34" s="467"/>
      <c r="AB34" s="467"/>
      <c r="AC34" s="467"/>
      <c r="AD34" s="467"/>
      <c r="AE34" s="467"/>
      <c r="AF34" s="467"/>
      <c r="AG34" s="467"/>
      <c r="AH34" s="467"/>
      <c r="AI34" s="467"/>
    </row>
    <row r="35" spans="1:35" ht="15" customHeight="1" x14ac:dyDescent="0.4">
      <c r="A35" s="43"/>
      <c r="B35" s="464"/>
      <c r="C35" s="452"/>
      <c r="D35" s="452"/>
      <c r="E35" s="452"/>
      <c r="F35" s="452"/>
      <c r="G35" s="452"/>
      <c r="H35" s="452"/>
      <c r="I35" s="452"/>
      <c r="J35" s="467"/>
      <c r="K35" s="467"/>
      <c r="L35" s="467"/>
      <c r="M35" s="467"/>
      <c r="N35" s="467"/>
      <c r="O35" s="467"/>
      <c r="P35" s="467"/>
      <c r="Q35" s="467"/>
      <c r="R35" s="467"/>
      <c r="S35" s="467"/>
      <c r="T35" s="467"/>
      <c r="U35" s="466"/>
      <c r="V35" s="466"/>
      <c r="W35" s="466"/>
      <c r="X35" s="466"/>
      <c r="Y35" s="467"/>
      <c r="Z35" s="467"/>
      <c r="AA35" s="467"/>
      <c r="AB35" s="467"/>
      <c r="AC35" s="467"/>
      <c r="AD35" s="467"/>
      <c r="AE35" s="467"/>
      <c r="AF35" s="467"/>
      <c r="AG35" s="467"/>
      <c r="AH35" s="467"/>
      <c r="AI35" s="467"/>
    </row>
    <row r="36" spans="1:35" ht="15" customHeight="1" x14ac:dyDescent="0.4">
      <c r="A36" s="41"/>
      <c r="B36" s="463" t="s">
        <v>158</v>
      </c>
      <c r="C36" s="451"/>
      <c r="D36" s="451"/>
      <c r="E36" s="451"/>
      <c r="F36" s="451"/>
      <c r="G36" s="451"/>
      <c r="H36" s="451"/>
      <c r="I36" s="451"/>
      <c r="J36" s="467" t="str">
        <f>IFERROR(IF(データシート!D103="普通","普通",IF(データシート!D103="当座","当座",IF(データシート!D103="貯蓄預金","貯蓄預金",IF(データシート!D103="その他","その他","")))),"")</f>
        <v/>
      </c>
      <c r="K36" s="467"/>
      <c r="L36" s="467"/>
      <c r="M36" s="467"/>
      <c r="N36" s="467"/>
      <c r="O36" s="467"/>
      <c r="P36" s="467"/>
      <c r="Q36" s="466" t="s">
        <v>159</v>
      </c>
      <c r="R36" s="466"/>
      <c r="S36" s="466"/>
      <c r="T36" s="466"/>
      <c r="U36" s="468">
        <f>IFERROR(データシート!D104,"")</f>
        <v>0</v>
      </c>
      <c r="V36" s="468"/>
      <c r="W36" s="468"/>
      <c r="X36" s="468"/>
      <c r="Y36" s="468"/>
      <c r="Z36" s="468"/>
      <c r="AA36" s="468"/>
      <c r="AB36" s="468"/>
      <c r="AC36" s="468"/>
      <c r="AD36" s="468"/>
      <c r="AE36" s="468"/>
      <c r="AF36" s="468"/>
      <c r="AG36" s="468"/>
      <c r="AH36" s="468"/>
      <c r="AI36" s="468"/>
    </row>
    <row r="37" spans="1:35" ht="15" customHeight="1" x14ac:dyDescent="0.4">
      <c r="A37" s="43"/>
      <c r="B37" s="464"/>
      <c r="C37" s="452"/>
      <c r="D37" s="452"/>
      <c r="E37" s="452"/>
      <c r="F37" s="452"/>
      <c r="G37" s="452"/>
      <c r="H37" s="452"/>
      <c r="I37" s="452"/>
      <c r="J37" s="467"/>
      <c r="K37" s="467"/>
      <c r="L37" s="467"/>
      <c r="M37" s="467"/>
      <c r="N37" s="467"/>
      <c r="O37" s="467"/>
      <c r="P37" s="467"/>
      <c r="Q37" s="466"/>
      <c r="R37" s="466"/>
      <c r="S37" s="466"/>
      <c r="T37" s="466"/>
      <c r="U37" s="468"/>
      <c r="V37" s="468"/>
      <c r="W37" s="468"/>
      <c r="X37" s="468"/>
      <c r="Y37" s="468"/>
      <c r="Z37" s="468"/>
      <c r="AA37" s="468"/>
      <c r="AB37" s="468"/>
      <c r="AC37" s="468"/>
      <c r="AD37" s="468"/>
      <c r="AE37" s="468"/>
      <c r="AF37" s="468"/>
      <c r="AG37" s="468"/>
      <c r="AH37" s="468"/>
      <c r="AI37" s="468"/>
    </row>
    <row r="38" spans="1:35" ht="15" customHeight="1" x14ac:dyDescent="0.4">
      <c r="A38" s="41"/>
      <c r="B38" s="463" t="s">
        <v>160</v>
      </c>
      <c r="C38" s="451"/>
      <c r="D38" s="451"/>
      <c r="E38" s="451"/>
      <c r="F38" s="451"/>
      <c r="G38" s="451"/>
      <c r="H38" s="451"/>
      <c r="I38" s="451"/>
      <c r="J38" s="467">
        <f>IFERROR(データシート!D105,"")</f>
        <v>0</v>
      </c>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467"/>
    </row>
    <row r="39" spans="1:35" ht="15" customHeight="1" x14ac:dyDescent="0.4">
      <c r="A39" s="43"/>
      <c r="B39" s="464"/>
      <c r="C39" s="452"/>
      <c r="D39" s="452"/>
      <c r="E39" s="452"/>
      <c r="F39" s="452"/>
      <c r="G39" s="452"/>
      <c r="H39" s="452"/>
      <c r="I39" s="452"/>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467"/>
    </row>
    <row r="40" spans="1:35" ht="15" customHeight="1" x14ac:dyDescent="0.4">
      <c r="A40" s="41"/>
      <c r="B40" s="463" t="s">
        <v>161</v>
      </c>
      <c r="C40" s="451"/>
      <c r="D40" s="451"/>
      <c r="E40" s="451"/>
      <c r="F40" s="451"/>
      <c r="G40" s="451"/>
      <c r="H40" s="451"/>
      <c r="I40" s="451"/>
      <c r="J40" s="465">
        <f>IFERROR(データシート!D106,"")</f>
        <v>0</v>
      </c>
      <c r="K40" s="465"/>
      <c r="L40" s="465"/>
      <c r="M40" s="465"/>
      <c r="N40" s="465"/>
      <c r="O40" s="465"/>
      <c r="P40" s="465"/>
      <c r="Q40" s="465"/>
      <c r="R40" s="465"/>
      <c r="S40" s="465"/>
      <c r="T40" s="465"/>
      <c r="U40" s="465"/>
      <c r="V40" s="465"/>
      <c r="W40" s="465"/>
      <c r="X40" s="465"/>
      <c r="Y40" s="465"/>
      <c r="Z40" s="465"/>
      <c r="AA40" s="465"/>
      <c r="AB40" s="465"/>
      <c r="AC40" s="465"/>
      <c r="AD40" s="465"/>
      <c r="AE40" s="465"/>
      <c r="AF40" s="465"/>
      <c r="AG40" s="465"/>
      <c r="AH40" s="465"/>
      <c r="AI40" s="465"/>
    </row>
    <row r="41" spans="1:35" ht="15" customHeight="1" x14ac:dyDescent="0.4">
      <c r="A41" s="43"/>
      <c r="B41" s="464"/>
      <c r="C41" s="452"/>
      <c r="D41" s="452"/>
      <c r="E41" s="452"/>
      <c r="F41" s="452"/>
      <c r="G41" s="452"/>
      <c r="H41" s="452"/>
      <c r="I41" s="452"/>
      <c r="J41" s="465"/>
      <c r="K41" s="465"/>
      <c r="L41" s="465"/>
      <c r="M41" s="465"/>
      <c r="N41" s="465"/>
      <c r="O41" s="465"/>
      <c r="P41" s="465"/>
      <c r="Q41" s="465"/>
      <c r="R41" s="465"/>
      <c r="S41" s="465"/>
      <c r="T41" s="465"/>
      <c r="U41" s="465"/>
      <c r="V41" s="465"/>
      <c r="W41" s="465"/>
      <c r="X41" s="465"/>
      <c r="Y41" s="465"/>
      <c r="Z41" s="465"/>
      <c r="AA41" s="465"/>
      <c r="AB41" s="465"/>
      <c r="AC41" s="465"/>
      <c r="AD41" s="465"/>
      <c r="AE41" s="465"/>
      <c r="AF41" s="465"/>
      <c r="AG41" s="465"/>
      <c r="AH41" s="465"/>
      <c r="AI41" s="465"/>
    </row>
    <row r="42" spans="1:35" ht="17.100000000000001" customHeight="1" x14ac:dyDescent="0.4">
      <c r="A42" s="36"/>
      <c r="B42" s="36"/>
      <c r="C42" s="36"/>
      <c r="D42" s="36"/>
      <c r="E42" s="36"/>
      <c r="F42" s="44"/>
      <c r="G42" s="44"/>
      <c r="H42" s="44"/>
      <c r="I42" s="44"/>
      <c r="J42" s="44"/>
      <c r="K42" s="36"/>
      <c r="L42" s="36"/>
      <c r="M42" s="36"/>
      <c r="N42" s="36"/>
      <c r="O42" s="36"/>
      <c r="P42" s="36"/>
      <c r="Q42" s="36"/>
      <c r="R42" s="36"/>
      <c r="S42" s="36"/>
      <c r="T42" s="44"/>
      <c r="U42" s="36"/>
      <c r="V42" s="36"/>
      <c r="W42" s="36"/>
      <c r="X42" s="36"/>
      <c r="Y42" s="36"/>
      <c r="Z42" s="36"/>
      <c r="AA42" s="36"/>
      <c r="AB42" s="36"/>
      <c r="AC42" s="36"/>
      <c r="AD42" s="36"/>
      <c r="AE42" s="44"/>
      <c r="AF42" s="44"/>
    </row>
    <row r="43" spans="1:35" s="45" customFormat="1" ht="17.100000000000001" customHeight="1" x14ac:dyDescent="0.4">
      <c r="B43" s="46" t="s">
        <v>5</v>
      </c>
      <c r="C43" s="46"/>
      <c r="D43" s="46" t="s">
        <v>162</v>
      </c>
      <c r="E43" s="46"/>
      <c r="F43" s="47"/>
      <c r="G43" s="47"/>
      <c r="H43" s="47"/>
      <c r="I43" s="47"/>
      <c r="J43" s="47"/>
      <c r="K43" s="47"/>
      <c r="L43" s="47"/>
      <c r="M43" s="47"/>
      <c r="N43" s="47"/>
      <c r="O43" s="47"/>
      <c r="P43" s="46"/>
      <c r="Q43" s="46"/>
      <c r="R43" s="46"/>
      <c r="S43" s="46"/>
      <c r="T43" s="46"/>
      <c r="U43" s="46"/>
      <c r="V43" s="46"/>
      <c r="W43" s="46"/>
      <c r="X43" s="46"/>
      <c r="Y43" s="46"/>
      <c r="Z43" s="46"/>
      <c r="AA43" s="46"/>
      <c r="AB43" s="46"/>
      <c r="AC43" s="46"/>
      <c r="AD43" s="46"/>
      <c r="AE43" s="47"/>
      <c r="AF43" s="47"/>
    </row>
    <row r="44" spans="1:35" s="45" customFormat="1" ht="17.100000000000001" customHeight="1" x14ac:dyDescent="0.4">
      <c r="B44" s="46" t="s">
        <v>3</v>
      </c>
      <c r="C44" s="46"/>
      <c r="D44" s="48" t="s">
        <v>411</v>
      </c>
      <c r="E44" s="46"/>
      <c r="F44" s="47"/>
      <c r="G44" s="47"/>
      <c r="H44" s="47"/>
      <c r="I44" s="46"/>
      <c r="J44" s="46"/>
      <c r="K44" s="47"/>
      <c r="L44" s="46"/>
      <c r="M44" s="46"/>
      <c r="N44" s="46"/>
      <c r="O44" s="46"/>
      <c r="P44" s="46"/>
      <c r="Q44" s="46"/>
      <c r="R44" s="46"/>
      <c r="S44" s="46"/>
      <c r="T44" s="46"/>
      <c r="U44" s="46"/>
      <c r="V44" s="46"/>
      <c r="W44" s="46"/>
      <c r="X44" s="46"/>
      <c r="Y44" s="46"/>
      <c r="Z44" s="46"/>
      <c r="AA44" s="46"/>
      <c r="AB44" s="46"/>
      <c r="AC44" s="46"/>
      <c r="AD44" s="46"/>
      <c r="AE44" s="47"/>
      <c r="AF44" s="47"/>
    </row>
    <row r="45" spans="1:35" ht="17.100000000000001" customHeight="1" thickBot="1" x14ac:dyDescent="0.45">
      <c r="A45" s="36"/>
      <c r="B45" s="49"/>
      <c r="C45" s="49"/>
      <c r="D45" s="49"/>
      <c r="E45" s="49"/>
      <c r="F45" s="50"/>
      <c r="G45" s="50"/>
      <c r="H45" s="50"/>
      <c r="I45" s="49"/>
      <c r="J45" s="49"/>
      <c r="K45" s="49"/>
      <c r="L45" s="49"/>
      <c r="M45" s="49"/>
      <c r="N45" s="49"/>
      <c r="O45" s="49"/>
      <c r="P45" s="49"/>
      <c r="Q45" s="49"/>
      <c r="R45" s="50"/>
      <c r="S45" s="50"/>
      <c r="T45" s="50"/>
      <c r="U45" s="49"/>
      <c r="V45" s="49"/>
      <c r="W45" s="49"/>
      <c r="X45" s="49"/>
      <c r="Y45" s="49"/>
      <c r="Z45" s="49"/>
      <c r="AA45" s="49"/>
      <c r="AB45" s="49"/>
      <c r="AC45" s="49"/>
      <c r="AD45" s="49"/>
      <c r="AE45" s="50"/>
      <c r="AF45" s="44"/>
    </row>
    <row r="46" spans="1:35" ht="17.100000000000001" customHeight="1" x14ac:dyDescent="0.4">
      <c r="A46" s="36"/>
      <c r="B46" s="36"/>
      <c r="C46" s="36"/>
      <c r="D46" s="36"/>
      <c r="E46" s="36"/>
      <c r="F46" s="44"/>
      <c r="G46" s="44"/>
      <c r="H46" s="44"/>
      <c r="I46" s="44"/>
      <c r="J46" s="44"/>
      <c r="K46" s="36"/>
      <c r="L46" s="36"/>
      <c r="M46" s="36"/>
      <c r="N46" s="36"/>
      <c r="O46" s="36"/>
      <c r="P46" s="36"/>
      <c r="Q46" s="36"/>
      <c r="R46" s="36"/>
      <c r="S46" s="36"/>
      <c r="T46" s="44"/>
      <c r="U46" s="36"/>
      <c r="V46" s="36"/>
      <c r="W46" s="36"/>
      <c r="X46" s="36"/>
      <c r="Y46" s="36"/>
      <c r="Z46" s="36"/>
      <c r="AA46" s="36"/>
      <c r="AB46" s="36"/>
      <c r="AC46" s="36"/>
      <c r="AD46" s="36"/>
      <c r="AE46" s="44"/>
      <c r="AF46" s="44"/>
    </row>
    <row r="47" spans="1:35" ht="15" customHeight="1" x14ac:dyDescent="0.4">
      <c r="B47" s="44" t="s">
        <v>163</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1:35" ht="20.100000000000001" customHeight="1" x14ac:dyDescent="0.4">
      <c r="A48" s="41"/>
      <c r="B48" s="469" t="s">
        <v>164</v>
      </c>
      <c r="C48" s="469"/>
      <c r="D48" s="469"/>
      <c r="E48" s="469"/>
      <c r="F48" s="469"/>
      <c r="G48" s="469"/>
      <c r="H48" s="469"/>
      <c r="I48" s="469"/>
      <c r="J48" s="471" t="s">
        <v>367</v>
      </c>
      <c r="K48" s="471"/>
      <c r="L48" s="471"/>
      <c r="M48" s="471"/>
      <c r="N48" s="471"/>
      <c r="O48" s="471"/>
      <c r="P48" s="471"/>
      <c r="Q48" s="471"/>
      <c r="R48" s="471"/>
      <c r="S48" s="471"/>
      <c r="T48" s="471"/>
      <c r="U48" s="471" t="s">
        <v>165</v>
      </c>
      <c r="V48" s="471"/>
      <c r="W48" s="471"/>
      <c r="X48" s="471"/>
      <c r="Y48" s="471"/>
      <c r="Z48" s="471"/>
      <c r="AA48" s="471"/>
      <c r="AB48" s="471"/>
      <c r="AC48" s="471"/>
      <c r="AD48" s="471"/>
      <c r="AE48" s="471"/>
      <c r="AF48" s="471"/>
      <c r="AG48" s="471"/>
      <c r="AH48" s="471"/>
      <c r="AI48" s="471"/>
    </row>
    <row r="49" spans="1:35" ht="20.100000000000001" customHeight="1" x14ac:dyDescent="0.4">
      <c r="A49" s="43"/>
      <c r="B49" s="470"/>
      <c r="C49" s="470"/>
      <c r="D49" s="470"/>
      <c r="E49" s="470"/>
      <c r="F49" s="470"/>
      <c r="G49" s="470"/>
      <c r="H49" s="470"/>
      <c r="I49" s="470"/>
      <c r="J49" s="472"/>
      <c r="K49" s="472"/>
      <c r="L49" s="472"/>
      <c r="M49" s="472"/>
      <c r="N49" s="472"/>
      <c r="O49" s="472"/>
      <c r="P49" s="472"/>
      <c r="Q49" s="472"/>
      <c r="R49" s="472"/>
      <c r="S49" s="472"/>
      <c r="T49" s="472"/>
      <c r="U49" s="472"/>
      <c r="V49" s="472"/>
      <c r="W49" s="472"/>
      <c r="X49" s="472"/>
      <c r="Y49" s="472"/>
      <c r="Z49" s="472"/>
      <c r="AA49" s="472"/>
      <c r="AB49" s="472"/>
      <c r="AC49" s="472"/>
      <c r="AD49" s="472"/>
      <c r="AE49" s="472"/>
      <c r="AF49" s="472"/>
      <c r="AG49" s="472"/>
      <c r="AH49" s="472"/>
      <c r="AI49" s="472"/>
    </row>
    <row r="50" spans="1:35" ht="63.75" customHeight="1" x14ac:dyDescent="0.4"/>
    <row r="51" spans="1:35" ht="12.95" customHeight="1" x14ac:dyDescent="0.4"/>
    <row r="52" spans="1:35" ht="12.95" customHeight="1" x14ac:dyDescent="0.4"/>
    <row r="53" spans="1:35" ht="12.95" customHeight="1" x14ac:dyDescent="0.4"/>
    <row r="54" spans="1:35" ht="12.95" customHeight="1" x14ac:dyDescent="0.4"/>
    <row r="55" spans="1:35" ht="12.95" customHeight="1" x14ac:dyDescent="0.4"/>
    <row r="56" spans="1:35" ht="9.9499999999999993" customHeight="1" x14ac:dyDescent="0.4"/>
    <row r="57" spans="1:35" ht="9.9499999999999993" customHeight="1" x14ac:dyDescent="0.4"/>
    <row r="58" spans="1:35" ht="9.9499999999999993" customHeight="1" x14ac:dyDescent="0.4"/>
    <row r="59" spans="1:35" ht="9.9499999999999993" customHeight="1" x14ac:dyDescent="0.4"/>
    <row r="60" spans="1:35" ht="9.9499999999999993" customHeight="1" x14ac:dyDescent="0.4"/>
    <row r="61" spans="1:35" ht="9.9499999999999993" customHeight="1" x14ac:dyDescent="0.4"/>
    <row r="62" spans="1:35" ht="9.9499999999999993" customHeight="1" x14ac:dyDescent="0.4"/>
    <row r="63" spans="1:35" ht="9.9499999999999993" customHeight="1" x14ac:dyDescent="0.4"/>
    <row r="64" spans="1:35"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row r="71" ht="9.9499999999999993" customHeight="1" x14ac:dyDescent="0.4"/>
  </sheetData>
  <sheetProtection algorithmName="SHA-512" hashValue="H8qnqNI7/yMnWUtJ5RpyKvez87BDG3Zd39UqUOEJbIktv+qlmi7XdhqSE5RK0TIi+EPCuzZZCpDu8KCoDmqj5Q==" saltValue="yJK2bAbVN5dbRglj6YvgXA==" spinCount="100000" sheet="1" objects="1" scenarios="1"/>
  <mergeCells count="42">
    <mergeCell ref="B40:I41"/>
    <mergeCell ref="J40:AI41"/>
    <mergeCell ref="B48:I49"/>
    <mergeCell ref="J48:T49"/>
    <mergeCell ref="U48:X49"/>
    <mergeCell ref="Y48:AI49"/>
    <mergeCell ref="B36:I37"/>
    <mergeCell ref="J36:P37"/>
    <mergeCell ref="Q36:T37"/>
    <mergeCell ref="U36:AI37"/>
    <mergeCell ref="B38:I39"/>
    <mergeCell ref="J38:AI39"/>
    <mergeCell ref="B32:I33"/>
    <mergeCell ref="J32:T33"/>
    <mergeCell ref="U32:X33"/>
    <mergeCell ref="Y32:AI33"/>
    <mergeCell ref="B34:I35"/>
    <mergeCell ref="J34:T35"/>
    <mergeCell ref="U34:X35"/>
    <mergeCell ref="Y34:AI35"/>
    <mergeCell ref="A1:I2"/>
    <mergeCell ref="O2:P2"/>
    <mergeCell ref="A16:AJ16"/>
    <mergeCell ref="A17:AJ17"/>
    <mergeCell ref="A24:AJ24"/>
    <mergeCell ref="W10:AJ10"/>
    <mergeCell ref="Y11:AJ11"/>
    <mergeCell ref="Z12:AH12"/>
    <mergeCell ref="AB13:AI13"/>
    <mergeCell ref="B26:I31"/>
    <mergeCell ref="J26:S27"/>
    <mergeCell ref="T26:AB27"/>
    <mergeCell ref="AC26:AD27"/>
    <mergeCell ref="AE26:AI27"/>
    <mergeCell ref="J28:S29"/>
    <mergeCell ref="T28:AB29"/>
    <mergeCell ref="AC28:AD29"/>
    <mergeCell ref="AE28:AI29"/>
    <mergeCell ref="J30:S31"/>
    <mergeCell ref="T30:AB31"/>
    <mergeCell ref="AC30:AD31"/>
    <mergeCell ref="AE30:AI31"/>
  </mergeCells>
  <phoneticPr fontId="3"/>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5B56-070D-4D19-A1E9-5ED5FA3ACA4E}">
  <sheetPr>
    <tabColor rgb="FF7030A0"/>
    <pageSetUpPr fitToPage="1"/>
  </sheetPr>
  <dimension ref="A1:AL34"/>
  <sheetViews>
    <sheetView showZeros="0" view="pageBreakPreview" zoomScale="96" zoomScaleNormal="130" zoomScaleSheetLayoutView="96" workbookViewId="0">
      <selection activeCell="R26" sqref="R26:W26"/>
    </sheetView>
  </sheetViews>
  <sheetFormatPr defaultColWidth="2.625" defaultRowHeight="12" x14ac:dyDescent="0.4"/>
  <cols>
    <col min="1" max="1" width="0.875" style="51" customWidth="1"/>
    <col min="2" max="32" width="2.625" style="51" customWidth="1"/>
    <col min="33" max="173" width="1.625" style="51" customWidth="1"/>
    <col min="174" max="16384" width="2.625" style="51"/>
  </cols>
  <sheetData>
    <row r="1" spans="1:38" ht="20.100000000000001" customHeight="1" x14ac:dyDescent="0.4">
      <c r="B1" s="52"/>
      <c r="C1" s="52"/>
      <c r="D1" s="52"/>
      <c r="E1" s="52"/>
      <c r="F1" s="52"/>
      <c r="G1" s="52"/>
      <c r="H1" s="52"/>
      <c r="I1" s="52"/>
      <c r="J1" s="52"/>
      <c r="K1" s="52"/>
      <c r="L1" s="473" t="s">
        <v>166</v>
      </c>
      <c r="M1" s="474"/>
      <c r="N1" s="474"/>
      <c r="O1" s="474"/>
      <c r="P1" s="474"/>
      <c r="Q1" s="474"/>
      <c r="R1" s="474"/>
      <c r="S1" s="474"/>
      <c r="T1" s="474"/>
      <c r="U1" s="474"/>
      <c r="V1" s="474"/>
      <c r="W1" s="475"/>
      <c r="X1" s="52"/>
      <c r="Y1" s="52"/>
      <c r="Z1" s="52"/>
      <c r="AA1" s="52"/>
      <c r="AB1" s="52"/>
      <c r="AC1" s="52"/>
      <c r="AD1" s="52"/>
      <c r="AE1" s="52"/>
      <c r="AF1" s="52"/>
      <c r="AG1" s="52"/>
      <c r="AH1" s="52"/>
      <c r="AI1" s="52"/>
      <c r="AJ1" s="52"/>
      <c r="AK1" s="52"/>
      <c r="AL1" s="52"/>
    </row>
    <row r="2" spans="1:38" ht="14.25" customHeight="1" x14ac:dyDescent="0.4">
      <c r="A2" s="52"/>
      <c r="B2" s="52"/>
      <c r="C2" s="52"/>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52"/>
      <c r="AF2" s="52"/>
      <c r="AG2" s="52"/>
      <c r="AH2" s="52"/>
      <c r="AI2" s="52"/>
      <c r="AJ2" s="52"/>
      <c r="AK2" s="52"/>
      <c r="AL2" s="52"/>
    </row>
    <row r="3" spans="1:38" ht="17.25" x14ac:dyDescent="0.4">
      <c r="A3" s="52"/>
      <c r="B3" s="52"/>
      <c r="C3" s="477" t="s">
        <v>167</v>
      </c>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52"/>
      <c r="AH3" s="52"/>
      <c r="AI3" s="52"/>
      <c r="AJ3" s="52"/>
      <c r="AK3" s="52"/>
      <c r="AL3" s="52"/>
    </row>
    <row r="4" spans="1:38" ht="17.25" x14ac:dyDescent="0.4">
      <c r="A4" s="52"/>
      <c r="B4" s="52"/>
      <c r="C4" s="53"/>
      <c r="D4" s="52"/>
      <c r="E4" s="52"/>
      <c r="F4" s="52"/>
      <c r="G4" s="52"/>
      <c r="H4" s="52"/>
      <c r="I4" s="52"/>
      <c r="J4" s="52"/>
      <c r="K4" s="52"/>
      <c r="L4" s="52"/>
      <c r="M4" s="52"/>
      <c r="N4" s="52"/>
      <c r="O4" s="52"/>
      <c r="P4" s="52"/>
      <c r="Q4" s="52"/>
      <c r="R4" s="52"/>
      <c r="S4" s="52"/>
      <c r="T4" s="52"/>
      <c r="U4" s="479"/>
      <c r="V4" s="479"/>
      <c r="W4" s="479"/>
      <c r="X4" s="479"/>
      <c r="Y4" s="479"/>
      <c r="Z4" s="52"/>
      <c r="AA4" s="52"/>
      <c r="AB4" s="52"/>
      <c r="AC4" s="52"/>
      <c r="AD4" s="52"/>
      <c r="AE4" s="52"/>
      <c r="AF4" s="52"/>
      <c r="AG4" s="52"/>
      <c r="AH4" s="52"/>
      <c r="AI4" s="52"/>
      <c r="AJ4" s="52"/>
      <c r="AK4" s="52"/>
      <c r="AL4" s="52"/>
    </row>
    <row r="5" spans="1:38" ht="17.25" customHeight="1" x14ac:dyDescent="0.4">
      <c r="A5" s="52"/>
      <c r="B5" s="52"/>
      <c r="C5" s="53"/>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row>
    <row r="6" spans="1:38" ht="34.5" customHeight="1" x14ac:dyDescent="0.4">
      <c r="A6" s="52"/>
      <c r="B6" s="52"/>
      <c r="C6" s="53"/>
      <c r="D6" s="52"/>
      <c r="E6" s="52"/>
      <c r="F6" s="52"/>
      <c r="G6" s="52"/>
      <c r="H6" s="52"/>
      <c r="I6" s="52"/>
      <c r="J6" s="52"/>
      <c r="K6" s="52"/>
      <c r="L6" s="52"/>
      <c r="M6" s="52"/>
      <c r="N6" s="480" t="s">
        <v>168</v>
      </c>
      <c r="O6" s="481"/>
      <c r="P6" s="481"/>
      <c r="Q6" s="481"/>
      <c r="R6" s="481"/>
      <c r="S6" s="482">
        <f>IFERROR(データシート!D19,"")</f>
        <v>0</v>
      </c>
      <c r="T6" s="483"/>
      <c r="U6" s="483"/>
      <c r="V6" s="483"/>
      <c r="W6" s="483"/>
      <c r="X6" s="483"/>
      <c r="Y6" s="483"/>
      <c r="Z6" s="483"/>
      <c r="AA6" s="483"/>
      <c r="AB6" s="483"/>
      <c r="AC6" s="483"/>
      <c r="AD6" s="483"/>
      <c r="AE6" s="52"/>
      <c r="AF6" s="52"/>
      <c r="AG6" s="52"/>
      <c r="AH6" s="52"/>
      <c r="AI6" s="52"/>
      <c r="AJ6" s="52"/>
      <c r="AK6" s="52"/>
      <c r="AL6" s="52"/>
    </row>
    <row r="7" spans="1:38" ht="17.25" x14ac:dyDescent="0.4">
      <c r="A7" s="52"/>
      <c r="B7" s="52"/>
      <c r="C7" s="53"/>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row>
    <row r="8" spans="1:38" s="55" customFormat="1" ht="15" customHeight="1" x14ac:dyDescent="0.4">
      <c r="A8" s="54"/>
      <c r="B8" s="489" t="s">
        <v>169</v>
      </c>
      <c r="C8" s="490"/>
      <c r="D8" s="490"/>
      <c r="E8" s="490"/>
      <c r="F8" s="54" t="s">
        <v>170</v>
      </c>
      <c r="G8" s="491">
        <f>IFERROR(データシート!D50,"")</f>
        <v>0</v>
      </c>
      <c r="H8" s="491"/>
      <c r="I8" s="491"/>
      <c r="J8" s="491"/>
      <c r="K8" s="491"/>
      <c r="L8" s="491"/>
      <c r="M8" s="491"/>
      <c r="N8" s="491"/>
      <c r="O8" s="491"/>
      <c r="P8" s="491"/>
      <c r="Q8" s="54"/>
      <c r="R8" s="54"/>
      <c r="S8" s="54"/>
      <c r="T8" s="54"/>
      <c r="U8" s="54"/>
      <c r="V8" s="54"/>
      <c r="W8" s="54"/>
      <c r="X8" s="54"/>
      <c r="Y8" s="54"/>
      <c r="Z8" s="54"/>
      <c r="AA8" s="54"/>
      <c r="AB8" s="54"/>
      <c r="AC8" s="54"/>
      <c r="AD8" s="54"/>
      <c r="AE8" s="54"/>
      <c r="AF8" s="54"/>
      <c r="AG8" s="54"/>
      <c r="AH8" s="54"/>
      <c r="AI8" s="54"/>
      <c r="AJ8" s="54"/>
      <c r="AK8" s="54"/>
      <c r="AL8" s="54"/>
    </row>
    <row r="9" spans="1:38" s="55" customFormat="1" ht="15" customHeight="1" x14ac:dyDescent="0.4">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row>
    <row r="10" spans="1:38" s="55" customFormat="1" ht="15" customHeight="1" x14ac:dyDescent="0.4">
      <c r="A10" s="54"/>
      <c r="B10" s="489" t="s">
        <v>171</v>
      </c>
      <c r="C10" s="490"/>
      <c r="D10" s="490"/>
      <c r="E10" s="490"/>
      <c r="F10" s="54" t="s">
        <v>170</v>
      </c>
      <c r="G10" s="492">
        <f>IFERROR(データシート!D52,"")</f>
        <v>0</v>
      </c>
      <c r="H10" s="492"/>
      <c r="I10" s="492"/>
      <c r="J10" s="56" t="s">
        <v>10</v>
      </c>
      <c r="K10" s="492">
        <f>IFERROR(データシート!L52,"")</f>
        <v>0</v>
      </c>
      <c r="L10" s="492"/>
      <c r="M10" s="492"/>
      <c r="N10" s="492"/>
      <c r="O10" s="56"/>
      <c r="P10" s="56"/>
      <c r="Q10" s="56"/>
      <c r="R10" s="56"/>
      <c r="S10" s="54"/>
      <c r="T10" s="54"/>
      <c r="U10" s="54"/>
      <c r="V10" s="54"/>
      <c r="W10" s="54"/>
      <c r="X10" s="54"/>
      <c r="Y10" s="54"/>
      <c r="Z10" s="54"/>
      <c r="AA10" s="54"/>
      <c r="AB10" s="54"/>
      <c r="AC10" s="54"/>
      <c r="AD10" s="54"/>
      <c r="AE10" s="54"/>
      <c r="AF10" s="54"/>
      <c r="AG10" s="54"/>
      <c r="AH10" s="54"/>
      <c r="AI10" s="54"/>
      <c r="AJ10" s="54"/>
      <c r="AK10" s="54"/>
      <c r="AL10" s="54"/>
    </row>
    <row r="11" spans="1:38" s="55" customFormat="1" ht="15" customHeight="1" x14ac:dyDescent="0.4">
      <c r="A11" s="54"/>
      <c r="B11" s="54"/>
      <c r="C11" s="57"/>
      <c r="D11" s="57"/>
      <c r="E11" s="57"/>
      <c r="F11" s="54"/>
      <c r="G11" s="54"/>
      <c r="H11" s="54"/>
      <c r="I11" s="54"/>
      <c r="J11" s="54"/>
      <c r="K11" s="54"/>
      <c r="L11" s="54"/>
      <c r="M11" s="54"/>
      <c r="N11" s="54"/>
      <c r="O11" s="54"/>
      <c r="P11" s="54"/>
      <c r="Q11" s="54"/>
      <c r="R11" s="54"/>
      <c r="S11" s="54"/>
      <c r="T11" s="54"/>
      <c r="U11" s="54"/>
      <c r="V11" s="58"/>
      <c r="W11" s="58"/>
      <c r="X11" s="58"/>
      <c r="Y11" s="58"/>
      <c r="Z11" s="58"/>
      <c r="AA11" s="59"/>
      <c r="AB11" s="58"/>
      <c r="AC11" s="58"/>
      <c r="AD11" s="58"/>
      <c r="AE11" s="58"/>
      <c r="AF11" s="58"/>
      <c r="AG11" s="54"/>
      <c r="AH11" s="54"/>
      <c r="AI11" s="54"/>
      <c r="AJ11" s="54"/>
      <c r="AK11" s="54"/>
      <c r="AL11" s="54"/>
    </row>
    <row r="12" spans="1:38" s="55" customFormat="1" ht="15" customHeight="1" x14ac:dyDescent="0.4">
      <c r="A12" s="54"/>
      <c r="B12" s="489" t="s">
        <v>172</v>
      </c>
      <c r="C12" s="490"/>
      <c r="D12" s="490"/>
      <c r="E12" s="490"/>
      <c r="F12" s="54" t="s">
        <v>170</v>
      </c>
      <c r="G12" s="493" t="str">
        <f>IFERROR(IF(データシート!D66="有り",データシート!V71&amp;" "&amp;データシート!Z71&amp;" "&amp;データシート!AD71&amp;" "&amp;データシート!AG71,データシート!D75&amp;" "&amp;データシート!H75&amp;" "&amp;データシート!L75&amp;" "&amp;データシート!O75),"")</f>
        <v xml:space="preserve">   </v>
      </c>
      <c r="H12" s="493"/>
      <c r="I12" s="493"/>
      <c r="J12" s="493"/>
      <c r="K12" s="493"/>
      <c r="L12" s="493"/>
      <c r="M12" s="493"/>
      <c r="N12" s="493"/>
      <c r="O12" s="493"/>
      <c r="P12" s="493"/>
      <c r="Q12" s="493"/>
      <c r="R12" s="56"/>
      <c r="S12" s="54"/>
      <c r="T12" s="54"/>
      <c r="U12" s="54"/>
      <c r="V12" s="54"/>
      <c r="W12" s="54"/>
      <c r="X12" s="54"/>
      <c r="Y12" s="54"/>
      <c r="Z12" s="54"/>
      <c r="AA12" s="54"/>
      <c r="AB12" s="54"/>
      <c r="AC12" s="54"/>
      <c r="AD12" s="54"/>
      <c r="AE12" s="54"/>
      <c r="AF12" s="54"/>
      <c r="AG12" s="54"/>
      <c r="AH12" s="54"/>
      <c r="AI12" s="54"/>
      <c r="AJ12" s="54"/>
      <c r="AK12" s="54"/>
      <c r="AL12" s="54"/>
    </row>
    <row r="13" spans="1:38" s="55" customFormat="1" ht="15" customHeight="1" x14ac:dyDescent="0.4">
      <c r="A13" s="54"/>
      <c r="B13" s="54"/>
      <c r="C13" s="57"/>
      <c r="D13" s="57"/>
      <c r="E13" s="57"/>
      <c r="F13" s="54"/>
      <c r="G13" s="54"/>
      <c r="H13" s="60"/>
      <c r="I13" s="60"/>
      <c r="J13" s="60"/>
      <c r="K13" s="60"/>
      <c r="L13" s="60"/>
      <c r="M13" s="60"/>
      <c r="N13" s="54"/>
      <c r="O13" s="54"/>
      <c r="P13" s="54"/>
      <c r="Q13" s="54"/>
      <c r="R13" s="54"/>
      <c r="S13" s="54"/>
      <c r="T13" s="54"/>
      <c r="U13" s="54"/>
      <c r="V13" s="58"/>
      <c r="W13" s="58"/>
      <c r="X13" s="58"/>
      <c r="Y13" s="58"/>
      <c r="Z13" s="58"/>
      <c r="AA13" s="59"/>
      <c r="AB13" s="58"/>
      <c r="AC13" s="58"/>
      <c r="AD13" s="58"/>
      <c r="AE13" s="58"/>
      <c r="AF13" s="58"/>
      <c r="AG13" s="54"/>
      <c r="AH13" s="54"/>
      <c r="AI13" s="54"/>
      <c r="AJ13" s="54"/>
      <c r="AK13" s="54"/>
      <c r="AL13" s="54"/>
    </row>
    <row r="14" spans="1:38" s="55" customFormat="1" ht="15" customHeight="1" x14ac:dyDescent="0.4">
      <c r="A14" s="54"/>
      <c r="B14" s="489" t="s">
        <v>173</v>
      </c>
      <c r="C14" s="489"/>
      <c r="D14" s="489"/>
      <c r="E14" s="489"/>
      <c r="F14" s="54" t="s">
        <v>170</v>
      </c>
      <c r="G14" s="493" t="str">
        <f>IFERROR(データシート!D40,"")&amp;"  様"</f>
        <v xml:space="preserve">  様</v>
      </c>
      <c r="H14" s="493"/>
      <c r="I14" s="493"/>
      <c r="J14" s="493"/>
      <c r="K14" s="493"/>
      <c r="L14" s="493"/>
      <c r="M14" s="493"/>
      <c r="N14" s="493"/>
      <c r="O14" s="493"/>
      <c r="P14" s="493"/>
      <c r="Q14" s="493"/>
      <c r="R14" s="493"/>
      <c r="S14" s="493"/>
      <c r="T14" s="493"/>
      <c r="U14" s="493"/>
      <c r="V14" s="493"/>
      <c r="W14" s="493"/>
      <c r="X14" s="493"/>
      <c r="Y14" s="493"/>
      <c r="Z14" s="493"/>
      <c r="AA14" s="493"/>
      <c r="AB14" s="493"/>
      <c r="AC14" s="493"/>
      <c r="AD14" s="493"/>
      <c r="AE14" s="61"/>
      <c r="AF14" s="61"/>
      <c r="AG14" s="54"/>
      <c r="AH14" s="54"/>
      <c r="AI14" s="54"/>
      <c r="AJ14" s="54"/>
      <c r="AK14" s="54"/>
      <c r="AL14" s="54"/>
    </row>
    <row r="15" spans="1:38" s="55" customFormat="1" ht="15" customHeight="1" x14ac:dyDescent="0.4">
      <c r="A15" s="54"/>
      <c r="B15" s="54"/>
      <c r="C15" s="54"/>
      <c r="D15" s="54"/>
      <c r="E15" s="54"/>
      <c r="F15" s="54"/>
      <c r="G15" s="54"/>
      <c r="H15" s="54"/>
      <c r="I15" s="54"/>
      <c r="J15" s="54"/>
      <c r="K15" s="54"/>
      <c r="L15" s="54"/>
      <c r="M15" s="54"/>
      <c r="N15" s="54"/>
      <c r="O15" s="54"/>
      <c r="P15" s="54"/>
      <c r="Q15" s="54"/>
      <c r="R15" s="54"/>
      <c r="S15" s="54"/>
      <c r="T15" s="54"/>
      <c r="U15" s="54"/>
      <c r="V15" s="58"/>
      <c r="W15" s="58"/>
      <c r="X15" s="58"/>
      <c r="Y15" s="58"/>
      <c r="Z15" s="62"/>
      <c r="AA15" s="62"/>
      <c r="AB15" s="62"/>
      <c r="AC15" s="63"/>
      <c r="AD15" s="61"/>
      <c r="AE15" s="61"/>
      <c r="AF15" s="61"/>
      <c r="AG15" s="54"/>
      <c r="AH15" s="54"/>
      <c r="AI15" s="54"/>
      <c r="AJ15" s="54"/>
      <c r="AK15" s="54"/>
      <c r="AL15" s="54"/>
    </row>
    <row r="16" spans="1:38" s="55" customFormat="1" ht="15" customHeight="1" x14ac:dyDescent="0.4">
      <c r="A16" s="54"/>
      <c r="B16" s="489" t="s">
        <v>174</v>
      </c>
      <c r="C16" s="489"/>
      <c r="D16" s="489"/>
      <c r="E16" s="489"/>
      <c r="F16" s="54" t="s">
        <v>170</v>
      </c>
      <c r="G16" s="494"/>
      <c r="H16" s="494"/>
      <c r="I16" s="494"/>
      <c r="J16" s="494"/>
      <c r="K16" s="495" t="s">
        <v>175</v>
      </c>
      <c r="L16" s="495"/>
      <c r="M16" s="54"/>
      <c r="N16" s="54"/>
      <c r="O16" s="54"/>
      <c r="P16" s="54"/>
      <c r="Q16" s="54"/>
      <c r="R16" s="54"/>
      <c r="S16" s="54"/>
      <c r="T16" s="54"/>
      <c r="U16" s="54"/>
      <c r="V16" s="58"/>
      <c r="W16" s="58"/>
      <c r="X16" s="58"/>
      <c r="Y16" s="58"/>
      <c r="Z16" s="62"/>
      <c r="AA16" s="62"/>
      <c r="AB16" s="62"/>
      <c r="AC16" s="63"/>
      <c r="AD16" s="61"/>
      <c r="AE16" s="61"/>
      <c r="AF16" s="61"/>
      <c r="AG16" s="54"/>
      <c r="AH16" s="54"/>
      <c r="AI16" s="54"/>
      <c r="AJ16" s="54"/>
      <c r="AK16" s="54"/>
      <c r="AL16" s="54"/>
    </row>
    <row r="17" spans="1:38" ht="53.25" customHeight="1" x14ac:dyDescent="0.4">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row>
    <row r="18" spans="1:38" ht="18.75" customHeight="1" thickBot="1" x14ac:dyDescent="0.45">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64" t="s">
        <v>176</v>
      </c>
      <c r="AG18" s="52"/>
      <c r="AH18" s="52"/>
      <c r="AI18" s="52"/>
      <c r="AJ18" s="52"/>
      <c r="AK18" s="52"/>
      <c r="AL18" s="52"/>
    </row>
    <row r="19" spans="1:38" ht="30" customHeight="1" thickBot="1" x14ac:dyDescent="0.45">
      <c r="A19" s="52"/>
      <c r="B19" s="52"/>
      <c r="C19" s="484" t="s">
        <v>177</v>
      </c>
      <c r="D19" s="485"/>
      <c r="E19" s="485"/>
      <c r="F19" s="485"/>
      <c r="G19" s="485"/>
      <c r="H19" s="486"/>
      <c r="I19" s="487" t="s">
        <v>178</v>
      </c>
      <c r="J19" s="485"/>
      <c r="K19" s="485"/>
      <c r="L19" s="485"/>
      <c r="M19" s="485"/>
      <c r="N19" s="485"/>
      <c r="O19" s="485"/>
      <c r="P19" s="486"/>
      <c r="Q19" s="487" t="s">
        <v>179</v>
      </c>
      <c r="R19" s="485"/>
      <c r="S19" s="485"/>
      <c r="T19" s="485"/>
      <c r="U19" s="485"/>
      <c r="V19" s="485"/>
      <c r="W19" s="485"/>
      <c r="X19" s="486"/>
      <c r="Y19" s="485" t="s">
        <v>180</v>
      </c>
      <c r="Z19" s="485"/>
      <c r="AA19" s="485"/>
      <c r="AB19" s="485"/>
      <c r="AC19" s="485"/>
      <c r="AD19" s="485"/>
      <c r="AE19" s="485"/>
      <c r="AF19" s="488"/>
      <c r="AG19" s="52"/>
      <c r="AH19" s="52"/>
      <c r="AI19" s="52"/>
      <c r="AJ19" s="52"/>
      <c r="AK19" s="52"/>
      <c r="AL19" s="52"/>
    </row>
    <row r="20" spans="1:38" ht="29.25" customHeight="1" x14ac:dyDescent="0.4">
      <c r="A20" s="52"/>
      <c r="B20" s="52"/>
      <c r="C20" s="496" t="s">
        <v>181</v>
      </c>
      <c r="D20" s="497"/>
      <c r="E20" s="497"/>
      <c r="F20" s="497"/>
      <c r="G20" s="497"/>
      <c r="H20" s="498"/>
      <c r="I20" s="65"/>
      <c r="J20" s="499"/>
      <c r="K20" s="499"/>
      <c r="L20" s="499"/>
      <c r="M20" s="499"/>
      <c r="N20" s="499"/>
      <c r="O20" s="499"/>
      <c r="P20" s="66"/>
      <c r="Q20" s="67"/>
      <c r="R20" s="499">
        <f>J20</f>
        <v>0</v>
      </c>
      <c r="S20" s="499"/>
      <c r="T20" s="499"/>
      <c r="U20" s="499"/>
      <c r="V20" s="499"/>
      <c r="W20" s="499"/>
      <c r="X20" s="68"/>
      <c r="Y20" s="500"/>
      <c r="Z20" s="501"/>
      <c r="AA20" s="501"/>
      <c r="AB20" s="501"/>
      <c r="AC20" s="501"/>
      <c r="AD20" s="501"/>
      <c r="AE20" s="501"/>
      <c r="AF20" s="502"/>
      <c r="AG20" s="52"/>
      <c r="AH20" s="52"/>
      <c r="AI20" s="52"/>
      <c r="AJ20" s="52"/>
      <c r="AK20" s="52"/>
      <c r="AL20" s="52"/>
    </row>
    <row r="21" spans="1:38" ht="29.25" customHeight="1" x14ac:dyDescent="0.4">
      <c r="A21" s="52"/>
      <c r="B21" s="52"/>
      <c r="C21" s="503" t="s">
        <v>182</v>
      </c>
      <c r="D21" s="504"/>
      <c r="E21" s="504"/>
      <c r="F21" s="504"/>
      <c r="G21" s="504"/>
      <c r="H21" s="505"/>
      <c r="I21" s="69"/>
      <c r="J21" s="475"/>
      <c r="K21" s="506"/>
      <c r="L21" s="506"/>
      <c r="M21" s="506"/>
      <c r="N21" s="506"/>
      <c r="O21" s="473"/>
      <c r="P21" s="70"/>
      <c r="Q21" s="69" t="s">
        <v>183</v>
      </c>
      <c r="R21" s="507"/>
      <c r="S21" s="507"/>
      <c r="T21" s="507"/>
      <c r="U21" s="507"/>
      <c r="V21" s="507"/>
      <c r="W21" s="507"/>
      <c r="X21" s="70"/>
      <c r="Y21" s="508"/>
      <c r="Z21" s="509"/>
      <c r="AA21" s="509"/>
      <c r="AB21" s="509"/>
      <c r="AC21" s="509"/>
      <c r="AD21" s="509"/>
      <c r="AE21" s="509"/>
      <c r="AF21" s="510"/>
      <c r="AG21" s="52"/>
      <c r="AH21" s="52"/>
      <c r="AI21" s="52"/>
      <c r="AJ21" s="52"/>
      <c r="AK21" s="52"/>
      <c r="AL21" s="52"/>
    </row>
    <row r="22" spans="1:38" ht="29.25" customHeight="1" thickBot="1" x14ac:dyDescent="0.45">
      <c r="A22" s="52"/>
      <c r="B22" s="52"/>
      <c r="C22" s="511" t="s">
        <v>184</v>
      </c>
      <c r="D22" s="512"/>
      <c r="E22" s="512"/>
      <c r="F22" s="512"/>
      <c r="G22" s="512"/>
      <c r="H22" s="513"/>
      <c r="I22" s="71"/>
      <c r="J22" s="514">
        <f>IFERROR(J20,"")</f>
        <v>0</v>
      </c>
      <c r="K22" s="514"/>
      <c r="L22" s="514"/>
      <c r="M22" s="514"/>
      <c r="N22" s="514"/>
      <c r="O22" s="514"/>
      <c r="P22" s="72"/>
      <c r="Q22" s="71"/>
      <c r="R22" s="514" t="str">
        <f>IFERROR(R20-(R21+#REF!),"")</f>
        <v/>
      </c>
      <c r="S22" s="514"/>
      <c r="T22" s="514"/>
      <c r="U22" s="514"/>
      <c r="V22" s="514"/>
      <c r="W22" s="514"/>
      <c r="X22" s="72"/>
      <c r="Y22" s="515"/>
      <c r="Z22" s="516"/>
      <c r="AA22" s="516"/>
      <c r="AB22" s="516"/>
      <c r="AC22" s="516"/>
      <c r="AD22" s="516"/>
      <c r="AE22" s="516"/>
      <c r="AF22" s="517"/>
      <c r="AG22" s="52"/>
      <c r="AH22" s="52"/>
      <c r="AI22" s="52"/>
      <c r="AJ22" s="73"/>
      <c r="AK22" s="52"/>
      <c r="AL22" s="52"/>
    </row>
    <row r="23" spans="1:38" ht="29.25" customHeight="1" x14ac:dyDescent="0.4">
      <c r="A23" s="52"/>
      <c r="B23" s="52"/>
      <c r="C23" s="496" t="s">
        <v>185</v>
      </c>
      <c r="D23" s="497"/>
      <c r="E23" s="497"/>
      <c r="F23" s="497"/>
      <c r="G23" s="497"/>
      <c r="H23" s="498"/>
      <c r="I23" s="65"/>
      <c r="J23" s="518"/>
      <c r="K23" s="518"/>
      <c r="L23" s="518"/>
      <c r="M23" s="518"/>
      <c r="N23" s="518"/>
      <c r="O23" s="518"/>
      <c r="P23" s="74"/>
      <c r="Q23" s="75"/>
      <c r="R23" s="518"/>
      <c r="S23" s="518"/>
      <c r="T23" s="518"/>
      <c r="U23" s="518"/>
      <c r="V23" s="518"/>
      <c r="W23" s="518"/>
      <c r="X23" s="68"/>
      <c r="Y23" s="501"/>
      <c r="Z23" s="519"/>
      <c r="AA23" s="519"/>
      <c r="AB23" s="519"/>
      <c r="AC23" s="519"/>
      <c r="AD23" s="519"/>
      <c r="AE23" s="519"/>
      <c r="AF23" s="520"/>
      <c r="AG23" s="52"/>
      <c r="AH23" s="52"/>
      <c r="AI23" s="52"/>
      <c r="AJ23" s="73"/>
      <c r="AK23" s="52"/>
      <c r="AL23" s="52"/>
    </row>
    <row r="24" spans="1:38" ht="29.25" customHeight="1" x14ac:dyDescent="0.4">
      <c r="A24" s="52"/>
      <c r="B24" s="52"/>
      <c r="C24" s="521" t="s">
        <v>186</v>
      </c>
      <c r="D24" s="522"/>
      <c r="E24" s="522"/>
      <c r="F24" s="522"/>
      <c r="G24" s="522"/>
      <c r="H24" s="523"/>
      <c r="I24" s="76"/>
      <c r="J24" s="524"/>
      <c r="K24" s="524"/>
      <c r="L24" s="524"/>
      <c r="M24" s="524"/>
      <c r="N24" s="524"/>
      <c r="O24" s="524"/>
      <c r="P24" s="77"/>
      <c r="Q24" s="78"/>
      <c r="R24" s="524"/>
      <c r="S24" s="524"/>
      <c r="T24" s="524"/>
      <c r="U24" s="524"/>
      <c r="V24" s="524"/>
      <c r="W24" s="524"/>
      <c r="X24" s="79"/>
      <c r="Y24" s="525"/>
      <c r="Z24" s="526"/>
      <c r="AA24" s="526"/>
      <c r="AB24" s="526"/>
      <c r="AC24" s="526"/>
      <c r="AD24" s="526"/>
      <c r="AE24" s="526"/>
      <c r="AF24" s="527"/>
      <c r="AG24" s="52"/>
      <c r="AH24" s="52"/>
      <c r="AI24" s="52"/>
      <c r="AJ24" s="52"/>
      <c r="AK24" s="52"/>
      <c r="AL24" s="52"/>
    </row>
    <row r="25" spans="1:38" ht="29.25" customHeight="1" thickBot="1" x14ac:dyDescent="0.45">
      <c r="A25" s="52"/>
      <c r="B25" s="52"/>
      <c r="C25" s="503" t="s">
        <v>187</v>
      </c>
      <c r="D25" s="504"/>
      <c r="E25" s="504"/>
      <c r="F25" s="504"/>
      <c r="G25" s="504"/>
      <c r="H25" s="505"/>
      <c r="I25" s="69"/>
      <c r="J25" s="507">
        <f>SUM(J23:O24)</f>
        <v>0</v>
      </c>
      <c r="K25" s="507"/>
      <c r="L25" s="507"/>
      <c r="M25" s="507"/>
      <c r="N25" s="507"/>
      <c r="O25" s="507"/>
      <c r="P25" s="70"/>
      <c r="Q25" s="69"/>
      <c r="R25" s="507">
        <f>SUM(R23:W24)</f>
        <v>0</v>
      </c>
      <c r="S25" s="507"/>
      <c r="T25" s="507"/>
      <c r="U25" s="507"/>
      <c r="V25" s="507"/>
      <c r="W25" s="507"/>
      <c r="X25" s="70"/>
      <c r="Y25" s="528"/>
      <c r="Z25" s="529"/>
      <c r="AA25" s="529"/>
      <c r="AB25" s="529"/>
      <c r="AC25" s="529"/>
      <c r="AD25" s="529"/>
      <c r="AE25" s="529"/>
      <c r="AF25" s="530"/>
      <c r="AG25" s="52"/>
      <c r="AH25" s="52"/>
      <c r="AI25" s="52"/>
      <c r="AJ25" s="52"/>
      <c r="AK25" s="52"/>
      <c r="AL25" s="52"/>
    </row>
    <row r="26" spans="1:38" ht="29.25" customHeight="1" thickBot="1" x14ac:dyDescent="0.45">
      <c r="A26" s="52"/>
      <c r="B26" s="52"/>
      <c r="C26" s="484" t="s">
        <v>188</v>
      </c>
      <c r="D26" s="485"/>
      <c r="E26" s="485"/>
      <c r="F26" s="485"/>
      <c r="G26" s="485"/>
      <c r="H26" s="486"/>
      <c r="I26" s="80" t="s">
        <v>183</v>
      </c>
      <c r="J26" s="531"/>
      <c r="K26" s="531"/>
      <c r="L26" s="531"/>
      <c r="M26" s="531"/>
      <c r="N26" s="531"/>
      <c r="O26" s="531"/>
      <c r="P26" s="81"/>
      <c r="Q26" s="80" t="s">
        <v>183</v>
      </c>
      <c r="R26" s="531"/>
      <c r="S26" s="531"/>
      <c r="T26" s="531"/>
      <c r="U26" s="531"/>
      <c r="V26" s="531"/>
      <c r="W26" s="531"/>
      <c r="X26" s="81"/>
      <c r="Y26" s="532"/>
      <c r="Z26" s="533"/>
      <c r="AA26" s="533"/>
      <c r="AB26" s="533"/>
      <c r="AC26" s="533"/>
      <c r="AD26" s="533"/>
      <c r="AE26" s="533"/>
      <c r="AF26" s="534"/>
      <c r="AG26" s="52"/>
      <c r="AH26" s="52"/>
      <c r="AI26" s="52"/>
      <c r="AJ26" s="52"/>
      <c r="AK26" s="52"/>
      <c r="AL26" s="52"/>
    </row>
    <row r="27" spans="1:38" ht="29.25" customHeight="1" thickBot="1" x14ac:dyDescent="0.45">
      <c r="A27" s="52"/>
      <c r="B27" s="52"/>
      <c r="C27" s="484" t="s">
        <v>189</v>
      </c>
      <c r="D27" s="485"/>
      <c r="E27" s="485"/>
      <c r="F27" s="485"/>
      <c r="G27" s="485"/>
      <c r="H27" s="486"/>
      <c r="I27" s="80"/>
      <c r="J27" s="535">
        <f>IFERROR((J22+J25-J26),"")</f>
        <v>0</v>
      </c>
      <c r="K27" s="535"/>
      <c r="L27" s="535"/>
      <c r="M27" s="535"/>
      <c r="N27" s="535"/>
      <c r="O27" s="535"/>
      <c r="P27" s="81"/>
      <c r="Q27" s="80"/>
      <c r="R27" s="535" t="str">
        <f>IFERROR((R22+R25-R26),"")</f>
        <v/>
      </c>
      <c r="S27" s="535"/>
      <c r="T27" s="535"/>
      <c r="U27" s="535"/>
      <c r="V27" s="535"/>
      <c r="W27" s="535"/>
      <c r="X27" s="81"/>
      <c r="Y27" s="82" t="s">
        <v>190</v>
      </c>
      <c r="Z27" s="536" t="str">
        <f>IFERROR(J27-R27,"")</f>
        <v/>
      </c>
      <c r="AA27" s="536"/>
      <c r="AB27" s="536"/>
      <c r="AC27" s="536"/>
      <c r="AD27" s="536"/>
      <c r="AE27" s="536"/>
      <c r="AF27" s="537"/>
      <c r="AG27" s="52"/>
      <c r="AH27" s="52"/>
      <c r="AI27" s="52"/>
      <c r="AJ27" s="52"/>
      <c r="AK27" s="52"/>
      <c r="AL27" s="52"/>
    </row>
    <row r="28" spans="1:38" ht="29.25" customHeight="1" thickBot="1" x14ac:dyDescent="0.45">
      <c r="A28" s="52"/>
      <c r="B28" s="52"/>
      <c r="C28" s="484" t="s">
        <v>191</v>
      </c>
      <c r="D28" s="538"/>
      <c r="E28" s="538"/>
      <c r="F28" s="538"/>
      <c r="G28" s="538"/>
      <c r="H28" s="539"/>
      <c r="I28" s="80"/>
      <c r="J28" s="540" t="e">
        <f>J27/G16</f>
        <v>#DIV/0!</v>
      </c>
      <c r="K28" s="540"/>
      <c r="L28" s="540"/>
      <c r="M28" s="540"/>
      <c r="N28" s="540"/>
      <c r="O28" s="540"/>
      <c r="P28" s="81"/>
      <c r="Q28" s="83"/>
      <c r="R28" s="540" t="e">
        <f>R27/G16</f>
        <v>#VALUE!</v>
      </c>
      <c r="S28" s="540"/>
      <c r="T28" s="540"/>
      <c r="U28" s="540"/>
      <c r="V28" s="540"/>
      <c r="W28" s="540"/>
      <c r="X28" s="84"/>
      <c r="Y28" s="541"/>
      <c r="Z28" s="542"/>
      <c r="AA28" s="542"/>
      <c r="AB28" s="542"/>
      <c r="AC28" s="542"/>
      <c r="AD28" s="542"/>
      <c r="AE28" s="542"/>
      <c r="AF28" s="543"/>
      <c r="AG28" s="52"/>
      <c r="AH28" s="52"/>
      <c r="AI28" s="52"/>
      <c r="AJ28" s="52"/>
      <c r="AK28" s="52"/>
      <c r="AL28" s="52"/>
    </row>
    <row r="29" spans="1:38" ht="6.75" customHeight="1" x14ac:dyDescent="0.4">
      <c r="A29" s="52"/>
      <c r="B29" s="52"/>
      <c r="C29" s="85"/>
      <c r="D29" s="85"/>
      <c r="E29" s="85"/>
      <c r="F29" s="85"/>
      <c r="G29" s="85"/>
      <c r="H29" s="85"/>
      <c r="I29" s="86"/>
      <c r="J29" s="87"/>
      <c r="K29" s="87"/>
      <c r="L29" s="87"/>
      <c r="M29" s="87"/>
      <c r="N29" s="87"/>
      <c r="O29" s="87"/>
      <c r="P29" s="87"/>
      <c r="Q29" s="88"/>
      <c r="R29" s="87"/>
      <c r="S29" s="87"/>
      <c r="T29" s="87"/>
      <c r="U29" s="87"/>
      <c r="V29" s="87"/>
      <c r="W29" s="87"/>
      <c r="X29" s="89"/>
      <c r="Y29" s="90"/>
      <c r="Z29" s="91"/>
      <c r="AA29" s="91"/>
      <c r="AB29" s="91"/>
      <c r="AC29" s="91"/>
      <c r="AD29" s="91"/>
      <c r="AE29" s="91"/>
      <c r="AF29" s="91"/>
      <c r="AG29" s="52"/>
      <c r="AH29" s="52"/>
      <c r="AI29" s="52"/>
      <c r="AJ29" s="52"/>
      <c r="AK29" s="52"/>
      <c r="AL29" s="52"/>
    </row>
    <row r="30" spans="1:38" ht="15.75" customHeight="1" x14ac:dyDescent="0.4">
      <c r="A30" s="52"/>
      <c r="B30" s="52"/>
      <c r="C30" s="92" t="s">
        <v>192</v>
      </c>
      <c r="D30" s="85"/>
      <c r="E30" s="85"/>
      <c r="F30" s="85"/>
      <c r="G30" s="85"/>
      <c r="H30" s="85"/>
      <c r="I30" s="86"/>
      <c r="J30" s="87"/>
      <c r="K30" s="87"/>
      <c r="L30" s="87"/>
      <c r="M30" s="87"/>
      <c r="N30" s="87"/>
      <c r="O30" s="87"/>
      <c r="P30" s="87"/>
      <c r="Q30" s="88"/>
      <c r="R30" s="87"/>
      <c r="S30" s="87"/>
      <c r="T30" s="87"/>
      <c r="U30" s="87"/>
      <c r="V30" s="87"/>
      <c r="W30" s="87"/>
      <c r="X30" s="89"/>
      <c r="Y30" s="90"/>
      <c r="Z30" s="91"/>
      <c r="AA30" s="91"/>
      <c r="AB30" s="91"/>
      <c r="AC30" s="91"/>
      <c r="AD30" s="91"/>
      <c r="AE30" s="91"/>
      <c r="AF30" s="91"/>
      <c r="AG30" s="52"/>
      <c r="AH30" s="52"/>
      <c r="AI30" s="52"/>
      <c r="AJ30" s="52"/>
      <c r="AK30" s="52"/>
      <c r="AL30" s="52"/>
    </row>
    <row r="31" spans="1:38" ht="29.25" customHeight="1" x14ac:dyDescent="0.4">
      <c r="A31" s="52"/>
      <c r="B31" s="52"/>
      <c r="C31" s="92"/>
      <c r="D31" s="85"/>
      <c r="E31" s="85"/>
      <c r="F31" s="85"/>
      <c r="G31" s="85"/>
      <c r="H31" s="85"/>
      <c r="I31" s="86"/>
      <c r="J31" s="87"/>
      <c r="K31" s="87"/>
      <c r="L31" s="87"/>
      <c r="M31" s="87"/>
      <c r="N31" s="87"/>
      <c r="O31" s="87"/>
      <c r="P31" s="87"/>
      <c r="Q31" s="88"/>
      <c r="R31" s="87"/>
      <c r="S31" s="87"/>
      <c r="T31" s="87"/>
      <c r="U31" s="87"/>
      <c r="V31" s="87"/>
      <c r="W31" s="87"/>
      <c r="X31" s="89"/>
      <c r="Y31" s="90"/>
      <c r="Z31" s="91"/>
      <c r="AA31" s="91"/>
      <c r="AB31" s="91"/>
      <c r="AC31" s="91"/>
      <c r="AD31" s="91"/>
      <c r="AE31" s="91"/>
      <c r="AF31" s="91"/>
      <c r="AG31" s="52"/>
      <c r="AH31" s="52"/>
      <c r="AI31" s="52"/>
      <c r="AJ31" s="52"/>
      <c r="AK31" s="52"/>
      <c r="AL31" s="52"/>
    </row>
    <row r="32" spans="1:38" ht="12.75" thickBot="1" x14ac:dyDescent="0.45"/>
    <row r="33" spans="3:25" ht="12.75" thickBot="1" x14ac:dyDescent="0.45">
      <c r="C33" s="51" t="s">
        <v>193</v>
      </c>
      <c r="K33" s="544" t="e">
        <f>G16*R28</f>
        <v>#VALUE!</v>
      </c>
      <c r="L33" s="545"/>
      <c r="M33" s="545"/>
      <c r="N33" s="545"/>
      <c r="O33" s="546"/>
      <c r="S33" s="544" t="e">
        <f>R22+R25-R26</f>
        <v>#VALUE!</v>
      </c>
      <c r="T33" s="545"/>
      <c r="U33" s="545"/>
      <c r="V33" s="545"/>
      <c r="W33" s="546"/>
      <c r="Y33" s="51" t="s">
        <v>194</v>
      </c>
    </row>
    <row r="34" spans="3:25" x14ac:dyDescent="0.4">
      <c r="C34" s="93" t="s">
        <v>195</v>
      </c>
    </row>
  </sheetData>
  <sheetProtection selectLockedCells="1"/>
  <mergeCells count="60">
    <mergeCell ref="C28:H28"/>
    <mergeCell ref="J28:O28"/>
    <mergeCell ref="R28:W28"/>
    <mergeCell ref="Y28:AF28"/>
    <mergeCell ref="K33:O33"/>
    <mergeCell ref="S33:W33"/>
    <mergeCell ref="C26:H26"/>
    <mergeCell ref="J26:O26"/>
    <mergeCell ref="R26:W26"/>
    <mergeCell ref="Y26:AF26"/>
    <mergeCell ref="C27:H27"/>
    <mergeCell ref="J27:O27"/>
    <mergeCell ref="R27:W27"/>
    <mergeCell ref="Z27:AF27"/>
    <mergeCell ref="C24:H24"/>
    <mergeCell ref="J24:O24"/>
    <mergeCell ref="R24:W24"/>
    <mergeCell ref="Y24:AF24"/>
    <mergeCell ref="C25:H25"/>
    <mergeCell ref="J25:O25"/>
    <mergeCell ref="R25:W25"/>
    <mergeCell ref="Y25:AF25"/>
    <mergeCell ref="C22:H22"/>
    <mergeCell ref="J22:O22"/>
    <mergeCell ref="R22:W22"/>
    <mergeCell ref="Y22:AF22"/>
    <mergeCell ref="C23:H23"/>
    <mergeCell ref="J23:O23"/>
    <mergeCell ref="R23:W23"/>
    <mergeCell ref="Y23:AF23"/>
    <mergeCell ref="C20:H20"/>
    <mergeCell ref="J20:O20"/>
    <mergeCell ref="R20:W20"/>
    <mergeCell ref="Y20:AF20"/>
    <mergeCell ref="C21:H21"/>
    <mergeCell ref="J21:O21"/>
    <mergeCell ref="R21:W21"/>
    <mergeCell ref="Y21:AF21"/>
    <mergeCell ref="C19:H19"/>
    <mergeCell ref="I19:P19"/>
    <mergeCell ref="Q19:X19"/>
    <mergeCell ref="Y19:AF19"/>
    <mergeCell ref="B8:E8"/>
    <mergeCell ref="G8:P8"/>
    <mergeCell ref="B10:E10"/>
    <mergeCell ref="G10:I10"/>
    <mergeCell ref="K10:N10"/>
    <mergeCell ref="B12:E12"/>
    <mergeCell ref="G12:Q12"/>
    <mergeCell ref="B14:E14"/>
    <mergeCell ref="G14:AD14"/>
    <mergeCell ref="B16:E16"/>
    <mergeCell ref="G16:J16"/>
    <mergeCell ref="K16:L16"/>
    <mergeCell ref="L1:W1"/>
    <mergeCell ref="D2:AD2"/>
    <mergeCell ref="C3:AF3"/>
    <mergeCell ref="U4:Y4"/>
    <mergeCell ref="N6:R6"/>
    <mergeCell ref="S6:AD6"/>
  </mergeCells>
  <phoneticPr fontId="3"/>
  <conditionalFormatting sqref="G16:J16">
    <cfRule type="expression" dxfId="34" priority="9">
      <formula>$G$16=""</formula>
    </cfRule>
  </conditionalFormatting>
  <conditionalFormatting sqref="J20:O20">
    <cfRule type="expression" dxfId="33" priority="8">
      <formula>$J$20=""</formula>
    </cfRule>
  </conditionalFormatting>
  <conditionalFormatting sqref="R21:W21">
    <cfRule type="expression" dxfId="32" priority="7">
      <formula>$R$21=""</formula>
    </cfRule>
  </conditionalFormatting>
  <conditionalFormatting sqref="J23:O23">
    <cfRule type="expression" dxfId="31" priority="6">
      <formula>$J$23=""</formula>
    </cfRule>
  </conditionalFormatting>
  <conditionalFormatting sqref="R23:W23">
    <cfRule type="expression" dxfId="30" priority="5">
      <formula>$R$23=""</formula>
    </cfRule>
  </conditionalFormatting>
  <conditionalFormatting sqref="J24:O24">
    <cfRule type="expression" dxfId="29" priority="4">
      <formula>$J$24=""</formula>
    </cfRule>
  </conditionalFormatting>
  <conditionalFormatting sqref="R24:W24">
    <cfRule type="expression" dxfId="28" priority="3">
      <formula>$R$24=""</formula>
    </cfRule>
  </conditionalFormatting>
  <conditionalFormatting sqref="J26:O26">
    <cfRule type="expression" dxfId="27" priority="2">
      <formula>$J$26=""</formula>
    </cfRule>
  </conditionalFormatting>
  <conditionalFormatting sqref="R26:W26">
    <cfRule type="expression" dxfId="26" priority="1">
      <formula>$R$26=""</formula>
    </cfRule>
  </conditionalFormatting>
  <pageMargins left="0.55118110236220474" right="0.35433070866141736" top="0.62992125984251968" bottom="0.43307086614173229" header="0.27559055118110237"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18612-4C12-4396-8510-496A173C52BC}">
  <sheetPr>
    <tabColor rgb="FF7030A0"/>
    <pageSetUpPr fitToPage="1"/>
  </sheetPr>
  <dimension ref="A1:AL35"/>
  <sheetViews>
    <sheetView showZeros="0" view="pageBreakPreview" topLeftCell="A17" zoomScaleNormal="130" zoomScaleSheetLayoutView="100" workbookViewId="0">
      <selection activeCell="Y26" sqref="Y26:AF26"/>
    </sheetView>
  </sheetViews>
  <sheetFormatPr defaultColWidth="2.625" defaultRowHeight="12" x14ac:dyDescent="0.4"/>
  <cols>
    <col min="1" max="1" width="0.875" style="95" customWidth="1"/>
    <col min="2" max="32" width="2.625" style="95" customWidth="1"/>
    <col min="33" max="173" width="1.625" style="95" customWidth="1"/>
    <col min="174" max="16384" width="2.625" style="95"/>
  </cols>
  <sheetData>
    <row r="1" spans="1:38" ht="20.100000000000001" customHeight="1" x14ac:dyDescent="0.4">
      <c r="A1" s="94"/>
      <c r="B1" s="94"/>
      <c r="C1" s="94"/>
      <c r="D1" s="94"/>
      <c r="E1" s="94"/>
      <c r="F1" s="94"/>
      <c r="G1" s="94"/>
      <c r="H1" s="94"/>
      <c r="I1" s="94"/>
      <c r="J1" s="94"/>
      <c r="K1" s="94"/>
      <c r="L1" s="473" t="s">
        <v>166</v>
      </c>
      <c r="M1" s="474"/>
      <c r="N1" s="474"/>
      <c r="O1" s="474"/>
      <c r="P1" s="474"/>
      <c r="Q1" s="474"/>
      <c r="R1" s="474"/>
      <c r="S1" s="474"/>
      <c r="T1" s="474"/>
      <c r="U1" s="474"/>
      <c r="V1" s="474"/>
      <c r="W1" s="475"/>
      <c r="X1" s="94"/>
      <c r="Y1" s="94"/>
      <c r="Z1" s="94"/>
      <c r="AA1" s="94"/>
      <c r="AB1" s="94"/>
      <c r="AC1" s="94"/>
      <c r="AD1" s="94"/>
      <c r="AE1" s="94"/>
      <c r="AF1" s="94"/>
      <c r="AG1" s="94"/>
      <c r="AH1" s="94"/>
      <c r="AI1" s="94"/>
      <c r="AJ1" s="94"/>
      <c r="AK1" s="94"/>
      <c r="AL1" s="94"/>
    </row>
    <row r="2" spans="1:38" ht="20.100000000000001" customHeight="1" x14ac:dyDescent="0.4">
      <c r="A2" s="94"/>
      <c r="B2" s="94"/>
      <c r="C2" s="94"/>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94"/>
      <c r="AF2" s="94"/>
      <c r="AG2" s="94"/>
      <c r="AH2" s="94"/>
      <c r="AI2" s="94"/>
      <c r="AJ2" s="94"/>
      <c r="AK2" s="94"/>
      <c r="AL2" s="94"/>
    </row>
    <row r="3" spans="1:38" ht="17.25" x14ac:dyDescent="0.4">
      <c r="A3" s="94"/>
      <c r="B3" s="94"/>
      <c r="C3" s="552" t="s">
        <v>167</v>
      </c>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94"/>
      <c r="AH3" s="94"/>
      <c r="AI3" s="94"/>
      <c r="AJ3" s="94"/>
      <c r="AK3" s="94"/>
      <c r="AL3" s="94"/>
    </row>
    <row r="4" spans="1:38" ht="17.25" x14ac:dyDescent="0.4">
      <c r="A4" s="94"/>
      <c r="B4" s="94"/>
      <c r="C4" s="96"/>
      <c r="D4" s="94"/>
      <c r="E4" s="94"/>
      <c r="F4" s="94"/>
      <c r="G4" s="94"/>
      <c r="H4" s="94"/>
      <c r="I4" s="94"/>
      <c r="J4" s="94"/>
      <c r="K4" s="94"/>
      <c r="L4" s="94"/>
      <c r="M4" s="94"/>
      <c r="N4" s="94"/>
      <c r="O4" s="94"/>
      <c r="P4" s="94"/>
      <c r="Q4" s="94"/>
      <c r="R4" s="94"/>
      <c r="S4" s="94"/>
      <c r="T4" s="94"/>
      <c r="U4" s="554"/>
      <c r="V4" s="554"/>
      <c r="W4" s="554"/>
      <c r="X4" s="554"/>
      <c r="Y4" s="554"/>
      <c r="Z4" s="94"/>
      <c r="AA4" s="94"/>
      <c r="AB4" s="94"/>
      <c r="AC4" s="94"/>
      <c r="AD4" s="94"/>
      <c r="AE4" s="94"/>
      <c r="AF4" s="94"/>
      <c r="AG4" s="94"/>
      <c r="AH4" s="94"/>
      <c r="AI4" s="94"/>
      <c r="AJ4" s="94"/>
      <c r="AK4" s="94"/>
      <c r="AL4" s="94"/>
    </row>
    <row r="5" spans="1:38" ht="17.25" customHeight="1" x14ac:dyDescent="0.4">
      <c r="A5" s="94"/>
      <c r="B5" s="94"/>
      <c r="C5" s="96"/>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row>
    <row r="6" spans="1:38" ht="34.5" customHeight="1" x14ac:dyDescent="0.4">
      <c r="A6" s="94"/>
      <c r="B6" s="94"/>
      <c r="C6" s="96"/>
      <c r="D6" s="94"/>
      <c r="E6" s="94"/>
      <c r="F6" s="94"/>
      <c r="G6" s="94"/>
      <c r="H6" s="94"/>
      <c r="I6" s="94"/>
      <c r="J6" s="94"/>
      <c r="K6" s="94"/>
      <c r="L6" s="94"/>
      <c r="M6" s="94"/>
      <c r="N6" s="555" t="s">
        <v>168</v>
      </c>
      <c r="O6" s="556"/>
      <c r="P6" s="556"/>
      <c r="Q6" s="556"/>
      <c r="R6" s="556"/>
      <c r="S6" s="557">
        <f>IFERROR(データシート!D19,"")</f>
        <v>0</v>
      </c>
      <c r="T6" s="558"/>
      <c r="U6" s="558"/>
      <c r="V6" s="558"/>
      <c r="W6" s="558"/>
      <c r="X6" s="558"/>
      <c r="Y6" s="558"/>
      <c r="Z6" s="558"/>
      <c r="AA6" s="558"/>
      <c r="AB6" s="558"/>
      <c r="AC6" s="558"/>
      <c r="AD6" s="558"/>
      <c r="AE6" s="94"/>
      <c r="AF6" s="94"/>
      <c r="AG6" s="94"/>
      <c r="AH6" s="94"/>
      <c r="AI6" s="94"/>
      <c r="AJ6" s="94"/>
      <c r="AK6" s="94"/>
      <c r="AL6" s="94"/>
    </row>
    <row r="7" spans="1:38" ht="17.25" x14ac:dyDescent="0.4">
      <c r="A7" s="94"/>
      <c r="B7" s="94"/>
      <c r="C7" s="96"/>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row>
    <row r="8" spans="1:38" s="98" customFormat="1" ht="15" customHeight="1" x14ac:dyDescent="0.4">
      <c r="A8" s="97"/>
      <c r="B8" s="547" t="s">
        <v>169</v>
      </c>
      <c r="C8" s="548"/>
      <c r="D8" s="548"/>
      <c r="E8" s="548"/>
      <c r="F8" s="97" t="s">
        <v>170</v>
      </c>
      <c r="G8" s="549">
        <f>IFERROR(データシート!D50,"")</f>
        <v>0</v>
      </c>
      <c r="H8" s="549"/>
      <c r="I8" s="549"/>
      <c r="J8" s="549"/>
      <c r="K8" s="549"/>
      <c r="L8" s="549"/>
      <c r="M8" s="549"/>
      <c r="N8" s="549"/>
      <c r="O8" s="549"/>
      <c r="P8" s="549"/>
      <c r="Q8" s="97"/>
      <c r="R8" s="97"/>
      <c r="S8" s="97"/>
      <c r="T8" s="97"/>
      <c r="U8" s="97"/>
      <c r="V8" s="97"/>
      <c r="W8" s="97"/>
      <c r="X8" s="97"/>
      <c r="Y8" s="97"/>
      <c r="Z8" s="97"/>
      <c r="AA8" s="97"/>
      <c r="AB8" s="97"/>
      <c r="AC8" s="97"/>
      <c r="AD8" s="97"/>
      <c r="AE8" s="97"/>
      <c r="AF8" s="97"/>
      <c r="AG8" s="97"/>
      <c r="AH8" s="97"/>
      <c r="AI8" s="97"/>
      <c r="AJ8" s="97"/>
      <c r="AK8" s="97"/>
      <c r="AL8" s="97"/>
    </row>
    <row r="9" spans="1:38" s="98" customFormat="1" ht="15" customHeight="1" x14ac:dyDescent="0.4">
      <c r="A9" s="97"/>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row>
    <row r="10" spans="1:38" s="98" customFormat="1" ht="15" customHeight="1" x14ac:dyDescent="0.4">
      <c r="A10" s="97"/>
      <c r="B10" s="547" t="s">
        <v>171</v>
      </c>
      <c r="C10" s="548"/>
      <c r="D10" s="548"/>
      <c r="E10" s="548"/>
      <c r="F10" s="97" t="s">
        <v>170</v>
      </c>
      <c r="G10" s="550">
        <f>IFERROR(データシート!D52,"")</f>
        <v>0</v>
      </c>
      <c r="H10" s="550"/>
      <c r="I10" s="550"/>
      <c r="J10" s="99" t="s">
        <v>10</v>
      </c>
      <c r="K10" s="550">
        <f>IFERROR(データシート!L52,"")</f>
        <v>0</v>
      </c>
      <c r="L10" s="550"/>
      <c r="M10" s="550"/>
      <c r="N10" s="550"/>
      <c r="O10" s="99"/>
      <c r="P10" s="99"/>
      <c r="Q10" s="99"/>
      <c r="R10" s="99"/>
      <c r="S10" s="97"/>
      <c r="T10" s="97"/>
      <c r="U10" s="97"/>
      <c r="V10" s="97"/>
      <c r="W10" s="97"/>
      <c r="X10" s="97"/>
      <c r="Y10" s="97"/>
      <c r="Z10" s="97"/>
      <c r="AA10" s="97"/>
      <c r="AB10" s="97"/>
      <c r="AC10" s="97"/>
      <c r="AD10" s="97"/>
      <c r="AE10" s="97"/>
      <c r="AF10" s="97"/>
      <c r="AG10" s="97"/>
      <c r="AH10" s="97"/>
      <c r="AI10" s="97"/>
      <c r="AJ10" s="97"/>
      <c r="AK10" s="97"/>
      <c r="AL10" s="97"/>
    </row>
    <row r="11" spans="1:38" s="98" customFormat="1" ht="15" customHeight="1" x14ac:dyDescent="0.4">
      <c r="A11" s="97"/>
      <c r="B11" s="97"/>
      <c r="C11" s="100"/>
      <c r="D11" s="100"/>
      <c r="E11" s="100"/>
      <c r="F11" s="97"/>
      <c r="G11" s="97"/>
      <c r="H11" s="97"/>
      <c r="I11" s="97"/>
      <c r="J11" s="97"/>
      <c r="K11" s="97"/>
      <c r="L11" s="97"/>
      <c r="M11" s="97"/>
      <c r="N11" s="97"/>
      <c r="O11" s="97"/>
      <c r="P11" s="97"/>
      <c r="Q11" s="97"/>
      <c r="R11" s="97"/>
      <c r="S11" s="97"/>
      <c r="T11" s="97"/>
      <c r="U11" s="97"/>
      <c r="V11" s="101"/>
      <c r="W11" s="101"/>
      <c r="X11" s="101"/>
      <c r="Y11" s="101"/>
      <c r="Z11" s="101"/>
      <c r="AA11" s="102"/>
      <c r="AB11" s="101"/>
      <c r="AC11" s="101"/>
      <c r="AD11" s="101"/>
      <c r="AE11" s="101"/>
      <c r="AF11" s="101"/>
      <c r="AG11" s="97"/>
      <c r="AH11" s="97"/>
      <c r="AI11" s="97"/>
      <c r="AJ11" s="97"/>
      <c r="AK11" s="97"/>
      <c r="AL11" s="97"/>
    </row>
    <row r="12" spans="1:38" s="98" customFormat="1" ht="15" customHeight="1" x14ac:dyDescent="0.4">
      <c r="A12" s="97"/>
      <c r="B12" s="547" t="s">
        <v>172</v>
      </c>
      <c r="C12" s="548"/>
      <c r="D12" s="548"/>
      <c r="E12" s="548"/>
      <c r="F12" s="97" t="s">
        <v>170</v>
      </c>
      <c r="G12" s="559" t="str">
        <f>IFERROR(IF(データシート!D66="有り",データシート!V71&amp;" "&amp;データシート!Z71&amp;" "&amp;データシート!AD71&amp;" "&amp;データシート!AG71,データシート!D75&amp;" "&amp;データシート!H75&amp;" "&amp;データシート!L75&amp;" "&amp;データシート!O75),"")</f>
        <v xml:space="preserve">   </v>
      </c>
      <c r="H12" s="559"/>
      <c r="I12" s="559"/>
      <c r="J12" s="559"/>
      <c r="K12" s="559"/>
      <c r="L12" s="559"/>
      <c r="M12" s="559"/>
      <c r="N12" s="559"/>
      <c r="O12" s="559"/>
      <c r="P12" s="559"/>
      <c r="Q12" s="559"/>
      <c r="R12" s="99"/>
      <c r="S12" s="97"/>
      <c r="T12" s="97"/>
      <c r="U12" s="97"/>
      <c r="V12" s="97"/>
      <c r="W12" s="97"/>
      <c r="X12" s="97"/>
      <c r="Y12" s="97"/>
      <c r="Z12" s="97"/>
      <c r="AA12" s="97"/>
      <c r="AB12" s="97"/>
      <c r="AC12" s="97"/>
      <c r="AD12" s="97"/>
      <c r="AE12" s="97"/>
      <c r="AF12" s="97"/>
      <c r="AG12" s="97"/>
      <c r="AH12" s="97"/>
      <c r="AI12" s="97"/>
      <c r="AJ12" s="97"/>
      <c r="AK12" s="97"/>
      <c r="AL12" s="97"/>
    </row>
    <row r="13" spans="1:38" s="98" customFormat="1" ht="15" customHeight="1" x14ac:dyDescent="0.4">
      <c r="A13" s="97"/>
      <c r="B13" s="97"/>
      <c r="C13" s="100"/>
      <c r="D13" s="100"/>
      <c r="E13" s="100"/>
      <c r="F13" s="97"/>
      <c r="G13" s="97"/>
      <c r="H13" s="103"/>
      <c r="I13" s="103"/>
      <c r="J13" s="103"/>
      <c r="K13" s="103"/>
      <c r="L13" s="103"/>
      <c r="M13" s="103"/>
      <c r="N13" s="97"/>
      <c r="O13" s="97"/>
      <c r="P13" s="97"/>
      <c r="Q13" s="97"/>
      <c r="R13" s="97"/>
      <c r="S13" s="97"/>
      <c r="T13" s="97"/>
      <c r="U13" s="97"/>
      <c r="V13" s="101"/>
      <c r="W13" s="101"/>
      <c r="X13" s="101"/>
      <c r="Y13" s="101"/>
      <c r="Z13" s="101"/>
      <c r="AA13" s="102"/>
      <c r="AB13" s="101"/>
      <c r="AC13" s="101"/>
      <c r="AD13" s="101"/>
      <c r="AE13" s="101"/>
      <c r="AF13" s="101"/>
      <c r="AG13" s="97"/>
      <c r="AH13" s="97"/>
      <c r="AI13" s="97"/>
      <c r="AJ13" s="97"/>
      <c r="AK13" s="97"/>
      <c r="AL13" s="97"/>
    </row>
    <row r="14" spans="1:38" s="98" customFormat="1" ht="15" customHeight="1" x14ac:dyDescent="0.4">
      <c r="A14" s="97"/>
      <c r="B14" s="547" t="s">
        <v>173</v>
      </c>
      <c r="C14" s="547"/>
      <c r="D14" s="547"/>
      <c r="E14" s="547"/>
      <c r="F14" s="97" t="s">
        <v>170</v>
      </c>
      <c r="G14" s="559" t="str">
        <f>IFERROR(データシート!D40,"")&amp;"  様"</f>
        <v xml:space="preserve">  様</v>
      </c>
      <c r="H14" s="559"/>
      <c r="I14" s="559"/>
      <c r="J14" s="559"/>
      <c r="K14" s="559"/>
      <c r="L14" s="559"/>
      <c r="M14" s="559"/>
      <c r="N14" s="559"/>
      <c r="O14" s="559"/>
      <c r="P14" s="559"/>
      <c r="Q14" s="559"/>
      <c r="R14" s="559"/>
      <c r="S14" s="559"/>
      <c r="T14" s="559"/>
      <c r="U14" s="559"/>
      <c r="V14" s="559"/>
      <c r="W14" s="559"/>
      <c r="X14" s="559"/>
      <c r="Y14" s="559"/>
      <c r="Z14" s="559"/>
      <c r="AA14" s="559"/>
      <c r="AB14" s="559"/>
      <c r="AC14" s="559"/>
      <c r="AD14" s="559"/>
      <c r="AE14" s="104"/>
      <c r="AF14" s="104"/>
      <c r="AG14" s="97"/>
      <c r="AH14" s="97"/>
      <c r="AI14" s="97"/>
      <c r="AJ14" s="97"/>
      <c r="AK14" s="97"/>
      <c r="AL14" s="97"/>
    </row>
    <row r="15" spans="1:38" s="98" customFormat="1" ht="15" customHeight="1" x14ac:dyDescent="0.4">
      <c r="A15" s="97"/>
      <c r="B15" s="97"/>
      <c r="C15" s="97"/>
      <c r="D15" s="97"/>
      <c r="E15" s="97"/>
      <c r="F15" s="97"/>
      <c r="G15" s="97"/>
      <c r="H15" s="97"/>
      <c r="I15" s="97"/>
      <c r="J15" s="97"/>
      <c r="K15" s="97"/>
      <c r="L15" s="97"/>
      <c r="M15" s="97"/>
      <c r="N15" s="97"/>
      <c r="O15" s="97"/>
      <c r="P15" s="97"/>
      <c r="Q15" s="97"/>
      <c r="R15" s="97"/>
      <c r="S15" s="97"/>
      <c r="T15" s="97"/>
      <c r="U15" s="97"/>
      <c r="V15" s="101"/>
      <c r="W15" s="101"/>
      <c r="X15" s="101"/>
      <c r="Y15" s="101"/>
      <c r="Z15" s="105"/>
      <c r="AA15" s="105"/>
      <c r="AB15" s="105"/>
      <c r="AC15" s="106"/>
      <c r="AD15" s="104"/>
      <c r="AE15" s="104"/>
      <c r="AF15" s="104"/>
      <c r="AG15" s="97"/>
      <c r="AH15" s="97"/>
      <c r="AI15" s="97"/>
      <c r="AJ15" s="97"/>
      <c r="AK15" s="97"/>
      <c r="AL15" s="97"/>
    </row>
    <row r="16" spans="1:38" s="98" customFormat="1" ht="15" customHeight="1" x14ac:dyDescent="0.4">
      <c r="A16" s="97"/>
      <c r="B16" s="547" t="s">
        <v>174</v>
      </c>
      <c r="C16" s="547"/>
      <c r="D16" s="547"/>
      <c r="E16" s="547"/>
      <c r="F16" s="97" t="s">
        <v>170</v>
      </c>
      <c r="G16" s="560"/>
      <c r="H16" s="560"/>
      <c r="I16" s="560"/>
      <c r="J16" s="560"/>
      <c r="K16" s="561" t="s">
        <v>175</v>
      </c>
      <c r="L16" s="561"/>
      <c r="M16" s="97"/>
      <c r="N16" s="97"/>
      <c r="O16" s="97"/>
      <c r="P16" s="97"/>
      <c r="Q16" s="97"/>
      <c r="R16" s="97"/>
      <c r="S16" s="97"/>
      <c r="T16" s="97"/>
      <c r="U16" s="97"/>
      <c r="V16" s="101"/>
      <c r="W16" s="101"/>
      <c r="X16" s="101"/>
      <c r="Y16" s="101"/>
      <c r="Z16" s="105"/>
      <c r="AA16" s="105"/>
      <c r="AB16" s="105"/>
      <c r="AC16" s="106"/>
      <c r="AD16" s="104"/>
      <c r="AE16" s="104"/>
      <c r="AF16" s="104"/>
      <c r="AG16" s="97"/>
      <c r="AH16" s="97"/>
      <c r="AI16" s="97"/>
      <c r="AJ16" s="97"/>
      <c r="AK16" s="97"/>
      <c r="AL16" s="97"/>
    </row>
    <row r="17" spans="1:38" ht="53.25" customHeight="1" x14ac:dyDescent="0.4">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row>
    <row r="18" spans="1:38" ht="18.75" customHeight="1" thickBot="1" x14ac:dyDescent="0.45">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107" t="s">
        <v>176</v>
      </c>
      <c r="AG18" s="94"/>
      <c r="AH18" s="94"/>
      <c r="AI18" s="94"/>
      <c r="AJ18" s="94"/>
      <c r="AK18" s="94"/>
      <c r="AL18" s="94"/>
    </row>
    <row r="19" spans="1:38" ht="30" customHeight="1" thickBot="1" x14ac:dyDescent="0.45">
      <c r="A19" s="94"/>
      <c r="B19" s="94"/>
      <c r="C19" s="562" t="s">
        <v>177</v>
      </c>
      <c r="D19" s="563"/>
      <c r="E19" s="563"/>
      <c r="F19" s="563"/>
      <c r="G19" s="563"/>
      <c r="H19" s="564"/>
      <c r="I19" s="565" t="s">
        <v>178</v>
      </c>
      <c r="J19" s="563"/>
      <c r="K19" s="563"/>
      <c r="L19" s="563"/>
      <c r="M19" s="563"/>
      <c r="N19" s="563"/>
      <c r="O19" s="563"/>
      <c r="P19" s="564"/>
      <c r="Q19" s="565" t="s">
        <v>179</v>
      </c>
      <c r="R19" s="563"/>
      <c r="S19" s="563"/>
      <c r="T19" s="563"/>
      <c r="U19" s="563"/>
      <c r="V19" s="563"/>
      <c r="W19" s="563"/>
      <c r="X19" s="564"/>
      <c r="Y19" s="563" t="s">
        <v>180</v>
      </c>
      <c r="Z19" s="563"/>
      <c r="AA19" s="563"/>
      <c r="AB19" s="563"/>
      <c r="AC19" s="563"/>
      <c r="AD19" s="563"/>
      <c r="AE19" s="563"/>
      <c r="AF19" s="566"/>
      <c r="AG19" s="94"/>
      <c r="AH19" s="94"/>
      <c r="AI19" s="94"/>
      <c r="AJ19" s="94"/>
      <c r="AK19" s="94"/>
      <c r="AL19" s="94"/>
    </row>
    <row r="20" spans="1:38" ht="29.25" customHeight="1" x14ac:dyDescent="0.4">
      <c r="A20" s="94"/>
      <c r="B20" s="94"/>
      <c r="C20" s="567" t="s">
        <v>181</v>
      </c>
      <c r="D20" s="568"/>
      <c r="E20" s="568"/>
      <c r="F20" s="568"/>
      <c r="G20" s="568"/>
      <c r="H20" s="569"/>
      <c r="I20" s="108"/>
      <c r="J20" s="570"/>
      <c r="K20" s="570"/>
      <c r="L20" s="570"/>
      <c r="M20" s="570"/>
      <c r="N20" s="570"/>
      <c r="O20" s="570"/>
      <c r="P20" s="109"/>
      <c r="Q20" s="110"/>
      <c r="R20" s="570">
        <f>J20</f>
        <v>0</v>
      </c>
      <c r="S20" s="570"/>
      <c r="T20" s="570"/>
      <c r="U20" s="570"/>
      <c r="V20" s="570"/>
      <c r="W20" s="570"/>
      <c r="X20" s="111"/>
      <c r="Y20" s="571"/>
      <c r="Z20" s="572"/>
      <c r="AA20" s="572"/>
      <c r="AB20" s="572"/>
      <c r="AC20" s="572"/>
      <c r="AD20" s="572"/>
      <c r="AE20" s="572"/>
      <c r="AF20" s="573"/>
      <c r="AG20" s="94"/>
      <c r="AH20" s="94"/>
      <c r="AI20" s="94"/>
      <c r="AJ20" s="94"/>
      <c r="AK20" s="94"/>
      <c r="AL20" s="94"/>
    </row>
    <row r="21" spans="1:38" ht="29.25" customHeight="1" x14ac:dyDescent="0.4">
      <c r="A21" s="94"/>
      <c r="B21" s="94"/>
      <c r="C21" s="574" t="s">
        <v>182</v>
      </c>
      <c r="D21" s="575"/>
      <c r="E21" s="575"/>
      <c r="F21" s="575"/>
      <c r="G21" s="575"/>
      <c r="H21" s="576"/>
      <c r="I21" s="112"/>
      <c r="P21" s="113"/>
      <c r="Q21" s="112" t="s">
        <v>183</v>
      </c>
      <c r="R21" s="577"/>
      <c r="S21" s="577"/>
      <c r="T21" s="577"/>
      <c r="U21" s="577"/>
      <c r="V21" s="577"/>
      <c r="W21" s="577"/>
      <c r="X21" s="113"/>
      <c r="Y21" s="508"/>
      <c r="Z21" s="509"/>
      <c r="AA21" s="509"/>
      <c r="AB21" s="509"/>
      <c r="AC21" s="509"/>
      <c r="AD21" s="509"/>
      <c r="AE21" s="509"/>
      <c r="AF21" s="510"/>
      <c r="AG21" s="94"/>
      <c r="AH21" s="94"/>
      <c r="AI21" s="94"/>
      <c r="AJ21" s="94"/>
      <c r="AK21" s="94"/>
      <c r="AL21" s="94"/>
    </row>
    <row r="22" spans="1:38" ht="29.25" customHeight="1" thickBot="1" x14ac:dyDescent="0.45">
      <c r="A22" s="94"/>
      <c r="B22" s="94"/>
      <c r="C22" s="578" t="s">
        <v>184</v>
      </c>
      <c r="D22" s="579"/>
      <c r="E22" s="579"/>
      <c r="F22" s="579"/>
      <c r="G22" s="579"/>
      <c r="H22" s="580"/>
      <c r="I22" s="114"/>
      <c r="J22" s="581">
        <f>IFERROR(J20,"")</f>
        <v>0</v>
      </c>
      <c r="K22" s="581"/>
      <c r="L22" s="581"/>
      <c r="M22" s="581"/>
      <c r="N22" s="581"/>
      <c r="O22" s="581"/>
      <c r="P22" s="115"/>
      <c r="Q22" s="114"/>
      <c r="R22" s="581">
        <f>IFERROR(R20-R21,"")</f>
        <v>0</v>
      </c>
      <c r="S22" s="581"/>
      <c r="T22" s="581"/>
      <c r="U22" s="581"/>
      <c r="V22" s="581"/>
      <c r="W22" s="581"/>
      <c r="X22" s="115"/>
      <c r="Y22" s="582"/>
      <c r="Z22" s="583"/>
      <c r="AA22" s="583"/>
      <c r="AB22" s="583"/>
      <c r="AC22" s="583"/>
      <c r="AD22" s="583"/>
      <c r="AE22" s="583"/>
      <c r="AF22" s="584"/>
      <c r="AG22" s="94"/>
      <c r="AH22" s="94"/>
      <c r="AI22" s="94"/>
      <c r="AJ22" s="116"/>
      <c r="AK22" s="94"/>
      <c r="AL22" s="94"/>
    </row>
    <row r="23" spans="1:38" ht="29.25" customHeight="1" x14ac:dyDescent="0.4">
      <c r="A23" s="94"/>
      <c r="B23" s="94"/>
      <c r="C23" s="567" t="s">
        <v>185</v>
      </c>
      <c r="D23" s="568"/>
      <c r="E23" s="568"/>
      <c r="F23" s="568"/>
      <c r="G23" s="568"/>
      <c r="H23" s="569"/>
      <c r="I23" s="108"/>
      <c r="J23" s="585"/>
      <c r="K23" s="585"/>
      <c r="L23" s="585"/>
      <c r="M23" s="585"/>
      <c r="N23" s="585"/>
      <c r="O23" s="585"/>
      <c r="P23" s="109"/>
      <c r="Q23" s="110"/>
      <c r="R23" s="585"/>
      <c r="S23" s="585"/>
      <c r="T23" s="585"/>
      <c r="U23" s="585"/>
      <c r="V23" s="585"/>
      <c r="W23" s="585"/>
      <c r="X23" s="111"/>
      <c r="Y23" s="572"/>
      <c r="Z23" s="586"/>
      <c r="AA23" s="586"/>
      <c r="AB23" s="586"/>
      <c r="AC23" s="586"/>
      <c r="AD23" s="586"/>
      <c r="AE23" s="586"/>
      <c r="AF23" s="587"/>
      <c r="AG23" s="94"/>
      <c r="AH23" s="94"/>
      <c r="AI23" s="94"/>
      <c r="AJ23" s="116"/>
      <c r="AK23" s="94"/>
      <c r="AL23" s="94"/>
    </row>
    <row r="24" spans="1:38" ht="29.25" customHeight="1" x14ac:dyDescent="0.4">
      <c r="A24" s="94"/>
      <c r="B24" s="94"/>
      <c r="C24" s="588" t="s">
        <v>186</v>
      </c>
      <c r="D24" s="589"/>
      <c r="E24" s="589"/>
      <c r="F24" s="589"/>
      <c r="G24" s="589"/>
      <c r="H24" s="590"/>
      <c r="I24" s="117"/>
      <c r="J24" s="591"/>
      <c r="K24" s="591"/>
      <c r="L24" s="591"/>
      <c r="M24" s="591"/>
      <c r="N24" s="591"/>
      <c r="O24" s="591"/>
      <c r="P24" s="118"/>
      <c r="Q24" s="119"/>
      <c r="R24" s="591"/>
      <c r="S24" s="591"/>
      <c r="T24" s="591"/>
      <c r="U24" s="591"/>
      <c r="V24" s="591"/>
      <c r="W24" s="591"/>
      <c r="X24" s="120"/>
      <c r="Y24" s="592"/>
      <c r="Z24" s="593"/>
      <c r="AA24" s="593"/>
      <c r="AB24" s="593"/>
      <c r="AC24" s="593"/>
      <c r="AD24" s="593"/>
      <c r="AE24" s="593"/>
      <c r="AF24" s="594"/>
      <c r="AG24" s="94"/>
      <c r="AH24" s="94"/>
      <c r="AI24" s="94"/>
      <c r="AJ24" s="94"/>
      <c r="AK24" s="94"/>
      <c r="AL24" s="94"/>
    </row>
    <row r="25" spans="1:38" ht="29.25" customHeight="1" thickBot="1" x14ac:dyDescent="0.45">
      <c r="A25" s="94"/>
      <c r="B25" s="94"/>
      <c r="C25" s="574" t="s">
        <v>187</v>
      </c>
      <c r="D25" s="575"/>
      <c r="E25" s="575"/>
      <c r="F25" s="575"/>
      <c r="G25" s="575"/>
      <c r="H25" s="576"/>
      <c r="I25" s="112"/>
      <c r="J25" s="577">
        <f>SUM(J23:O24)</f>
        <v>0</v>
      </c>
      <c r="K25" s="577"/>
      <c r="L25" s="577"/>
      <c r="M25" s="577"/>
      <c r="N25" s="577"/>
      <c r="O25" s="577"/>
      <c r="P25" s="113"/>
      <c r="Q25" s="112"/>
      <c r="R25" s="577">
        <f>SUM(R23:W24)</f>
        <v>0</v>
      </c>
      <c r="S25" s="577"/>
      <c r="T25" s="577"/>
      <c r="U25" s="577"/>
      <c r="V25" s="577"/>
      <c r="W25" s="577"/>
      <c r="X25" s="113"/>
      <c r="Y25" s="595"/>
      <c r="Z25" s="596"/>
      <c r="AA25" s="596"/>
      <c r="AB25" s="596"/>
      <c r="AC25" s="596"/>
      <c r="AD25" s="596"/>
      <c r="AE25" s="596"/>
      <c r="AF25" s="597"/>
      <c r="AG25" s="94"/>
      <c r="AH25" s="94"/>
      <c r="AI25" s="94"/>
      <c r="AJ25" s="94"/>
      <c r="AK25" s="94"/>
      <c r="AL25" s="94"/>
    </row>
    <row r="26" spans="1:38" ht="29.25" customHeight="1" thickBot="1" x14ac:dyDescent="0.45">
      <c r="A26" s="94"/>
      <c r="B26" s="94"/>
      <c r="C26" s="562" t="s">
        <v>188</v>
      </c>
      <c r="D26" s="563"/>
      <c r="E26" s="563"/>
      <c r="F26" s="563"/>
      <c r="G26" s="563"/>
      <c r="H26" s="564"/>
      <c r="I26" s="121" t="s">
        <v>183</v>
      </c>
      <c r="J26" s="598"/>
      <c r="K26" s="598"/>
      <c r="L26" s="598"/>
      <c r="M26" s="598"/>
      <c r="N26" s="598"/>
      <c r="O26" s="598"/>
      <c r="P26" s="122"/>
      <c r="Q26" s="121" t="s">
        <v>183</v>
      </c>
      <c r="R26" s="598"/>
      <c r="S26" s="598"/>
      <c r="T26" s="598"/>
      <c r="U26" s="598"/>
      <c r="V26" s="598"/>
      <c r="W26" s="598"/>
      <c r="X26" s="122"/>
      <c r="Y26" s="599"/>
      <c r="Z26" s="600"/>
      <c r="AA26" s="600"/>
      <c r="AB26" s="600"/>
      <c r="AC26" s="600"/>
      <c r="AD26" s="600"/>
      <c r="AE26" s="600"/>
      <c r="AF26" s="601"/>
      <c r="AG26" s="94"/>
      <c r="AH26" s="94"/>
      <c r="AI26" s="94"/>
      <c r="AJ26" s="94"/>
      <c r="AK26" s="94"/>
      <c r="AL26" s="94"/>
    </row>
    <row r="27" spans="1:38" ht="29.25" customHeight="1" thickBot="1" x14ac:dyDescent="0.45">
      <c r="A27" s="94"/>
      <c r="B27" s="94"/>
      <c r="C27" s="562" t="s">
        <v>189</v>
      </c>
      <c r="D27" s="563"/>
      <c r="E27" s="563"/>
      <c r="F27" s="563"/>
      <c r="G27" s="563"/>
      <c r="H27" s="564"/>
      <c r="I27" s="121"/>
      <c r="J27" s="624">
        <f>IFERROR((J22+J25-J26),"")</f>
        <v>0</v>
      </c>
      <c r="K27" s="624"/>
      <c r="L27" s="624"/>
      <c r="M27" s="624"/>
      <c r="N27" s="624"/>
      <c r="O27" s="624"/>
      <c r="P27" s="122"/>
      <c r="Q27" s="121"/>
      <c r="R27" s="624">
        <f>IFERROR((R22+R25-R26),"")</f>
        <v>0</v>
      </c>
      <c r="S27" s="624"/>
      <c r="T27" s="624"/>
      <c r="U27" s="624"/>
      <c r="V27" s="624"/>
      <c r="W27" s="624"/>
      <c r="X27" s="122"/>
      <c r="Y27" s="123" t="s">
        <v>190</v>
      </c>
      <c r="Z27" s="602">
        <f>IFERROR(J27-R27,"")</f>
        <v>0</v>
      </c>
      <c r="AA27" s="602"/>
      <c r="AB27" s="602"/>
      <c r="AC27" s="602"/>
      <c r="AD27" s="602"/>
      <c r="AE27" s="602"/>
      <c r="AF27" s="603"/>
      <c r="AG27" s="94"/>
      <c r="AH27" s="94"/>
      <c r="AI27" s="94"/>
      <c r="AJ27" s="94"/>
      <c r="AK27" s="94"/>
      <c r="AL27" s="94"/>
    </row>
    <row r="28" spans="1:38" ht="29.25" customHeight="1" x14ac:dyDescent="0.4">
      <c r="A28" s="94"/>
      <c r="B28" s="94"/>
      <c r="C28" s="604" t="s">
        <v>191</v>
      </c>
      <c r="D28" s="605"/>
      <c r="E28" s="605"/>
      <c r="F28" s="605"/>
      <c r="G28" s="605"/>
      <c r="H28" s="606"/>
      <c r="I28" s="124"/>
      <c r="J28" s="610" t="str">
        <f>IFERROR(J27/G16,"")</f>
        <v/>
      </c>
      <c r="K28" s="610"/>
      <c r="L28" s="610"/>
      <c r="M28" s="610"/>
      <c r="N28" s="610"/>
      <c r="O28" s="610"/>
      <c r="P28" s="125"/>
      <c r="Q28" s="126"/>
      <c r="R28" s="612"/>
      <c r="S28" s="612"/>
      <c r="T28" s="612"/>
      <c r="U28" s="612"/>
      <c r="V28" s="612"/>
      <c r="W28" s="612"/>
      <c r="X28" s="127"/>
      <c r="Y28" s="613"/>
      <c r="Z28" s="614"/>
      <c r="AA28" s="614"/>
      <c r="AB28" s="128" t="s">
        <v>196</v>
      </c>
      <c r="AC28" s="128"/>
      <c r="AD28" s="128"/>
      <c r="AE28" s="128"/>
      <c r="AF28" s="129"/>
      <c r="AG28" s="94"/>
      <c r="AH28" s="94"/>
      <c r="AI28" s="94"/>
      <c r="AJ28" s="94"/>
      <c r="AK28" s="94"/>
      <c r="AL28" s="94"/>
    </row>
    <row r="29" spans="1:38" ht="29.25" customHeight="1" thickBot="1" x14ac:dyDescent="0.45">
      <c r="A29" s="94"/>
      <c r="B29" s="94"/>
      <c r="C29" s="607"/>
      <c r="D29" s="608"/>
      <c r="E29" s="608"/>
      <c r="F29" s="608"/>
      <c r="G29" s="608"/>
      <c r="H29" s="609"/>
      <c r="I29" s="130"/>
      <c r="J29" s="611"/>
      <c r="K29" s="611"/>
      <c r="L29" s="611"/>
      <c r="M29" s="611"/>
      <c r="N29" s="611"/>
      <c r="O29" s="611"/>
      <c r="P29" s="131"/>
      <c r="Q29" s="132"/>
      <c r="R29" s="615"/>
      <c r="S29" s="615"/>
      <c r="T29" s="615"/>
      <c r="U29" s="615"/>
      <c r="V29" s="615"/>
      <c r="W29" s="615"/>
      <c r="X29" s="133"/>
      <c r="Y29" s="616"/>
      <c r="Z29" s="617"/>
      <c r="AA29" s="617"/>
      <c r="AB29" s="134" t="s">
        <v>196</v>
      </c>
      <c r="AC29" s="134"/>
      <c r="AD29" s="134"/>
      <c r="AE29" s="134"/>
      <c r="AF29" s="135"/>
      <c r="AG29" s="94"/>
      <c r="AH29" s="94"/>
      <c r="AI29" s="94"/>
      <c r="AJ29" s="94"/>
      <c r="AK29" s="94"/>
      <c r="AL29" s="94"/>
    </row>
    <row r="30" spans="1:38" ht="9" customHeight="1" x14ac:dyDescent="0.4">
      <c r="A30" s="94"/>
      <c r="B30" s="94"/>
      <c r="C30" s="136"/>
      <c r="D30" s="136"/>
      <c r="E30" s="136"/>
      <c r="F30" s="136"/>
      <c r="G30" s="136"/>
      <c r="H30" s="136"/>
      <c r="I30" s="137"/>
      <c r="J30" s="138"/>
      <c r="K30" s="138"/>
      <c r="L30" s="138"/>
      <c r="M30" s="138"/>
      <c r="N30" s="138"/>
      <c r="O30" s="138"/>
      <c r="P30" s="139"/>
      <c r="Q30" s="137"/>
      <c r="R30" s="137"/>
      <c r="S30" s="137"/>
      <c r="T30" s="137"/>
      <c r="U30" s="138"/>
      <c r="V30" s="138"/>
      <c r="W30" s="138"/>
      <c r="X30" s="138"/>
      <c r="Y30" s="140"/>
      <c r="Z30" s="141"/>
      <c r="AA30" s="141"/>
      <c r="AB30" s="141"/>
      <c r="AC30" s="141"/>
      <c r="AD30" s="141"/>
      <c r="AE30" s="141"/>
      <c r="AF30" s="141"/>
      <c r="AG30" s="94"/>
      <c r="AH30" s="94"/>
      <c r="AI30" s="94"/>
      <c r="AJ30" s="94"/>
      <c r="AK30" s="94"/>
      <c r="AL30" s="94"/>
    </row>
    <row r="31" spans="1:38" ht="16.5" customHeight="1" x14ac:dyDescent="0.4">
      <c r="A31" s="94"/>
      <c r="B31" s="94"/>
      <c r="C31" s="92" t="s">
        <v>192</v>
      </c>
      <c r="D31" s="136"/>
      <c r="E31" s="136"/>
      <c r="F31" s="136"/>
      <c r="G31" s="136"/>
      <c r="H31" s="136"/>
      <c r="I31" s="137"/>
      <c r="J31" s="138"/>
      <c r="K31" s="138"/>
      <c r="L31" s="138"/>
      <c r="M31" s="138"/>
      <c r="N31" s="138"/>
      <c r="O31" s="138"/>
      <c r="P31" s="139"/>
      <c r="Q31" s="137"/>
      <c r="R31" s="137"/>
      <c r="S31" s="137"/>
      <c r="T31" s="137"/>
      <c r="U31" s="138"/>
      <c r="V31" s="138"/>
      <c r="W31" s="138"/>
      <c r="X31" s="138"/>
      <c r="Y31" s="140"/>
      <c r="Z31" s="141"/>
      <c r="AA31" s="141"/>
      <c r="AB31" s="141"/>
      <c r="AC31" s="141"/>
      <c r="AD31" s="141"/>
      <c r="AE31" s="141"/>
      <c r="AF31" s="141"/>
      <c r="AG31" s="94"/>
      <c r="AH31" s="94"/>
      <c r="AI31" s="94"/>
      <c r="AJ31" s="94"/>
      <c r="AK31" s="94"/>
      <c r="AL31" s="94"/>
    </row>
    <row r="32" spans="1:38" ht="16.5" customHeight="1" x14ac:dyDescent="0.4">
      <c r="A32" s="94"/>
      <c r="B32" s="94"/>
      <c r="C32" s="142"/>
      <c r="D32" s="136"/>
      <c r="E32" s="136"/>
      <c r="F32" s="136"/>
      <c r="G32" s="136"/>
      <c r="H32" s="136"/>
      <c r="I32" s="137"/>
      <c r="J32" s="138"/>
      <c r="K32" s="138"/>
      <c r="L32" s="138"/>
      <c r="M32" s="138"/>
      <c r="N32" s="138"/>
      <c r="O32" s="138"/>
      <c r="P32" s="139"/>
      <c r="Q32" s="137"/>
      <c r="R32" s="137"/>
      <c r="S32" s="137"/>
      <c r="T32" s="137"/>
      <c r="U32" s="138"/>
      <c r="V32" s="138"/>
      <c r="W32" s="138"/>
      <c r="X32" s="138"/>
      <c r="Y32" s="140"/>
      <c r="Z32" s="141"/>
      <c r="AA32" s="141"/>
      <c r="AB32" s="141"/>
      <c r="AC32" s="141"/>
      <c r="AD32" s="141"/>
      <c r="AE32" s="141"/>
      <c r="AF32" s="141"/>
      <c r="AG32" s="94"/>
      <c r="AH32" s="94"/>
      <c r="AI32" s="94"/>
      <c r="AJ32" s="94"/>
      <c r="AK32" s="94"/>
      <c r="AL32" s="94"/>
    </row>
    <row r="33" spans="3:24" ht="18.75" customHeight="1" thickBot="1" x14ac:dyDescent="0.45"/>
    <row r="34" spans="3:24" ht="18" customHeight="1" thickBot="1" x14ac:dyDescent="0.45">
      <c r="C34" s="95" t="s">
        <v>193</v>
      </c>
      <c r="L34" s="618" t="str">
        <f>IFERROR(J28*G16,"")</f>
        <v/>
      </c>
      <c r="M34" s="619"/>
      <c r="N34" s="619"/>
      <c r="O34" s="619"/>
      <c r="P34" s="620"/>
      <c r="T34" s="621">
        <f>R28*Y28+R29*Y29</f>
        <v>0</v>
      </c>
      <c r="U34" s="622"/>
      <c r="V34" s="622"/>
      <c r="W34" s="623"/>
      <c r="X34" s="143"/>
    </row>
    <row r="35" spans="3:24" x14ac:dyDescent="0.4">
      <c r="C35" s="144" t="s">
        <v>195</v>
      </c>
    </row>
  </sheetData>
  <sheetProtection selectLockedCells="1"/>
  <mergeCells count="61">
    <mergeCell ref="L34:P34"/>
    <mergeCell ref="T34:W34"/>
    <mergeCell ref="C27:H27"/>
    <mergeCell ref="J27:O27"/>
    <mergeCell ref="R27:W27"/>
    <mergeCell ref="Z27:AF27"/>
    <mergeCell ref="C28:H29"/>
    <mergeCell ref="J28:O29"/>
    <mergeCell ref="R28:W28"/>
    <mergeCell ref="Y28:AA28"/>
    <mergeCell ref="R29:W29"/>
    <mergeCell ref="Y29:AA29"/>
    <mergeCell ref="C25:H25"/>
    <mergeCell ref="J25:O25"/>
    <mergeCell ref="R25:W25"/>
    <mergeCell ref="Y25:AF25"/>
    <mergeCell ref="C26:H26"/>
    <mergeCell ref="J26:O26"/>
    <mergeCell ref="R26:W26"/>
    <mergeCell ref="Y26:AF26"/>
    <mergeCell ref="C23:H23"/>
    <mergeCell ref="J23:O23"/>
    <mergeCell ref="R23:W23"/>
    <mergeCell ref="Y23:AF23"/>
    <mergeCell ref="C24:H24"/>
    <mergeCell ref="J24:O24"/>
    <mergeCell ref="R24:W24"/>
    <mergeCell ref="Y24:AF24"/>
    <mergeCell ref="C21:H21"/>
    <mergeCell ref="R21:W21"/>
    <mergeCell ref="Y21:AF21"/>
    <mergeCell ref="C22:H22"/>
    <mergeCell ref="J22:O22"/>
    <mergeCell ref="R22:W22"/>
    <mergeCell ref="Y22:AF22"/>
    <mergeCell ref="C19:H19"/>
    <mergeCell ref="I19:P19"/>
    <mergeCell ref="Q19:X19"/>
    <mergeCell ref="Y19:AF19"/>
    <mergeCell ref="C20:H20"/>
    <mergeCell ref="J20:O20"/>
    <mergeCell ref="R20:W20"/>
    <mergeCell ref="Y20:AF20"/>
    <mergeCell ref="B12:E12"/>
    <mergeCell ref="G12:Q12"/>
    <mergeCell ref="B14:E14"/>
    <mergeCell ref="G14:AD14"/>
    <mergeCell ref="B16:E16"/>
    <mergeCell ref="G16:J16"/>
    <mergeCell ref="K16:L16"/>
    <mergeCell ref="L1:W1"/>
    <mergeCell ref="D2:AD2"/>
    <mergeCell ref="C3:AF3"/>
    <mergeCell ref="U4:Y4"/>
    <mergeCell ref="N6:R6"/>
    <mergeCell ref="S6:AD6"/>
    <mergeCell ref="B8:E8"/>
    <mergeCell ref="G8:P8"/>
    <mergeCell ref="B10:E10"/>
    <mergeCell ref="G10:I10"/>
    <mergeCell ref="K10:N10"/>
  </mergeCells>
  <phoneticPr fontId="3"/>
  <conditionalFormatting sqref="G16:J16">
    <cfRule type="expression" dxfId="25" priority="13">
      <formula>$G$16=""</formula>
    </cfRule>
  </conditionalFormatting>
  <conditionalFormatting sqref="J20:O20">
    <cfRule type="expression" dxfId="24" priority="12">
      <formula>$J$20=""</formula>
    </cfRule>
  </conditionalFormatting>
  <conditionalFormatting sqref="R21:W21">
    <cfRule type="expression" dxfId="23" priority="11">
      <formula>$R$21=""</formula>
    </cfRule>
  </conditionalFormatting>
  <conditionalFormatting sqref="J23:O23">
    <cfRule type="expression" dxfId="22" priority="10">
      <formula>$J$23=""</formula>
    </cfRule>
  </conditionalFormatting>
  <conditionalFormatting sqref="J24:O24">
    <cfRule type="expression" dxfId="21" priority="9">
      <formula>$J$24=""</formula>
    </cfRule>
  </conditionalFormatting>
  <conditionalFormatting sqref="R23:W23">
    <cfRule type="expression" dxfId="20" priority="8">
      <formula>$R$23=""</formula>
    </cfRule>
  </conditionalFormatting>
  <conditionalFormatting sqref="R24:W24">
    <cfRule type="expression" dxfId="19" priority="7">
      <formula>$R$24=""</formula>
    </cfRule>
  </conditionalFormatting>
  <conditionalFormatting sqref="J26:O26">
    <cfRule type="expression" dxfId="18" priority="6">
      <formula>$J$26=""</formula>
    </cfRule>
  </conditionalFormatting>
  <conditionalFormatting sqref="R26:W26">
    <cfRule type="expression" dxfId="17" priority="5">
      <formula>$R$26=""</formula>
    </cfRule>
  </conditionalFormatting>
  <conditionalFormatting sqref="Y28:AA28">
    <cfRule type="expression" dxfId="16" priority="4">
      <formula>$Y$28=""</formula>
    </cfRule>
  </conditionalFormatting>
  <conditionalFormatting sqref="Y29:AA29">
    <cfRule type="expression" dxfId="15" priority="3">
      <formula>$Y$29=""</formula>
    </cfRule>
  </conditionalFormatting>
  <conditionalFormatting sqref="R28:W28">
    <cfRule type="expression" dxfId="14" priority="2">
      <formula>$R$28=""</formula>
    </cfRule>
  </conditionalFormatting>
  <conditionalFormatting sqref="R29:W29">
    <cfRule type="expression" dxfId="13" priority="1">
      <formula>$R$29=""</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38394-C25C-4533-8DB8-C51555817DE4}">
  <sheetPr>
    <tabColor rgb="FF7030A0"/>
    <pageSetUpPr fitToPage="1"/>
  </sheetPr>
  <dimension ref="A1:AL36"/>
  <sheetViews>
    <sheetView showZeros="0" view="pageBreakPreview" topLeftCell="A13" zoomScaleNormal="130" zoomScaleSheetLayoutView="100" workbookViewId="0">
      <selection activeCell="R30" sqref="R30:W30"/>
    </sheetView>
  </sheetViews>
  <sheetFormatPr defaultColWidth="2.625" defaultRowHeight="12" x14ac:dyDescent="0.4"/>
  <cols>
    <col min="1" max="1" width="0.875" style="95" customWidth="1"/>
    <col min="2" max="32" width="2.625" style="95" customWidth="1"/>
    <col min="33" max="173" width="1.625" style="95" customWidth="1"/>
    <col min="174" max="16384" width="2.625" style="95"/>
  </cols>
  <sheetData>
    <row r="1" spans="1:38" ht="17.25" customHeight="1" x14ac:dyDescent="0.4">
      <c r="A1" s="94"/>
      <c r="B1" s="94"/>
      <c r="C1" s="94"/>
      <c r="D1" s="94"/>
      <c r="E1" s="94"/>
      <c r="F1" s="94"/>
      <c r="G1" s="94"/>
      <c r="H1" s="94"/>
      <c r="I1" s="94"/>
      <c r="J1" s="94"/>
      <c r="K1" s="94"/>
      <c r="L1" s="473" t="s">
        <v>166</v>
      </c>
      <c r="M1" s="474"/>
      <c r="N1" s="474"/>
      <c r="O1" s="474"/>
      <c r="P1" s="474"/>
      <c r="Q1" s="474"/>
      <c r="R1" s="474"/>
      <c r="S1" s="474"/>
      <c r="T1" s="474"/>
      <c r="U1" s="474"/>
      <c r="V1" s="474"/>
      <c r="W1" s="475"/>
      <c r="X1" s="94"/>
      <c r="Y1" s="94"/>
      <c r="Z1" s="94"/>
      <c r="AA1" s="145"/>
      <c r="AB1" s="145"/>
      <c r="AC1" s="145"/>
      <c r="AD1" s="145"/>
      <c r="AE1" s="145"/>
      <c r="AF1" s="145"/>
      <c r="AG1" s="94"/>
      <c r="AH1" s="94"/>
      <c r="AI1" s="94"/>
      <c r="AJ1" s="94"/>
      <c r="AK1" s="94"/>
      <c r="AL1" s="94"/>
    </row>
    <row r="2" spans="1:38" ht="20.100000000000001" customHeight="1" x14ac:dyDescent="0.4">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row>
    <row r="3" spans="1:38" ht="20.100000000000001" customHeight="1" x14ac:dyDescent="0.4">
      <c r="A3" s="94"/>
      <c r="B3" s="94"/>
      <c r="C3" s="94"/>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94"/>
      <c r="AF3" s="94"/>
      <c r="AG3" s="94"/>
      <c r="AH3" s="94"/>
      <c r="AI3" s="94"/>
      <c r="AJ3" s="94"/>
      <c r="AK3" s="94"/>
      <c r="AL3" s="94"/>
    </row>
    <row r="4" spans="1:38" ht="17.25" x14ac:dyDescent="0.4">
      <c r="A4" s="94"/>
      <c r="B4" s="94"/>
      <c r="C4" s="552" t="s">
        <v>167</v>
      </c>
      <c r="D4" s="553"/>
      <c r="E4" s="553"/>
      <c r="F4" s="553"/>
      <c r="G4" s="553"/>
      <c r="H4" s="553"/>
      <c r="I4" s="553"/>
      <c r="J4" s="553"/>
      <c r="K4" s="553"/>
      <c r="L4" s="553"/>
      <c r="M4" s="553"/>
      <c r="N4" s="553"/>
      <c r="O4" s="553"/>
      <c r="P4" s="553"/>
      <c r="Q4" s="553"/>
      <c r="R4" s="553"/>
      <c r="S4" s="553"/>
      <c r="T4" s="553"/>
      <c r="U4" s="553"/>
      <c r="V4" s="553"/>
      <c r="W4" s="553"/>
      <c r="X4" s="553"/>
      <c r="Y4" s="553"/>
      <c r="Z4" s="553"/>
      <c r="AA4" s="553"/>
      <c r="AB4" s="553"/>
      <c r="AC4" s="553"/>
      <c r="AD4" s="553"/>
      <c r="AE4" s="553"/>
      <c r="AF4" s="553"/>
      <c r="AG4" s="94"/>
      <c r="AH4" s="94"/>
      <c r="AI4" s="94"/>
      <c r="AJ4" s="94"/>
      <c r="AK4" s="94"/>
      <c r="AL4" s="94"/>
    </row>
    <row r="5" spans="1:38" ht="17.25" x14ac:dyDescent="0.4">
      <c r="A5" s="94"/>
      <c r="B5" s="94"/>
      <c r="C5" s="96"/>
      <c r="D5" s="94"/>
      <c r="E5" s="94"/>
      <c r="F5" s="94"/>
      <c r="G5" s="94"/>
      <c r="H5" s="94"/>
      <c r="I5" s="94"/>
      <c r="J5" s="94"/>
      <c r="K5" s="94"/>
      <c r="L5" s="94"/>
      <c r="M5" s="94"/>
      <c r="N5" s="94"/>
      <c r="O5" s="94"/>
      <c r="P5" s="94"/>
      <c r="Q5" s="94"/>
      <c r="R5" s="94"/>
      <c r="S5" s="94"/>
      <c r="T5" s="94"/>
      <c r="U5" s="554"/>
      <c r="V5" s="554"/>
      <c r="W5" s="554"/>
      <c r="X5" s="554"/>
      <c r="Y5" s="554"/>
      <c r="Z5" s="94"/>
      <c r="AA5" s="94"/>
      <c r="AB5" s="94"/>
      <c r="AC5" s="94"/>
      <c r="AD5" s="94"/>
      <c r="AE5" s="94"/>
      <c r="AF5" s="94"/>
      <c r="AG5" s="94"/>
      <c r="AH5" s="94"/>
      <c r="AI5" s="94"/>
      <c r="AJ5" s="94"/>
      <c r="AK5" s="94"/>
      <c r="AL5" s="94"/>
    </row>
    <row r="6" spans="1:38" ht="17.25" customHeight="1" x14ac:dyDescent="0.4">
      <c r="A6" s="94"/>
      <c r="B6" s="94"/>
      <c r="C6" s="96"/>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row>
    <row r="7" spans="1:38" ht="34.5" customHeight="1" x14ac:dyDescent="0.4">
      <c r="A7" s="94"/>
      <c r="B7" s="94"/>
      <c r="C7" s="96"/>
      <c r="D7" s="94"/>
      <c r="E7" s="94"/>
      <c r="F7" s="94"/>
      <c r="G7" s="94"/>
      <c r="H7" s="94"/>
      <c r="I7" s="94"/>
      <c r="J7" s="94"/>
      <c r="K7" s="94"/>
      <c r="L7" s="94"/>
      <c r="M7" s="94"/>
      <c r="N7" s="555" t="s">
        <v>168</v>
      </c>
      <c r="O7" s="556"/>
      <c r="P7" s="556"/>
      <c r="Q7" s="556"/>
      <c r="R7" s="556"/>
      <c r="S7" s="557">
        <f>IFERROR(データシート!D19,"")</f>
        <v>0</v>
      </c>
      <c r="T7" s="558"/>
      <c r="U7" s="558"/>
      <c r="V7" s="558"/>
      <c r="W7" s="558"/>
      <c r="X7" s="558"/>
      <c r="Y7" s="558"/>
      <c r="Z7" s="558"/>
      <c r="AA7" s="558"/>
      <c r="AB7" s="558"/>
      <c r="AC7" s="558"/>
      <c r="AD7" s="558"/>
      <c r="AE7" s="94"/>
      <c r="AF7" s="94"/>
      <c r="AG7" s="94"/>
      <c r="AH7" s="94"/>
      <c r="AI7" s="94"/>
      <c r="AJ7" s="94"/>
      <c r="AK7" s="94"/>
      <c r="AL7" s="94"/>
    </row>
    <row r="8" spans="1:38" ht="17.25" x14ac:dyDescent="0.4">
      <c r="A8" s="94"/>
      <c r="B8" s="94"/>
      <c r="C8" s="96"/>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row>
    <row r="9" spans="1:38" s="98" customFormat="1" ht="15" customHeight="1" x14ac:dyDescent="0.4">
      <c r="A9" s="97"/>
      <c r="B9" s="547" t="s">
        <v>169</v>
      </c>
      <c r="C9" s="548"/>
      <c r="D9" s="548"/>
      <c r="E9" s="548"/>
      <c r="F9" s="97" t="s">
        <v>170</v>
      </c>
      <c r="G9" s="549">
        <f>IFERROR(データシート!D50,"")</f>
        <v>0</v>
      </c>
      <c r="H9" s="549"/>
      <c r="I9" s="549"/>
      <c r="J9" s="549"/>
      <c r="K9" s="549"/>
      <c r="L9" s="549"/>
      <c r="M9" s="549"/>
      <c r="N9" s="549"/>
      <c r="O9" s="549"/>
      <c r="P9" s="549"/>
      <c r="Q9" s="97"/>
      <c r="R9" s="97"/>
      <c r="S9" s="97"/>
      <c r="T9" s="97"/>
      <c r="U9" s="97"/>
      <c r="V9" s="97"/>
      <c r="W9" s="97"/>
      <c r="X9" s="97"/>
      <c r="Y9" s="97"/>
      <c r="Z9" s="97"/>
      <c r="AA9" s="97"/>
      <c r="AB9" s="97"/>
      <c r="AC9" s="97"/>
      <c r="AD9" s="97"/>
      <c r="AE9" s="97"/>
      <c r="AF9" s="97"/>
      <c r="AG9" s="97"/>
      <c r="AH9" s="97"/>
      <c r="AI9" s="97"/>
      <c r="AJ9" s="97"/>
      <c r="AK9" s="97"/>
      <c r="AL9" s="97"/>
    </row>
    <row r="10" spans="1:38" s="98" customFormat="1" ht="15" customHeight="1" x14ac:dyDescent="0.4">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row>
    <row r="11" spans="1:38" s="98" customFormat="1" ht="15" customHeight="1" x14ac:dyDescent="0.4">
      <c r="A11" s="97"/>
      <c r="B11" s="547" t="s">
        <v>171</v>
      </c>
      <c r="C11" s="548"/>
      <c r="D11" s="548"/>
      <c r="E11" s="548"/>
      <c r="F11" s="97" t="s">
        <v>170</v>
      </c>
      <c r="G11" s="550">
        <f>IFERROR(データシート!D52,"")</f>
        <v>0</v>
      </c>
      <c r="H11" s="550"/>
      <c r="I11" s="550"/>
      <c r="J11" s="99" t="s">
        <v>10</v>
      </c>
      <c r="K11" s="550">
        <f>IFERROR(データシート!L52,"")</f>
        <v>0</v>
      </c>
      <c r="L11" s="550"/>
      <c r="M11" s="550"/>
      <c r="N11" s="550"/>
      <c r="O11" s="99"/>
      <c r="P11" s="99"/>
      <c r="Q11" s="99"/>
      <c r="R11" s="99"/>
      <c r="S11" s="97"/>
      <c r="T11" s="97"/>
      <c r="U11" s="97"/>
      <c r="V11" s="97"/>
      <c r="W11" s="97"/>
      <c r="X11" s="97"/>
      <c r="Y11" s="97"/>
      <c r="Z11" s="97"/>
      <c r="AA11" s="97"/>
      <c r="AB11" s="97"/>
      <c r="AC11" s="97"/>
      <c r="AD11" s="97"/>
      <c r="AE11" s="97"/>
      <c r="AF11" s="97"/>
      <c r="AG11" s="97"/>
      <c r="AH11" s="97"/>
      <c r="AI11" s="97"/>
      <c r="AJ11" s="97"/>
      <c r="AK11" s="97"/>
      <c r="AL11" s="97"/>
    </row>
    <row r="12" spans="1:38" s="98" customFormat="1" ht="15" customHeight="1" x14ac:dyDescent="0.4">
      <c r="A12" s="97"/>
      <c r="B12" s="97"/>
      <c r="C12" s="100"/>
      <c r="D12" s="100"/>
      <c r="E12" s="100"/>
      <c r="F12" s="97"/>
      <c r="G12" s="97"/>
      <c r="H12" s="97"/>
      <c r="I12" s="97"/>
      <c r="J12" s="97"/>
      <c r="K12" s="97"/>
      <c r="L12" s="97"/>
      <c r="M12" s="97"/>
      <c r="N12" s="97"/>
      <c r="O12" s="97"/>
      <c r="P12" s="97"/>
      <c r="Q12" s="97"/>
      <c r="R12" s="97"/>
      <c r="S12" s="97"/>
      <c r="T12" s="97"/>
      <c r="U12" s="97"/>
      <c r="V12" s="101"/>
      <c r="W12" s="101"/>
      <c r="X12" s="101"/>
      <c r="Y12" s="101"/>
      <c r="Z12" s="101"/>
      <c r="AA12" s="102"/>
      <c r="AB12" s="101"/>
      <c r="AC12" s="101"/>
      <c r="AD12" s="101"/>
      <c r="AE12" s="101"/>
      <c r="AF12" s="101"/>
      <c r="AG12" s="97"/>
      <c r="AH12" s="97"/>
      <c r="AI12" s="97"/>
      <c r="AJ12" s="97"/>
      <c r="AK12" s="97"/>
      <c r="AL12" s="97"/>
    </row>
    <row r="13" spans="1:38" s="98" customFormat="1" ht="15" customHeight="1" x14ac:dyDescent="0.4">
      <c r="A13" s="97"/>
      <c r="B13" s="547" t="s">
        <v>172</v>
      </c>
      <c r="C13" s="548"/>
      <c r="D13" s="548"/>
      <c r="E13" s="548"/>
      <c r="F13" s="97" t="s">
        <v>170</v>
      </c>
      <c r="G13" s="559" t="str">
        <f>IFERROR(IF(データシート!D66="有り",データシート!V71&amp;" "&amp;データシート!Z71&amp;" "&amp;データシート!AD71&amp;" "&amp;データシート!AG71,データシート!D75&amp;" "&amp;データシート!H75&amp;" "&amp;データシート!L75&amp;" "&amp;データシート!O75),"")</f>
        <v xml:space="preserve">   </v>
      </c>
      <c r="H13" s="559"/>
      <c r="I13" s="559"/>
      <c r="J13" s="559"/>
      <c r="K13" s="559"/>
      <c r="L13" s="559"/>
      <c r="M13" s="559"/>
      <c r="N13" s="559"/>
      <c r="O13" s="559"/>
      <c r="P13" s="559"/>
      <c r="Q13" s="559"/>
      <c r="R13" s="99"/>
      <c r="S13" s="97"/>
      <c r="T13" s="97"/>
      <c r="U13" s="97"/>
      <c r="V13" s="97"/>
      <c r="W13" s="97"/>
      <c r="X13" s="97"/>
      <c r="Y13" s="97"/>
      <c r="Z13" s="97"/>
      <c r="AA13" s="97"/>
      <c r="AB13" s="97"/>
      <c r="AC13" s="97"/>
      <c r="AD13" s="97"/>
      <c r="AE13" s="97"/>
      <c r="AF13" s="97"/>
      <c r="AG13" s="97"/>
      <c r="AH13" s="97"/>
      <c r="AI13" s="97"/>
      <c r="AJ13" s="97"/>
      <c r="AK13" s="97"/>
      <c r="AL13" s="97"/>
    </row>
    <row r="14" spans="1:38" s="98" customFormat="1" ht="15" customHeight="1" x14ac:dyDescent="0.4">
      <c r="A14" s="97"/>
      <c r="B14" s="97"/>
      <c r="C14" s="100"/>
      <c r="D14" s="100"/>
      <c r="E14" s="100"/>
      <c r="F14" s="97"/>
      <c r="G14" s="97"/>
      <c r="H14" s="103"/>
      <c r="I14" s="103"/>
      <c r="J14" s="103"/>
      <c r="K14" s="103"/>
      <c r="L14" s="103"/>
      <c r="M14" s="103"/>
      <c r="N14" s="97"/>
      <c r="O14" s="97"/>
      <c r="P14" s="97"/>
      <c r="Q14" s="97"/>
      <c r="R14" s="97"/>
      <c r="S14" s="97"/>
      <c r="T14" s="97"/>
      <c r="U14" s="97"/>
      <c r="V14" s="101"/>
      <c r="W14" s="101"/>
      <c r="X14" s="101"/>
      <c r="Y14" s="101"/>
      <c r="Z14" s="101"/>
      <c r="AA14" s="102"/>
      <c r="AB14" s="101"/>
      <c r="AC14" s="101"/>
      <c r="AD14" s="101"/>
      <c r="AE14" s="101"/>
      <c r="AF14" s="101"/>
      <c r="AG14" s="97"/>
      <c r="AH14" s="97"/>
      <c r="AI14" s="97"/>
      <c r="AJ14" s="97"/>
      <c r="AK14" s="97"/>
      <c r="AL14" s="97"/>
    </row>
    <row r="15" spans="1:38" s="98" customFormat="1" ht="15" customHeight="1" x14ac:dyDescent="0.4">
      <c r="A15" s="97"/>
      <c r="B15" s="547" t="s">
        <v>173</v>
      </c>
      <c r="C15" s="547"/>
      <c r="D15" s="547"/>
      <c r="E15" s="547"/>
      <c r="F15" s="97" t="s">
        <v>170</v>
      </c>
      <c r="G15" s="559" t="str">
        <f>IFERROR(データシート!D40,"")&amp;"  様"</f>
        <v xml:space="preserve">  様</v>
      </c>
      <c r="H15" s="559"/>
      <c r="I15" s="559"/>
      <c r="J15" s="559"/>
      <c r="K15" s="559"/>
      <c r="L15" s="559"/>
      <c r="M15" s="559"/>
      <c r="N15" s="559"/>
      <c r="O15" s="559"/>
      <c r="P15" s="559"/>
      <c r="Q15" s="559"/>
      <c r="R15" s="559"/>
      <c r="S15" s="559"/>
      <c r="T15" s="559"/>
      <c r="U15" s="559"/>
      <c r="V15" s="559"/>
      <c r="W15" s="559"/>
      <c r="X15" s="559"/>
      <c r="Y15" s="559"/>
      <c r="Z15" s="559"/>
      <c r="AA15" s="559"/>
      <c r="AB15" s="559"/>
      <c r="AC15" s="559"/>
      <c r="AD15" s="559"/>
      <c r="AE15" s="104"/>
      <c r="AF15" s="104"/>
      <c r="AG15" s="97"/>
      <c r="AH15" s="97"/>
      <c r="AI15" s="97"/>
      <c r="AJ15" s="97"/>
      <c r="AK15" s="97"/>
      <c r="AL15" s="97"/>
    </row>
    <row r="16" spans="1:38" s="98" customFormat="1" ht="15" customHeight="1" x14ac:dyDescent="0.4">
      <c r="A16" s="97"/>
      <c r="B16" s="97"/>
      <c r="C16" s="97"/>
      <c r="D16" s="97"/>
      <c r="E16" s="97"/>
      <c r="F16" s="97"/>
      <c r="G16" s="97"/>
      <c r="H16" s="97"/>
      <c r="I16" s="97"/>
      <c r="J16" s="97"/>
      <c r="K16" s="97"/>
      <c r="L16" s="97"/>
      <c r="M16" s="97"/>
      <c r="N16" s="97"/>
      <c r="O16" s="97"/>
      <c r="P16" s="97"/>
      <c r="Q16" s="97"/>
      <c r="R16" s="97"/>
      <c r="S16" s="97"/>
      <c r="T16" s="97"/>
      <c r="U16" s="97"/>
      <c r="V16" s="101"/>
      <c r="W16" s="101"/>
      <c r="X16" s="101"/>
      <c r="Y16" s="101"/>
      <c r="Z16" s="105"/>
      <c r="AA16" s="105"/>
      <c r="AB16" s="105"/>
      <c r="AC16" s="106"/>
      <c r="AD16" s="104"/>
      <c r="AE16" s="104"/>
      <c r="AF16" s="104"/>
      <c r="AG16" s="97"/>
      <c r="AH16" s="97"/>
      <c r="AI16" s="97"/>
      <c r="AJ16" s="97"/>
      <c r="AK16" s="97"/>
      <c r="AL16" s="97"/>
    </row>
    <row r="17" spans="1:38" s="98" customFormat="1" ht="15" customHeight="1" x14ac:dyDescent="0.4">
      <c r="A17" s="97"/>
      <c r="B17" s="547" t="s">
        <v>174</v>
      </c>
      <c r="C17" s="547"/>
      <c r="D17" s="547"/>
      <c r="E17" s="547"/>
      <c r="F17" s="97" t="s">
        <v>170</v>
      </c>
      <c r="G17" s="560"/>
      <c r="H17" s="560"/>
      <c r="I17" s="560"/>
      <c r="J17" s="560"/>
      <c r="K17" s="561" t="s">
        <v>175</v>
      </c>
      <c r="L17" s="561"/>
      <c r="M17" s="97"/>
      <c r="N17" s="97"/>
      <c r="O17" s="97"/>
      <c r="P17" s="97"/>
      <c r="Q17" s="97"/>
      <c r="R17" s="97"/>
      <c r="S17" s="97"/>
      <c r="T17" s="97"/>
      <c r="U17" s="97"/>
      <c r="V17" s="101"/>
      <c r="W17" s="101"/>
      <c r="X17" s="101"/>
      <c r="Y17" s="101"/>
      <c r="Z17" s="105"/>
      <c r="AA17" s="105"/>
      <c r="AB17" s="105"/>
      <c r="AC17" s="106"/>
      <c r="AD17" s="104"/>
      <c r="AE17" s="104"/>
      <c r="AF17" s="104"/>
      <c r="AG17" s="97"/>
      <c r="AH17" s="97"/>
      <c r="AI17" s="97"/>
      <c r="AJ17" s="97"/>
      <c r="AK17" s="97"/>
      <c r="AL17" s="97"/>
    </row>
    <row r="18" spans="1:38" ht="53.25" customHeight="1" x14ac:dyDescent="0.4">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row>
    <row r="19" spans="1:38" ht="18.75" customHeight="1" thickBot="1" x14ac:dyDescent="0.45">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107" t="s">
        <v>176</v>
      </c>
      <c r="AG19" s="94"/>
      <c r="AH19" s="94"/>
      <c r="AI19" s="94"/>
      <c r="AJ19" s="94"/>
      <c r="AK19" s="94"/>
      <c r="AL19" s="94"/>
    </row>
    <row r="20" spans="1:38" ht="30" customHeight="1" thickBot="1" x14ac:dyDescent="0.45">
      <c r="A20" s="94"/>
      <c r="B20" s="94"/>
      <c r="C20" s="562" t="s">
        <v>177</v>
      </c>
      <c r="D20" s="563"/>
      <c r="E20" s="563"/>
      <c r="F20" s="563"/>
      <c r="G20" s="563"/>
      <c r="H20" s="564"/>
      <c r="I20" s="565" t="s">
        <v>178</v>
      </c>
      <c r="J20" s="563"/>
      <c r="K20" s="563"/>
      <c r="L20" s="563"/>
      <c r="M20" s="563"/>
      <c r="N20" s="563"/>
      <c r="O20" s="563"/>
      <c r="P20" s="564"/>
      <c r="Q20" s="565" t="s">
        <v>179</v>
      </c>
      <c r="R20" s="563"/>
      <c r="S20" s="563"/>
      <c r="T20" s="563"/>
      <c r="U20" s="563"/>
      <c r="V20" s="563"/>
      <c r="W20" s="563"/>
      <c r="X20" s="564"/>
      <c r="Y20" s="563" t="s">
        <v>180</v>
      </c>
      <c r="Z20" s="563"/>
      <c r="AA20" s="563"/>
      <c r="AB20" s="563"/>
      <c r="AC20" s="563"/>
      <c r="AD20" s="563"/>
      <c r="AE20" s="563"/>
      <c r="AF20" s="566"/>
      <c r="AG20" s="94"/>
      <c r="AH20" s="94"/>
      <c r="AI20" s="94"/>
      <c r="AJ20" s="94"/>
      <c r="AK20" s="94"/>
      <c r="AL20" s="94"/>
    </row>
    <row r="21" spans="1:38" ht="29.25" customHeight="1" x14ac:dyDescent="0.4">
      <c r="A21" s="94"/>
      <c r="B21" s="94"/>
      <c r="C21" s="567" t="s">
        <v>181</v>
      </c>
      <c r="D21" s="568"/>
      <c r="E21" s="568"/>
      <c r="F21" s="568"/>
      <c r="G21" s="568"/>
      <c r="H21" s="569"/>
      <c r="I21" s="108"/>
      <c r="J21" s="570"/>
      <c r="K21" s="570"/>
      <c r="L21" s="570"/>
      <c r="M21" s="570"/>
      <c r="N21" s="570"/>
      <c r="O21" s="570"/>
      <c r="P21" s="109"/>
      <c r="Q21" s="110"/>
      <c r="R21" s="625">
        <f>J21</f>
        <v>0</v>
      </c>
      <c r="S21" s="625"/>
      <c r="T21" s="625"/>
      <c r="U21" s="625"/>
      <c r="V21" s="625"/>
      <c r="W21" s="625"/>
      <c r="X21" s="111"/>
      <c r="Y21" s="571"/>
      <c r="Z21" s="572"/>
      <c r="AA21" s="572"/>
      <c r="AB21" s="572"/>
      <c r="AC21" s="572"/>
      <c r="AD21" s="572"/>
      <c r="AE21" s="572"/>
      <c r="AF21" s="573"/>
      <c r="AG21" s="94"/>
      <c r="AH21" s="94"/>
      <c r="AI21" s="94"/>
      <c r="AJ21" s="94"/>
      <c r="AK21" s="94"/>
      <c r="AL21" s="94"/>
    </row>
    <row r="22" spans="1:38" ht="29.25" customHeight="1" x14ac:dyDescent="0.4">
      <c r="A22" s="94"/>
      <c r="B22" s="94"/>
      <c r="C22" s="574" t="s">
        <v>182</v>
      </c>
      <c r="D22" s="575"/>
      <c r="E22" s="575"/>
      <c r="F22" s="575"/>
      <c r="G22" s="575"/>
      <c r="H22" s="576"/>
      <c r="I22" s="112"/>
      <c r="P22" s="113"/>
      <c r="Q22" s="112" t="s">
        <v>183</v>
      </c>
      <c r="R22" s="626"/>
      <c r="S22" s="626"/>
      <c r="T22" s="626"/>
      <c r="U22" s="626"/>
      <c r="V22" s="626"/>
      <c r="W22" s="626"/>
      <c r="X22" s="113"/>
      <c r="Y22" s="508"/>
      <c r="Z22" s="509"/>
      <c r="AA22" s="509"/>
      <c r="AB22" s="509"/>
      <c r="AC22" s="509"/>
      <c r="AD22" s="509"/>
      <c r="AE22" s="509"/>
      <c r="AF22" s="510"/>
      <c r="AG22" s="94"/>
      <c r="AH22" s="94"/>
      <c r="AI22" s="94"/>
      <c r="AJ22" s="94"/>
      <c r="AK22" s="94"/>
      <c r="AL22" s="94"/>
    </row>
    <row r="23" spans="1:38" ht="29.25" customHeight="1" thickBot="1" x14ac:dyDescent="0.45">
      <c r="A23" s="94"/>
      <c r="B23" s="94"/>
      <c r="C23" s="578" t="s">
        <v>184</v>
      </c>
      <c r="D23" s="579"/>
      <c r="E23" s="579"/>
      <c r="F23" s="579"/>
      <c r="G23" s="579"/>
      <c r="H23" s="580"/>
      <c r="I23" s="114"/>
      <c r="J23" s="581">
        <f>IFERROR(J21,"")</f>
        <v>0</v>
      </c>
      <c r="K23" s="581"/>
      <c r="L23" s="581"/>
      <c r="M23" s="581"/>
      <c r="N23" s="581"/>
      <c r="O23" s="581"/>
      <c r="P23" s="115"/>
      <c r="Q23" s="114"/>
      <c r="R23" s="581">
        <f>IFERROR(R21-R22,"")</f>
        <v>0</v>
      </c>
      <c r="S23" s="581"/>
      <c r="T23" s="581"/>
      <c r="U23" s="581"/>
      <c r="V23" s="581"/>
      <c r="W23" s="581"/>
      <c r="X23" s="115"/>
      <c r="Y23" s="582"/>
      <c r="Z23" s="583"/>
      <c r="AA23" s="583"/>
      <c r="AB23" s="583"/>
      <c r="AC23" s="583"/>
      <c r="AD23" s="583"/>
      <c r="AE23" s="583"/>
      <c r="AF23" s="584"/>
      <c r="AG23" s="94"/>
      <c r="AH23" s="94"/>
      <c r="AI23" s="94"/>
      <c r="AJ23" s="116"/>
      <c r="AK23" s="94"/>
      <c r="AL23" s="94"/>
    </row>
    <row r="24" spans="1:38" ht="29.25" customHeight="1" x14ac:dyDescent="0.4">
      <c r="A24" s="94"/>
      <c r="B24" s="94"/>
      <c r="C24" s="567" t="s">
        <v>185</v>
      </c>
      <c r="D24" s="568"/>
      <c r="E24" s="568"/>
      <c r="F24" s="568"/>
      <c r="G24" s="568"/>
      <c r="H24" s="569"/>
      <c r="I24" s="108"/>
      <c r="J24" s="585"/>
      <c r="K24" s="585"/>
      <c r="L24" s="585"/>
      <c r="M24" s="585"/>
      <c r="N24" s="585"/>
      <c r="O24" s="585"/>
      <c r="P24" s="109"/>
      <c r="Q24" s="110"/>
      <c r="R24" s="585"/>
      <c r="S24" s="585"/>
      <c r="T24" s="585"/>
      <c r="U24" s="585"/>
      <c r="V24" s="585"/>
      <c r="W24" s="585"/>
      <c r="X24" s="111"/>
      <c r="Y24" s="572"/>
      <c r="Z24" s="586"/>
      <c r="AA24" s="586"/>
      <c r="AB24" s="586"/>
      <c r="AC24" s="586"/>
      <c r="AD24" s="586"/>
      <c r="AE24" s="586"/>
      <c r="AF24" s="587"/>
      <c r="AG24" s="94"/>
      <c r="AH24" s="94"/>
      <c r="AI24" s="94"/>
      <c r="AJ24" s="116"/>
      <c r="AK24" s="94"/>
      <c r="AL24" s="94"/>
    </row>
    <row r="25" spans="1:38" ht="29.25" customHeight="1" x14ac:dyDescent="0.4">
      <c r="A25" s="94"/>
      <c r="B25" s="94"/>
      <c r="C25" s="588" t="s">
        <v>186</v>
      </c>
      <c r="D25" s="589"/>
      <c r="E25" s="589"/>
      <c r="F25" s="589"/>
      <c r="G25" s="589"/>
      <c r="H25" s="590"/>
      <c r="I25" s="117"/>
      <c r="J25" s="591"/>
      <c r="K25" s="591"/>
      <c r="L25" s="591"/>
      <c r="M25" s="591"/>
      <c r="N25" s="591"/>
      <c r="O25" s="591"/>
      <c r="P25" s="118"/>
      <c r="Q25" s="119"/>
      <c r="R25" s="591"/>
      <c r="S25" s="591"/>
      <c r="T25" s="591"/>
      <c r="U25" s="591"/>
      <c r="V25" s="591"/>
      <c r="W25" s="591"/>
      <c r="X25" s="120"/>
      <c r="Y25" s="592"/>
      <c r="Z25" s="593"/>
      <c r="AA25" s="593"/>
      <c r="AB25" s="593"/>
      <c r="AC25" s="593"/>
      <c r="AD25" s="593"/>
      <c r="AE25" s="593"/>
      <c r="AF25" s="594"/>
      <c r="AG25" s="94"/>
      <c r="AH25" s="94"/>
      <c r="AI25" s="94"/>
      <c r="AJ25" s="94"/>
      <c r="AK25" s="94"/>
      <c r="AL25" s="94"/>
    </row>
    <row r="26" spans="1:38" ht="29.25" customHeight="1" thickBot="1" x14ac:dyDescent="0.45">
      <c r="A26" s="94"/>
      <c r="B26" s="94"/>
      <c r="C26" s="574" t="s">
        <v>187</v>
      </c>
      <c r="D26" s="575"/>
      <c r="E26" s="575"/>
      <c r="F26" s="575"/>
      <c r="G26" s="575"/>
      <c r="H26" s="576"/>
      <c r="I26" s="112"/>
      <c r="J26" s="577">
        <f>SUM(J24:O25)</f>
        <v>0</v>
      </c>
      <c r="K26" s="577"/>
      <c r="L26" s="577"/>
      <c r="M26" s="577"/>
      <c r="N26" s="577"/>
      <c r="O26" s="577"/>
      <c r="P26" s="113"/>
      <c r="Q26" s="112"/>
      <c r="R26" s="577">
        <f>SUM(R24:W25)</f>
        <v>0</v>
      </c>
      <c r="S26" s="577"/>
      <c r="T26" s="577"/>
      <c r="U26" s="577"/>
      <c r="V26" s="577"/>
      <c r="W26" s="577"/>
      <c r="X26" s="113"/>
      <c r="Y26" s="595"/>
      <c r="Z26" s="596"/>
      <c r="AA26" s="596"/>
      <c r="AB26" s="596"/>
      <c r="AC26" s="596"/>
      <c r="AD26" s="596"/>
      <c r="AE26" s="596"/>
      <c r="AF26" s="597"/>
      <c r="AG26" s="94"/>
      <c r="AH26" s="94"/>
      <c r="AI26" s="94"/>
      <c r="AJ26" s="94"/>
      <c r="AK26" s="94"/>
      <c r="AL26" s="94"/>
    </row>
    <row r="27" spans="1:38" ht="29.25" customHeight="1" thickBot="1" x14ac:dyDescent="0.45">
      <c r="A27" s="94"/>
      <c r="B27" s="94"/>
      <c r="C27" s="562" t="s">
        <v>188</v>
      </c>
      <c r="D27" s="563"/>
      <c r="E27" s="563"/>
      <c r="F27" s="563"/>
      <c r="G27" s="563"/>
      <c r="H27" s="564"/>
      <c r="I27" s="121" t="s">
        <v>183</v>
      </c>
      <c r="J27" s="598"/>
      <c r="K27" s="598"/>
      <c r="L27" s="598"/>
      <c r="M27" s="598"/>
      <c r="N27" s="598"/>
      <c r="O27" s="598"/>
      <c r="P27" s="122"/>
      <c r="Q27" s="121" t="s">
        <v>183</v>
      </c>
      <c r="R27" s="598"/>
      <c r="S27" s="598"/>
      <c r="T27" s="598"/>
      <c r="U27" s="598"/>
      <c r="V27" s="598"/>
      <c r="W27" s="598"/>
      <c r="X27" s="122"/>
      <c r="Y27" s="599"/>
      <c r="Z27" s="600"/>
      <c r="AA27" s="600"/>
      <c r="AB27" s="600"/>
      <c r="AC27" s="600"/>
      <c r="AD27" s="600"/>
      <c r="AE27" s="600"/>
      <c r="AF27" s="601"/>
      <c r="AG27" s="94"/>
      <c r="AH27" s="94"/>
      <c r="AI27" s="94"/>
      <c r="AJ27" s="94"/>
      <c r="AK27" s="94"/>
      <c r="AL27" s="94"/>
    </row>
    <row r="28" spans="1:38" ht="29.25" customHeight="1" thickBot="1" x14ac:dyDescent="0.45">
      <c r="A28" s="94"/>
      <c r="B28" s="94"/>
      <c r="C28" s="562" t="s">
        <v>189</v>
      </c>
      <c r="D28" s="563"/>
      <c r="E28" s="563"/>
      <c r="F28" s="563"/>
      <c r="G28" s="563"/>
      <c r="H28" s="564"/>
      <c r="I28" s="121"/>
      <c r="J28" s="624">
        <f>IFERROR((J23+J26-J27),"")</f>
        <v>0</v>
      </c>
      <c r="K28" s="624"/>
      <c r="L28" s="624"/>
      <c r="M28" s="624"/>
      <c r="N28" s="624"/>
      <c r="O28" s="624"/>
      <c r="P28" s="122"/>
      <c r="Q28" s="121"/>
      <c r="R28" s="624">
        <f>IFERROR((R23+R26-R27),"")</f>
        <v>0</v>
      </c>
      <c r="S28" s="624"/>
      <c r="T28" s="624"/>
      <c r="U28" s="624"/>
      <c r="V28" s="624"/>
      <c r="W28" s="624"/>
      <c r="X28" s="122"/>
      <c r="Y28" s="123" t="s">
        <v>190</v>
      </c>
      <c r="Z28" s="627">
        <f>IFERROR(J28-R28,"")</f>
        <v>0</v>
      </c>
      <c r="AA28" s="627"/>
      <c r="AB28" s="627"/>
      <c r="AC28" s="627"/>
      <c r="AD28" s="627"/>
      <c r="AE28" s="627"/>
      <c r="AF28" s="628"/>
      <c r="AG28" s="94"/>
      <c r="AH28" s="94"/>
      <c r="AI28" s="94"/>
      <c r="AJ28" s="94"/>
      <c r="AK28" s="94"/>
      <c r="AL28" s="94"/>
    </row>
    <row r="29" spans="1:38" ht="29.25" customHeight="1" x14ac:dyDescent="0.4">
      <c r="A29" s="94"/>
      <c r="B29" s="94"/>
      <c r="C29" s="635" t="s">
        <v>197</v>
      </c>
      <c r="D29" s="636"/>
      <c r="E29" s="636"/>
      <c r="F29" s="636"/>
      <c r="G29" s="636"/>
      <c r="H29" s="637"/>
      <c r="I29" s="146"/>
      <c r="J29" s="612"/>
      <c r="K29" s="612"/>
      <c r="L29" s="612"/>
      <c r="M29" s="612"/>
      <c r="N29" s="612"/>
      <c r="O29" s="612"/>
      <c r="P29" s="147"/>
      <c r="Q29" s="126"/>
      <c r="R29" s="612"/>
      <c r="S29" s="612"/>
      <c r="T29" s="612"/>
      <c r="U29" s="612"/>
      <c r="V29" s="612"/>
      <c r="W29" s="612"/>
      <c r="X29" s="127"/>
      <c r="Y29" s="148"/>
      <c r="Z29" s="128" t="s">
        <v>198</v>
      </c>
      <c r="AA29" s="128"/>
      <c r="AB29" s="128"/>
      <c r="AC29" s="128"/>
      <c r="AD29" s="128"/>
      <c r="AE29" s="128"/>
      <c r="AF29" s="129"/>
      <c r="AG29" s="94"/>
      <c r="AH29" s="94"/>
      <c r="AI29" s="94"/>
      <c r="AJ29" s="94"/>
      <c r="AK29" s="94"/>
      <c r="AL29" s="94"/>
    </row>
    <row r="30" spans="1:38" ht="29.25" customHeight="1" thickBot="1" x14ac:dyDescent="0.45">
      <c r="A30" s="94"/>
      <c r="B30" s="94"/>
      <c r="C30" s="607" t="s">
        <v>191</v>
      </c>
      <c r="D30" s="608"/>
      <c r="E30" s="608"/>
      <c r="F30" s="608"/>
      <c r="G30" s="608"/>
      <c r="H30" s="609"/>
      <c r="I30" s="130"/>
      <c r="J30" s="615"/>
      <c r="K30" s="615"/>
      <c r="L30" s="615"/>
      <c r="M30" s="615"/>
      <c r="N30" s="615"/>
      <c r="O30" s="615"/>
      <c r="P30" s="131"/>
      <c r="Q30" s="132"/>
      <c r="R30" s="615"/>
      <c r="S30" s="615"/>
      <c r="T30" s="615"/>
      <c r="U30" s="615"/>
      <c r="V30" s="615"/>
      <c r="W30" s="615"/>
      <c r="X30" s="133"/>
      <c r="Y30" s="629"/>
      <c r="Z30" s="630"/>
      <c r="AA30" s="630"/>
      <c r="AB30" s="630"/>
      <c r="AC30" s="630"/>
      <c r="AD30" s="630"/>
      <c r="AE30" s="630"/>
      <c r="AF30" s="631"/>
      <c r="AG30" s="94"/>
      <c r="AH30" s="94"/>
      <c r="AI30" s="94"/>
      <c r="AJ30" s="94"/>
      <c r="AK30" s="94"/>
      <c r="AL30" s="94"/>
    </row>
    <row r="31" spans="1:38" ht="9" customHeight="1" x14ac:dyDescent="0.4">
      <c r="A31" s="94"/>
      <c r="B31" s="94"/>
      <c r="C31" s="136"/>
      <c r="D31" s="136"/>
      <c r="E31" s="136"/>
      <c r="F31" s="136"/>
      <c r="G31" s="136"/>
      <c r="H31" s="136"/>
      <c r="I31" s="137"/>
      <c r="J31" s="138"/>
      <c r="K31" s="138"/>
      <c r="L31" s="138"/>
      <c r="M31" s="138"/>
      <c r="N31" s="138"/>
      <c r="O31" s="138"/>
      <c r="P31" s="139"/>
      <c r="Q31" s="137"/>
      <c r="R31" s="137"/>
      <c r="S31" s="137"/>
      <c r="T31" s="137"/>
      <c r="U31" s="138"/>
      <c r="V31" s="138"/>
      <c r="W31" s="138"/>
      <c r="X31" s="138"/>
      <c r="Y31" s="140"/>
      <c r="Z31" s="141"/>
      <c r="AA31" s="141"/>
      <c r="AB31" s="141"/>
      <c r="AC31" s="141"/>
      <c r="AD31" s="141"/>
      <c r="AE31" s="141"/>
      <c r="AF31" s="141"/>
      <c r="AG31" s="94"/>
      <c r="AH31" s="94"/>
      <c r="AI31" s="94"/>
      <c r="AJ31" s="94"/>
      <c r="AK31" s="94"/>
      <c r="AL31" s="94"/>
    </row>
    <row r="32" spans="1:38" ht="16.5" customHeight="1" x14ac:dyDescent="0.4">
      <c r="A32" s="94"/>
      <c r="B32" s="94"/>
      <c r="C32" s="92" t="s">
        <v>192</v>
      </c>
      <c r="D32" s="136"/>
      <c r="E32" s="136"/>
      <c r="F32" s="136"/>
      <c r="G32" s="136"/>
      <c r="H32" s="136"/>
      <c r="I32" s="137"/>
      <c r="J32" s="138"/>
      <c r="K32" s="138"/>
      <c r="L32" s="138"/>
      <c r="M32" s="138"/>
      <c r="N32" s="138"/>
      <c r="O32" s="138"/>
      <c r="P32" s="139"/>
      <c r="Q32" s="137"/>
      <c r="R32" s="137"/>
      <c r="S32" s="137"/>
      <c r="T32" s="137"/>
      <c r="U32" s="138"/>
      <c r="V32" s="138"/>
      <c r="W32" s="138"/>
      <c r="X32" s="138"/>
      <c r="Y32" s="140"/>
      <c r="Z32" s="141"/>
      <c r="AA32" s="141"/>
      <c r="AB32" s="141"/>
      <c r="AC32" s="141"/>
      <c r="AD32" s="141"/>
      <c r="AE32" s="141"/>
      <c r="AF32" s="141"/>
      <c r="AG32" s="94"/>
      <c r="AH32" s="94"/>
      <c r="AI32" s="94"/>
      <c r="AJ32" s="94"/>
      <c r="AK32" s="94"/>
      <c r="AL32" s="94"/>
    </row>
    <row r="33" spans="1:38" ht="16.5" customHeight="1" x14ac:dyDescent="0.4">
      <c r="A33" s="94"/>
      <c r="B33" s="94"/>
      <c r="C33" s="142"/>
      <c r="D33" s="136"/>
      <c r="E33" s="136"/>
      <c r="F33" s="136"/>
      <c r="G33" s="136"/>
      <c r="H33" s="136"/>
      <c r="I33" s="137"/>
      <c r="J33" s="138"/>
      <c r="K33" s="138"/>
      <c r="L33" s="138"/>
      <c r="M33" s="138"/>
      <c r="N33" s="138"/>
      <c r="O33" s="138"/>
      <c r="P33" s="139"/>
      <c r="Q33" s="137"/>
      <c r="R33" s="137"/>
      <c r="S33" s="137"/>
      <c r="T33" s="137"/>
      <c r="U33" s="138"/>
      <c r="V33" s="138"/>
      <c r="W33" s="138"/>
      <c r="X33" s="138"/>
      <c r="Y33" s="140"/>
      <c r="Z33" s="141"/>
      <c r="AA33" s="141"/>
      <c r="AB33" s="141"/>
      <c r="AC33" s="141"/>
      <c r="AD33" s="141"/>
      <c r="AE33" s="141"/>
      <c r="AF33" s="141"/>
      <c r="AG33" s="94"/>
      <c r="AH33" s="94"/>
      <c r="AI33" s="94"/>
      <c r="AJ33" s="94"/>
      <c r="AK33" s="94"/>
      <c r="AL33" s="94"/>
    </row>
    <row r="34" spans="1:38" ht="24.75" customHeight="1" thickBot="1" x14ac:dyDescent="0.45"/>
    <row r="35" spans="1:38" ht="18" customHeight="1" thickBot="1" x14ac:dyDescent="0.45">
      <c r="C35" s="95" t="s">
        <v>199</v>
      </c>
      <c r="L35" s="632">
        <f>J29+J30*G17</f>
        <v>0</v>
      </c>
      <c r="M35" s="633"/>
      <c r="N35" s="633"/>
      <c r="O35" s="634"/>
      <c r="T35" s="621">
        <f>R29+R30*G17</f>
        <v>0</v>
      </c>
      <c r="U35" s="622"/>
      <c r="V35" s="622"/>
      <c r="W35" s="623"/>
      <c r="X35" s="143"/>
    </row>
    <row r="36" spans="1:38" x14ac:dyDescent="0.4">
      <c r="C36" s="144" t="s">
        <v>200</v>
      </c>
    </row>
  </sheetData>
  <sheetProtection selectLockedCells="1"/>
  <mergeCells count="62">
    <mergeCell ref="Y30:AF30"/>
    <mergeCell ref="L35:O35"/>
    <mergeCell ref="T35:W35"/>
    <mergeCell ref="C29:H29"/>
    <mergeCell ref="J29:O29"/>
    <mergeCell ref="R29:W29"/>
    <mergeCell ref="C30:H30"/>
    <mergeCell ref="J30:O30"/>
    <mergeCell ref="R30:W30"/>
    <mergeCell ref="C27:H27"/>
    <mergeCell ref="J27:O27"/>
    <mergeCell ref="R27:W27"/>
    <mergeCell ref="Y27:AF27"/>
    <mergeCell ref="C28:H28"/>
    <mergeCell ref="J28:O28"/>
    <mergeCell ref="R28:W28"/>
    <mergeCell ref="Z28:AF28"/>
    <mergeCell ref="C25:H25"/>
    <mergeCell ref="J25:O25"/>
    <mergeCell ref="R25:W25"/>
    <mergeCell ref="Y25:AF25"/>
    <mergeCell ref="C26:H26"/>
    <mergeCell ref="J26:O26"/>
    <mergeCell ref="R26:W26"/>
    <mergeCell ref="Y26:AF26"/>
    <mergeCell ref="C23:H23"/>
    <mergeCell ref="J23:O23"/>
    <mergeCell ref="R23:W23"/>
    <mergeCell ref="Y23:AF23"/>
    <mergeCell ref="C24:H24"/>
    <mergeCell ref="J24:O24"/>
    <mergeCell ref="R24:W24"/>
    <mergeCell ref="Y24:AF24"/>
    <mergeCell ref="C21:H21"/>
    <mergeCell ref="J21:O21"/>
    <mergeCell ref="R21:W21"/>
    <mergeCell ref="Y21:AF21"/>
    <mergeCell ref="C22:H22"/>
    <mergeCell ref="R22:W22"/>
    <mergeCell ref="Y22:AF22"/>
    <mergeCell ref="C20:H20"/>
    <mergeCell ref="I20:P20"/>
    <mergeCell ref="Q20:X20"/>
    <mergeCell ref="Y20:AF20"/>
    <mergeCell ref="B9:E9"/>
    <mergeCell ref="G9:P9"/>
    <mergeCell ref="B11:E11"/>
    <mergeCell ref="G11:I11"/>
    <mergeCell ref="K11:N11"/>
    <mergeCell ref="B13:E13"/>
    <mergeCell ref="G13:Q13"/>
    <mergeCell ref="B15:E15"/>
    <mergeCell ref="G15:AD15"/>
    <mergeCell ref="B17:E17"/>
    <mergeCell ref="G17:J17"/>
    <mergeCell ref="K17:L17"/>
    <mergeCell ref="L1:W1"/>
    <mergeCell ref="D3:AD3"/>
    <mergeCell ref="C4:AF4"/>
    <mergeCell ref="U5:Y5"/>
    <mergeCell ref="N7:R7"/>
    <mergeCell ref="S7:AD7"/>
  </mergeCells>
  <phoneticPr fontId="3"/>
  <conditionalFormatting sqref="G17:J17">
    <cfRule type="expression" dxfId="12" priority="13">
      <formula>$G$17=""</formula>
    </cfRule>
  </conditionalFormatting>
  <conditionalFormatting sqref="J21:O21">
    <cfRule type="expression" dxfId="11" priority="12">
      <formula>$J$21=""</formula>
    </cfRule>
  </conditionalFormatting>
  <conditionalFormatting sqref="R22:W22">
    <cfRule type="expression" dxfId="10" priority="11">
      <formula>$R$22=""</formula>
    </cfRule>
  </conditionalFormatting>
  <conditionalFormatting sqref="J24:O24">
    <cfRule type="expression" dxfId="9" priority="10">
      <formula>$J$24=""</formula>
    </cfRule>
  </conditionalFormatting>
  <conditionalFormatting sqref="R24:W24">
    <cfRule type="expression" dxfId="8" priority="9">
      <formula>$R$24=""</formula>
    </cfRule>
  </conditionalFormatting>
  <conditionalFormatting sqref="J25:O25">
    <cfRule type="expression" dxfId="7" priority="8">
      <formula>$J$25=""</formula>
    </cfRule>
  </conditionalFormatting>
  <conditionalFormatting sqref="R25:W25">
    <cfRule type="expression" dxfId="6" priority="7">
      <formula>$R$25=""</formula>
    </cfRule>
  </conditionalFormatting>
  <conditionalFormatting sqref="J27:O27">
    <cfRule type="expression" dxfId="5" priority="6">
      <formula>$J$27=""</formula>
    </cfRule>
  </conditionalFormatting>
  <conditionalFormatting sqref="R27:W27">
    <cfRule type="expression" dxfId="4" priority="5">
      <formula>$R$27=""</formula>
    </cfRule>
  </conditionalFormatting>
  <conditionalFormatting sqref="J29:O29">
    <cfRule type="expression" dxfId="3" priority="4">
      <formula>$J$29=""</formula>
    </cfRule>
  </conditionalFormatting>
  <conditionalFormatting sqref="R29:W29">
    <cfRule type="expression" dxfId="2" priority="3">
      <formula>$R$29=""</formula>
    </cfRule>
  </conditionalFormatting>
  <conditionalFormatting sqref="J30:O30">
    <cfRule type="expression" dxfId="1" priority="2">
      <formula>$J$30=""</formula>
    </cfRule>
  </conditionalFormatting>
  <conditionalFormatting sqref="R30:W30">
    <cfRule type="expression" dxfId="0" priority="1">
      <formula>$R$30=""</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4818E-C37E-40FE-AD05-A70DE3CA4A33}">
  <sheetPr>
    <tabColor rgb="FF7030A0"/>
    <pageSetUpPr fitToPage="1"/>
  </sheetPr>
  <dimension ref="A1:AL35"/>
  <sheetViews>
    <sheetView showZeros="0" view="pageBreakPreview" topLeftCell="A13" zoomScale="96" zoomScaleNormal="130" zoomScaleSheetLayoutView="96" workbookViewId="0">
      <selection activeCell="R29" sqref="R29:W29"/>
    </sheetView>
  </sheetViews>
  <sheetFormatPr defaultColWidth="2.625" defaultRowHeight="12" x14ac:dyDescent="0.4"/>
  <cols>
    <col min="1" max="1" width="0.875" style="51" customWidth="1"/>
    <col min="2" max="32" width="2.625" style="51" customWidth="1"/>
    <col min="33" max="173" width="1.625" style="51" customWidth="1"/>
    <col min="174" max="16384" width="2.625" style="51"/>
  </cols>
  <sheetData>
    <row r="1" spans="1:38" ht="20.100000000000001" customHeight="1" x14ac:dyDescent="0.4">
      <c r="B1" s="52"/>
      <c r="C1" s="52"/>
      <c r="D1" s="52"/>
      <c r="E1" s="52"/>
      <c r="F1" s="52"/>
      <c r="G1" s="52"/>
      <c r="H1" s="52"/>
      <c r="I1" s="52"/>
      <c r="J1" s="52"/>
      <c r="K1" s="52"/>
      <c r="L1" s="473" t="s">
        <v>201</v>
      </c>
      <c r="M1" s="474"/>
      <c r="N1" s="474"/>
      <c r="O1" s="474"/>
      <c r="P1" s="474"/>
      <c r="Q1" s="474"/>
      <c r="R1" s="474"/>
      <c r="S1" s="474"/>
      <c r="T1" s="474"/>
      <c r="U1" s="474"/>
      <c r="V1" s="474"/>
      <c r="W1" s="475"/>
      <c r="X1" s="52"/>
      <c r="Y1" s="52"/>
      <c r="Z1" s="52"/>
      <c r="AA1" s="52"/>
      <c r="AB1" s="52"/>
      <c r="AC1" s="52"/>
      <c r="AD1" s="52"/>
      <c r="AE1" s="52"/>
      <c r="AF1" s="52"/>
      <c r="AG1" s="52"/>
      <c r="AH1" s="52"/>
      <c r="AI1" s="52"/>
      <c r="AJ1" s="52"/>
      <c r="AK1" s="52"/>
      <c r="AL1" s="52"/>
    </row>
    <row r="2" spans="1:38" ht="14.25" customHeight="1" x14ac:dyDescent="0.4">
      <c r="A2" s="52"/>
      <c r="B2" s="52"/>
      <c r="C2" s="52"/>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52"/>
      <c r="AF2" s="52"/>
      <c r="AG2" s="52"/>
      <c r="AH2" s="52"/>
      <c r="AI2" s="52"/>
      <c r="AJ2" s="52"/>
      <c r="AK2" s="52"/>
      <c r="AL2" s="52"/>
    </row>
    <row r="3" spans="1:38" ht="17.25" x14ac:dyDescent="0.4">
      <c r="A3" s="52"/>
      <c r="B3" s="52"/>
      <c r="C3" s="477" t="s">
        <v>167</v>
      </c>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52"/>
      <c r="AH3" s="52"/>
      <c r="AI3" s="52"/>
      <c r="AJ3" s="52"/>
      <c r="AK3" s="52"/>
      <c r="AL3" s="52"/>
    </row>
    <row r="4" spans="1:38" ht="17.25" x14ac:dyDescent="0.4">
      <c r="A4" s="52"/>
      <c r="B4" s="52"/>
      <c r="C4" s="53"/>
      <c r="D4" s="52"/>
      <c r="E4" s="52"/>
      <c r="F4" s="52"/>
      <c r="G4" s="52"/>
      <c r="H4" s="52"/>
      <c r="I4" s="52"/>
      <c r="J4" s="52"/>
      <c r="K4" s="52"/>
      <c r="L4" s="52"/>
      <c r="M4" s="52"/>
      <c r="N4" s="52"/>
      <c r="O4" s="52"/>
      <c r="P4" s="52"/>
      <c r="Q4" s="52"/>
      <c r="R4" s="52"/>
      <c r="S4" s="52"/>
      <c r="T4" s="52"/>
      <c r="U4" s="479"/>
      <c r="V4" s="479"/>
      <c r="W4" s="479"/>
      <c r="X4" s="479"/>
      <c r="Y4" s="479"/>
      <c r="Z4" s="52"/>
      <c r="AA4" s="52"/>
      <c r="AB4" s="52"/>
      <c r="AC4" s="52"/>
      <c r="AD4" s="52"/>
      <c r="AE4" s="52"/>
      <c r="AF4" s="52"/>
      <c r="AG4" s="52"/>
      <c r="AH4" s="52"/>
      <c r="AI4" s="52"/>
      <c r="AJ4" s="52"/>
      <c r="AK4" s="52"/>
      <c r="AL4" s="52"/>
    </row>
    <row r="5" spans="1:38" ht="17.25" customHeight="1" x14ac:dyDescent="0.4">
      <c r="A5" s="52"/>
      <c r="B5" s="52"/>
      <c r="C5" s="53"/>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row>
    <row r="6" spans="1:38" ht="34.5" customHeight="1" x14ac:dyDescent="0.4">
      <c r="A6" s="52"/>
      <c r="B6" s="52"/>
      <c r="C6" s="53"/>
      <c r="D6" s="52"/>
      <c r="E6" s="52"/>
      <c r="F6" s="52"/>
      <c r="G6" s="52"/>
      <c r="H6" s="52"/>
      <c r="I6" s="52"/>
      <c r="J6" s="52"/>
      <c r="K6" s="52"/>
      <c r="L6" s="52"/>
      <c r="M6" s="52"/>
      <c r="N6" s="480" t="s">
        <v>168</v>
      </c>
      <c r="O6" s="481"/>
      <c r="P6" s="481"/>
      <c r="Q6" s="481"/>
      <c r="R6" s="481"/>
      <c r="S6" s="482">
        <f>IFERROR(データシート!D19,"")</f>
        <v>0</v>
      </c>
      <c r="T6" s="483"/>
      <c r="U6" s="483"/>
      <c r="V6" s="483"/>
      <c r="W6" s="483"/>
      <c r="X6" s="483"/>
      <c r="Y6" s="483"/>
      <c r="Z6" s="483"/>
      <c r="AA6" s="483"/>
      <c r="AB6" s="483"/>
      <c r="AC6" s="483"/>
      <c r="AD6" s="483"/>
      <c r="AE6" s="52"/>
      <c r="AF6" s="52"/>
      <c r="AG6" s="52"/>
      <c r="AH6" s="52"/>
      <c r="AI6" s="52"/>
      <c r="AJ6" s="52"/>
      <c r="AK6" s="52"/>
      <c r="AL6" s="52"/>
    </row>
    <row r="7" spans="1:38" ht="17.25" x14ac:dyDescent="0.4">
      <c r="A7" s="52"/>
      <c r="B7" s="52"/>
      <c r="C7" s="53"/>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row>
    <row r="8" spans="1:38" s="55" customFormat="1" ht="15" customHeight="1" x14ac:dyDescent="0.4">
      <c r="A8" s="54"/>
      <c r="B8" s="489" t="s">
        <v>202</v>
      </c>
      <c r="C8" s="490"/>
      <c r="D8" s="490"/>
      <c r="E8" s="490"/>
      <c r="F8" s="54" t="s">
        <v>170</v>
      </c>
      <c r="G8" s="491" t="str">
        <f>IFERROR(データシート!#REF!,"")</f>
        <v/>
      </c>
      <c r="H8" s="491"/>
      <c r="I8" s="491"/>
      <c r="J8" s="491"/>
      <c r="K8" s="491"/>
      <c r="L8" s="491"/>
      <c r="M8" s="491"/>
      <c r="N8" s="491"/>
      <c r="O8" s="491"/>
      <c r="P8" s="491"/>
      <c r="Q8" s="54"/>
      <c r="R8" s="54"/>
      <c r="S8" s="54"/>
      <c r="T8" s="54"/>
      <c r="U8" s="54"/>
      <c r="V8" s="54"/>
      <c r="W8" s="54"/>
      <c r="X8" s="54"/>
      <c r="Y8" s="54"/>
      <c r="Z8" s="54"/>
      <c r="AA8" s="54"/>
      <c r="AB8" s="54"/>
      <c r="AC8" s="54"/>
      <c r="AD8" s="54"/>
      <c r="AE8" s="54"/>
      <c r="AF8" s="54"/>
      <c r="AG8" s="54"/>
      <c r="AH8" s="54"/>
      <c r="AI8" s="54"/>
      <c r="AJ8" s="54"/>
      <c r="AK8" s="54"/>
      <c r="AL8" s="54"/>
    </row>
    <row r="9" spans="1:38" s="55" customFormat="1" ht="15" customHeight="1" x14ac:dyDescent="0.4">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row>
    <row r="10" spans="1:38" s="55" customFormat="1" ht="15" customHeight="1" x14ac:dyDescent="0.4">
      <c r="A10" s="54"/>
      <c r="B10" s="489" t="s">
        <v>171</v>
      </c>
      <c r="C10" s="490"/>
      <c r="D10" s="490"/>
      <c r="E10" s="490"/>
      <c r="F10" s="54" t="s">
        <v>170</v>
      </c>
      <c r="G10" s="492" t="str">
        <f>IFERROR(データシート!#REF!,"")</f>
        <v/>
      </c>
      <c r="H10" s="492"/>
      <c r="I10" s="492"/>
      <c r="J10" s="492"/>
      <c r="K10" s="492"/>
      <c r="L10" s="492"/>
      <c r="M10" s="492"/>
      <c r="N10" s="492"/>
      <c r="O10" s="56"/>
      <c r="P10" s="56"/>
      <c r="Q10" s="56"/>
      <c r="R10" s="56"/>
      <c r="S10" s="54"/>
      <c r="T10" s="54"/>
      <c r="U10" s="54"/>
      <c r="V10" s="54"/>
      <c r="W10" s="54"/>
      <c r="X10" s="54"/>
      <c r="Y10" s="54"/>
      <c r="Z10" s="54"/>
      <c r="AA10" s="54"/>
      <c r="AB10" s="54"/>
      <c r="AC10" s="54"/>
      <c r="AD10" s="54"/>
      <c r="AE10" s="54"/>
      <c r="AF10" s="54"/>
      <c r="AG10" s="54"/>
      <c r="AH10" s="54"/>
      <c r="AI10" s="54"/>
      <c r="AJ10" s="54"/>
      <c r="AK10" s="54"/>
      <c r="AL10" s="54"/>
    </row>
    <row r="11" spans="1:38" s="55" customFormat="1" ht="15" customHeight="1" x14ac:dyDescent="0.4">
      <c r="A11" s="54"/>
      <c r="B11" s="54"/>
      <c r="C11" s="57"/>
      <c r="D11" s="57"/>
      <c r="E11" s="57"/>
      <c r="F11" s="54"/>
      <c r="G11" s="54"/>
      <c r="H11" s="54"/>
      <c r="I11" s="54"/>
      <c r="J11" s="54"/>
      <c r="K11" s="54"/>
      <c r="L11" s="54"/>
      <c r="M11" s="54"/>
      <c r="N11" s="54"/>
      <c r="O11" s="54"/>
      <c r="P11" s="54"/>
      <c r="Q11" s="54"/>
      <c r="R11" s="54"/>
      <c r="S11" s="54"/>
      <c r="T11" s="54"/>
      <c r="U11" s="54"/>
      <c r="V11" s="58"/>
      <c r="W11" s="58"/>
      <c r="X11" s="58"/>
      <c r="Y11" s="58"/>
      <c r="Z11" s="58"/>
      <c r="AA11" s="59"/>
      <c r="AB11" s="58"/>
      <c r="AC11" s="58"/>
      <c r="AD11" s="58"/>
      <c r="AE11" s="58"/>
      <c r="AF11" s="58"/>
      <c r="AG11" s="54"/>
      <c r="AH11" s="54"/>
      <c r="AI11" s="54"/>
      <c r="AJ11" s="54"/>
      <c r="AK11" s="54"/>
      <c r="AL11" s="54"/>
    </row>
    <row r="12" spans="1:38" s="55" customFormat="1" ht="15" customHeight="1" x14ac:dyDescent="0.4">
      <c r="A12" s="54"/>
      <c r="B12" s="489" t="s">
        <v>203</v>
      </c>
      <c r="C12" s="490"/>
      <c r="D12" s="490"/>
      <c r="E12" s="490"/>
      <c r="F12" s="54" t="s">
        <v>170</v>
      </c>
      <c r="G12" s="493" t="str">
        <f>IFERROR(データシート!#REF!,"")</f>
        <v/>
      </c>
      <c r="H12" s="493"/>
      <c r="I12" s="493"/>
      <c r="J12" s="493"/>
      <c r="K12" s="493"/>
      <c r="L12" s="493"/>
      <c r="M12" s="493"/>
      <c r="N12" s="493"/>
      <c r="O12" s="493"/>
      <c r="P12" s="493"/>
      <c r="Q12" s="493"/>
      <c r="R12" s="56"/>
      <c r="S12" s="54"/>
      <c r="T12" s="54"/>
      <c r="U12" s="54"/>
      <c r="V12" s="54"/>
      <c r="W12" s="54"/>
      <c r="X12" s="54"/>
      <c r="Y12" s="54"/>
      <c r="Z12" s="54"/>
      <c r="AA12" s="54"/>
      <c r="AB12" s="54"/>
      <c r="AC12" s="54"/>
      <c r="AD12" s="54"/>
      <c r="AE12" s="54"/>
      <c r="AF12" s="54"/>
      <c r="AG12" s="54"/>
      <c r="AH12" s="54"/>
      <c r="AI12" s="54"/>
      <c r="AJ12" s="54"/>
      <c r="AK12" s="54"/>
      <c r="AL12" s="54"/>
    </row>
    <row r="13" spans="1:38" s="55" customFormat="1" ht="15" customHeight="1" x14ac:dyDescent="0.4">
      <c r="A13" s="54"/>
      <c r="B13" s="54"/>
      <c r="C13" s="57"/>
      <c r="D13" s="57"/>
      <c r="E13" s="57"/>
      <c r="F13" s="54"/>
      <c r="G13" s="54"/>
      <c r="H13" s="60"/>
      <c r="I13" s="60"/>
      <c r="J13" s="60"/>
      <c r="K13" s="60"/>
      <c r="L13" s="60"/>
      <c r="M13" s="60"/>
      <c r="N13" s="54"/>
      <c r="O13" s="54"/>
      <c r="P13" s="54"/>
      <c r="Q13" s="54"/>
      <c r="R13" s="54"/>
      <c r="S13" s="54"/>
      <c r="T13" s="54"/>
      <c r="U13" s="54"/>
      <c r="V13" s="58"/>
      <c r="W13" s="58"/>
      <c r="X13" s="58"/>
      <c r="Y13" s="58"/>
      <c r="Z13" s="58"/>
      <c r="AA13" s="59"/>
      <c r="AB13" s="58"/>
      <c r="AC13" s="58"/>
      <c r="AD13" s="58"/>
      <c r="AE13" s="58"/>
      <c r="AF13" s="58"/>
      <c r="AG13" s="54"/>
      <c r="AH13" s="54"/>
      <c r="AI13" s="54"/>
      <c r="AJ13" s="54"/>
      <c r="AK13" s="54"/>
      <c r="AL13" s="54"/>
    </row>
    <row r="14" spans="1:38" s="55" customFormat="1" ht="15" customHeight="1" x14ac:dyDescent="0.4">
      <c r="A14" s="54"/>
      <c r="B14" s="489" t="s">
        <v>173</v>
      </c>
      <c r="C14" s="489"/>
      <c r="D14" s="489"/>
      <c r="E14" s="489"/>
      <c r="F14" s="54" t="s">
        <v>170</v>
      </c>
      <c r="G14" s="493" t="str">
        <f>IFERROR(データシート!D40,"")&amp;"  様"</f>
        <v xml:space="preserve">  様</v>
      </c>
      <c r="H14" s="493"/>
      <c r="I14" s="493"/>
      <c r="J14" s="493"/>
      <c r="K14" s="493"/>
      <c r="L14" s="493"/>
      <c r="M14" s="493"/>
      <c r="N14" s="493"/>
      <c r="O14" s="493"/>
      <c r="P14" s="493"/>
      <c r="Q14" s="493"/>
      <c r="R14" s="493"/>
      <c r="S14" s="493"/>
      <c r="T14" s="493"/>
      <c r="U14" s="493"/>
      <c r="V14" s="493"/>
      <c r="W14" s="493"/>
      <c r="X14" s="493"/>
      <c r="Y14" s="493"/>
      <c r="Z14" s="493"/>
      <c r="AA14" s="493"/>
      <c r="AB14" s="493"/>
      <c r="AC14" s="493"/>
      <c r="AD14" s="493"/>
      <c r="AE14" s="61"/>
      <c r="AF14" s="61"/>
      <c r="AG14" s="54"/>
      <c r="AH14" s="54"/>
      <c r="AI14" s="54"/>
      <c r="AJ14" s="54"/>
      <c r="AK14" s="54"/>
      <c r="AL14" s="54"/>
    </row>
    <row r="15" spans="1:38" s="55" customFormat="1" ht="15" customHeight="1" x14ac:dyDescent="0.4">
      <c r="A15" s="54"/>
      <c r="B15" s="54"/>
      <c r="C15" s="54"/>
      <c r="D15" s="54"/>
      <c r="E15" s="54"/>
      <c r="F15" s="54"/>
      <c r="G15" s="54"/>
      <c r="H15" s="54"/>
      <c r="I15" s="54"/>
      <c r="J15" s="54"/>
      <c r="K15" s="54"/>
      <c r="L15" s="54"/>
      <c r="M15" s="54"/>
      <c r="N15" s="54"/>
      <c r="O15" s="54"/>
      <c r="P15" s="54"/>
      <c r="Q15" s="54"/>
      <c r="R15" s="54"/>
      <c r="S15" s="54"/>
      <c r="T15" s="54"/>
      <c r="U15" s="54"/>
      <c r="V15" s="58"/>
      <c r="W15" s="58"/>
      <c r="X15" s="58"/>
      <c r="Y15" s="58"/>
      <c r="Z15" s="62"/>
      <c r="AA15" s="62"/>
      <c r="AB15" s="62"/>
      <c r="AC15" s="63"/>
      <c r="AD15" s="61"/>
      <c r="AE15" s="61"/>
      <c r="AF15" s="61"/>
      <c r="AG15" s="54"/>
      <c r="AH15" s="54"/>
      <c r="AI15" s="54"/>
      <c r="AJ15" s="54"/>
      <c r="AK15" s="54"/>
      <c r="AL15" s="54"/>
    </row>
    <row r="16" spans="1:38" s="55" customFormat="1" ht="15" customHeight="1" x14ac:dyDescent="0.4">
      <c r="A16" s="54"/>
      <c r="B16" s="489" t="s">
        <v>174</v>
      </c>
      <c r="C16" s="489"/>
      <c r="D16" s="489"/>
      <c r="E16" s="489"/>
      <c r="F16" s="54" t="s">
        <v>170</v>
      </c>
      <c r="G16" s="494"/>
      <c r="H16" s="494"/>
      <c r="I16" s="494"/>
      <c r="J16" s="494"/>
      <c r="K16" s="495" t="s">
        <v>175</v>
      </c>
      <c r="L16" s="495"/>
      <c r="M16" s="54"/>
      <c r="N16" s="54"/>
      <c r="O16" s="54"/>
      <c r="P16" s="54"/>
      <c r="Q16" s="54"/>
      <c r="R16" s="54"/>
      <c r="S16" s="54"/>
      <c r="T16" s="54"/>
      <c r="U16" s="54"/>
      <c r="V16" s="58"/>
      <c r="W16" s="58"/>
      <c r="X16" s="58"/>
      <c r="Y16" s="58"/>
      <c r="Z16" s="62"/>
      <c r="AA16" s="62"/>
      <c r="AB16" s="62"/>
      <c r="AC16" s="63"/>
      <c r="AD16" s="61"/>
      <c r="AE16" s="61"/>
      <c r="AF16" s="61"/>
      <c r="AG16" s="54"/>
      <c r="AH16" s="54"/>
      <c r="AI16" s="54"/>
      <c r="AJ16" s="54"/>
      <c r="AK16" s="54"/>
      <c r="AL16" s="54"/>
    </row>
    <row r="17" spans="1:38" ht="53.25" customHeight="1" x14ac:dyDescent="0.4">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row>
    <row r="18" spans="1:38" ht="18.75" customHeight="1" thickBot="1" x14ac:dyDescent="0.45">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64" t="s">
        <v>176</v>
      </c>
      <c r="AG18" s="52"/>
      <c r="AH18" s="52"/>
      <c r="AI18" s="52"/>
      <c r="AJ18" s="52"/>
      <c r="AK18" s="52"/>
      <c r="AL18" s="52"/>
    </row>
    <row r="19" spans="1:38" ht="30" customHeight="1" thickBot="1" x14ac:dyDescent="0.45">
      <c r="A19" s="52"/>
      <c r="B19" s="52"/>
      <c r="C19" s="484" t="s">
        <v>177</v>
      </c>
      <c r="D19" s="485"/>
      <c r="E19" s="485"/>
      <c r="F19" s="485"/>
      <c r="G19" s="485"/>
      <c r="H19" s="486"/>
      <c r="I19" s="487" t="s">
        <v>178</v>
      </c>
      <c r="J19" s="485"/>
      <c r="K19" s="485"/>
      <c r="L19" s="485"/>
      <c r="M19" s="485"/>
      <c r="N19" s="485"/>
      <c r="O19" s="485"/>
      <c r="P19" s="486"/>
      <c r="Q19" s="487" t="s">
        <v>179</v>
      </c>
      <c r="R19" s="485"/>
      <c r="S19" s="485"/>
      <c r="T19" s="485"/>
      <c r="U19" s="485"/>
      <c r="V19" s="485"/>
      <c r="W19" s="485"/>
      <c r="X19" s="486"/>
      <c r="Y19" s="485" t="s">
        <v>180</v>
      </c>
      <c r="Z19" s="485"/>
      <c r="AA19" s="485"/>
      <c r="AB19" s="485"/>
      <c r="AC19" s="485"/>
      <c r="AD19" s="485"/>
      <c r="AE19" s="485"/>
      <c r="AF19" s="488"/>
      <c r="AG19" s="52"/>
      <c r="AH19" s="52"/>
      <c r="AI19" s="52"/>
      <c r="AJ19" s="52"/>
      <c r="AK19" s="52"/>
      <c r="AL19" s="52"/>
    </row>
    <row r="20" spans="1:38" ht="29.25" customHeight="1" x14ac:dyDescent="0.4">
      <c r="A20" s="52"/>
      <c r="B20" s="52"/>
      <c r="C20" s="496" t="s">
        <v>204</v>
      </c>
      <c r="D20" s="497"/>
      <c r="E20" s="497"/>
      <c r="F20" s="497"/>
      <c r="G20" s="497"/>
      <c r="H20" s="498"/>
      <c r="I20" s="65"/>
      <c r="J20" s="499"/>
      <c r="K20" s="499"/>
      <c r="L20" s="499"/>
      <c r="M20" s="499"/>
      <c r="N20" s="499"/>
      <c r="O20" s="499"/>
      <c r="P20" s="66"/>
      <c r="Q20" s="67"/>
      <c r="R20" s="499">
        <f>J20</f>
        <v>0</v>
      </c>
      <c r="S20" s="499"/>
      <c r="T20" s="499"/>
      <c r="U20" s="499"/>
      <c r="V20" s="499"/>
      <c r="W20" s="499"/>
      <c r="X20" s="68"/>
      <c r="Y20" s="500"/>
      <c r="Z20" s="501"/>
      <c r="AA20" s="501"/>
      <c r="AB20" s="501"/>
      <c r="AC20" s="501"/>
      <c r="AD20" s="501"/>
      <c r="AE20" s="501"/>
      <c r="AF20" s="502"/>
      <c r="AG20" s="52"/>
      <c r="AH20" s="52"/>
      <c r="AI20" s="52"/>
      <c r="AJ20" s="52"/>
      <c r="AK20" s="52"/>
      <c r="AL20" s="52"/>
    </row>
    <row r="21" spans="1:38" ht="29.25" customHeight="1" x14ac:dyDescent="0.4">
      <c r="A21" s="52"/>
      <c r="B21" s="52"/>
      <c r="C21" s="503" t="s">
        <v>205</v>
      </c>
      <c r="D21" s="504"/>
      <c r="E21" s="504"/>
      <c r="F21" s="504"/>
      <c r="G21" s="504"/>
      <c r="H21" s="505"/>
      <c r="I21" s="69"/>
      <c r="J21" s="475"/>
      <c r="K21" s="506"/>
      <c r="L21" s="506"/>
      <c r="M21" s="506"/>
      <c r="N21" s="506"/>
      <c r="O21" s="473"/>
      <c r="P21" s="70"/>
      <c r="Q21" s="69"/>
      <c r="R21" s="507"/>
      <c r="S21" s="507"/>
      <c r="T21" s="507"/>
      <c r="U21" s="507"/>
      <c r="V21" s="507"/>
      <c r="W21" s="507"/>
      <c r="X21" s="70"/>
      <c r="Y21" s="508"/>
      <c r="Z21" s="509"/>
      <c r="AA21" s="509"/>
      <c r="AB21" s="509"/>
      <c r="AC21" s="509"/>
      <c r="AD21" s="509"/>
      <c r="AE21" s="509"/>
      <c r="AF21" s="510"/>
      <c r="AG21" s="52"/>
      <c r="AH21" s="52"/>
      <c r="AI21" s="52"/>
      <c r="AJ21" s="52"/>
      <c r="AK21" s="52"/>
      <c r="AL21" s="52"/>
    </row>
    <row r="22" spans="1:38" ht="29.25" customHeight="1" x14ac:dyDescent="0.4">
      <c r="A22" s="52"/>
      <c r="B22" s="52"/>
      <c r="C22" s="503" t="s">
        <v>182</v>
      </c>
      <c r="D22" s="504"/>
      <c r="E22" s="504"/>
      <c r="F22" s="504"/>
      <c r="G22" s="504"/>
      <c r="H22" s="505"/>
      <c r="I22" s="69"/>
      <c r="J22" s="475"/>
      <c r="K22" s="506"/>
      <c r="L22" s="506"/>
      <c r="M22" s="506"/>
      <c r="N22" s="506"/>
      <c r="O22" s="473"/>
      <c r="P22" s="70"/>
      <c r="Q22" s="69" t="s">
        <v>183</v>
      </c>
      <c r="R22" s="507"/>
      <c r="S22" s="507"/>
      <c r="T22" s="507"/>
      <c r="U22" s="507"/>
      <c r="V22" s="507"/>
      <c r="W22" s="507"/>
      <c r="X22" s="70"/>
      <c r="Y22" s="508"/>
      <c r="Z22" s="509"/>
      <c r="AA22" s="509"/>
      <c r="AB22" s="509"/>
      <c r="AC22" s="509"/>
      <c r="AD22" s="509"/>
      <c r="AE22" s="509"/>
      <c r="AF22" s="510"/>
      <c r="AG22" s="52"/>
      <c r="AH22" s="52"/>
      <c r="AI22" s="52"/>
      <c r="AJ22" s="52"/>
      <c r="AK22" s="52"/>
      <c r="AL22" s="52"/>
    </row>
    <row r="23" spans="1:38" ht="29.25" customHeight="1" thickBot="1" x14ac:dyDescent="0.45">
      <c r="A23" s="52"/>
      <c r="B23" s="52"/>
      <c r="C23" s="511" t="s">
        <v>184</v>
      </c>
      <c r="D23" s="512"/>
      <c r="E23" s="512"/>
      <c r="F23" s="512"/>
      <c r="G23" s="512"/>
      <c r="H23" s="513"/>
      <c r="I23" s="71"/>
      <c r="J23" s="514">
        <f>IFERROR(J20,"")</f>
        <v>0</v>
      </c>
      <c r="K23" s="514"/>
      <c r="L23" s="514"/>
      <c r="M23" s="514"/>
      <c r="N23" s="514"/>
      <c r="O23" s="514"/>
      <c r="P23" s="72"/>
      <c r="Q23" s="71"/>
      <c r="R23" s="514" t="str">
        <f>IFERROR(R20-(R21+#REF!),"")</f>
        <v/>
      </c>
      <c r="S23" s="514"/>
      <c r="T23" s="514"/>
      <c r="U23" s="514"/>
      <c r="V23" s="514"/>
      <c r="W23" s="514"/>
      <c r="X23" s="72"/>
      <c r="Y23" s="515"/>
      <c r="Z23" s="516"/>
      <c r="AA23" s="516"/>
      <c r="AB23" s="516"/>
      <c r="AC23" s="516"/>
      <c r="AD23" s="516"/>
      <c r="AE23" s="516"/>
      <c r="AF23" s="517"/>
      <c r="AG23" s="52"/>
      <c r="AH23" s="52"/>
      <c r="AI23" s="52"/>
      <c r="AJ23" s="73"/>
      <c r="AK23" s="52"/>
      <c r="AL23" s="52"/>
    </row>
    <row r="24" spans="1:38" ht="29.25" customHeight="1" x14ac:dyDescent="0.4">
      <c r="A24" s="52"/>
      <c r="B24" s="52"/>
      <c r="C24" s="496" t="s">
        <v>185</v>
      </c>
      <c r="D24" s="497"/>
      <c r="E24" s="497"/>
      <c r="F24" s="497"/>
      <c r="G24" s="497"/>
      <c r="H24" s="498"/>
      <c r="I24" s="65"/>
      <c r="J24" s="518"/>
      <c r="K24" s="518"/>
      <c r="L24" s="518"/>
      <c r="M24" s="518"/>
      <c r="N24" s="518"/>
      <c r="O24" s="518"/>
      <c r="P24" s="74"/>
      <c r="Q24" s="75"/>
      <c r="R24" s="518"/>
      <c r="S24" s="518"/>
      <c r="T24" s="518"/>
      <c r="U24" s="518"/>
      <c r="V24" s="518"/>
      <c r="W24" s="518"/>
      <c r="X24" s="68"/>
      <c r="Y24" s="501"/>
      <c r="Z24" s="519"/>
      <c r="AA24" s="519"/>
      <c r="AB24" s="519"/>
      <c r="AC24" s="519"/>
      <c r="AD24" s="519"/>
      <c r="AE24" s="519"/>
      <c r="AF24" s="520"/>
      <c r="AG24" s="52"/>
      <c r="AH24" s="52"/>
      <c r="AI24" s="52"/>
      <c r="AJ24" s="73"/>
      <c r="AK24" s="52"/>
      <c r="AL24" s="52"/>
    </row>
    <row r="25" spans="1:38" ht="29.25" customHeight="1" x14ac:dyDescent="0.4">
      <c r="A25" s="52"/>
      <c r="B25" s="52"/>
      <c r="C25" s="521" t="s">
        <v>186</v>
      </c>
      <c r="D25" s="522"/>
      <c r="E25" s="522"/>
      <c r="F25" s="522"/>
      <c r="G25" s="522"/>
      <c r="H25" s="523"/>
      <c r="I25" s="76"/>
      <c r="J25" s="524"/>
      <c r="K25" s="524"/>
      <c r="L25" s="524"/>
      <c r="M25" s="524"/>
      <c r="N25" s="524"/>
      <c r="O25" s="524"/>
      <c r="P25" s="77"/>
      <c r="Q25" s="78"/>
      <c r="R25" s="524"/>
      <c r="S25" s="524"/>
      <c r="T25" s="524"/>
      <c r="U25" s="524"/>
      <c r="V25" s="524"/>
      <c r="W25" s="524"/>
      <c r="X25" s="79"/>
      <c r="Y25" s="525"/>
      <c r="Z25" s="526"/>
      <c r="AA25" s="526"/>
      <c r="AB25" s="526"/>
      <c r="AC25" s="526"/>
      <c r="AD25" s="526"/>
      <c r="AE25" s="526"/>
      <c r="AF25" s="527"/>
      <c r="AG25" s="52"/>
      <c r="AH25" s="52"/>
      <c r="AI25" s="52"/>
      <c r="AJ25" s="52"/>
      <c r="AK25" s="52"/>
      <c r="AL25" s="52"/>
    </row>
    <row r="26" spans="1:38" ht="29.25" customHeight="1" thickBot="1" x14ac:dyDescent="0.45">
      <c r="A26" s="52"/>
      <c r="B26" s="52"/>
      <c r="C26" s="503" t="s">
        <v>187</v>
      </c>
      <c r="D26" s="504"/>
      <c r="E26" s="504"/>
      <c r="F26" s="504"/>
      <c r="G26" s="504"/>
      <c r="H26" s="505"/>
      <c r="I26" s="69"/>
      <c r="J26" s="507">
        <f>SUM(J24:O25)</f>
        <v>0</v>
      </c>
      <c r="K26" s="507"/>
      <c r="L26" s="507"/>
      <c r="M26" s="507"/>
      <c r="N26" s="507"/>
      <c r="O26" s="507"/>
      <c r="P26" s="70"/>
      <c r="Q26" s="69"/>
      <c r="R26" s="507">
        <f>SUM(R24:W25)</f>
        <v>0</v>
      </c>
      <c r="S26" s="507"/>
      <c r="T26" s="507"/>
      <c r="U26" s="507"/>
      <c r="V26" s="507"/>
      <c r="W26" s="507"/>
      <c r="X26" s="70"/>
      <c r="Y26" s="528"/>
      <c r="Z26" s="529"/>
      <c r="AA26" s="529"/>
      <c r="AB26" s="529"/>
      <c r="AC26" s="529"/>
      <c r="AD26" s="529"/>
      <c r="AE26" s="529"/>
      <c r="AF26" s="530"/>
      <c r="AG26" s="52"/>
      <c r="AH26" s="52"/>
      <c r="AI26" s="52"/>
      <c r="AJ26" s="52"/>
      <c r="AK26" s="52"/>
      <c r="AL26" s="52"/>
    </row>
    <row r="27" spans="1:38" ht="29.25" customHeight="1" thickBot="1" x14ac:dyDescent="0.45">
      <c r="A27" s="52"/>
      <c r="B27" s="52"/>
      <c r="C27" s="484" t="s">
        <v>188</v>
      </c>
      <c r="D27" s="485"/>
      <c r="E27" s="485"/>
      <c r="F27" s="485"/>
      <c r="G27" s="485"/>
      <c r="H27" s="486"/>
      <c r="I27" s="80" t="s">
        <v>183</v>
      </c>
      <c r="J27" s="531"/>
      <c r="K27" s="531"/>
      <c r="L27" s="531"/>
      <c r="M27" s="531"/>
      <c r="N27" s="531"/>
      <c r="O27" s="531"/>
      <c r="P27" s="81"/>
      <c r="Q27" s="80" t="s">
        <v>183</v>
      </c>
      <c r="R27" s="531"/>
      <c r="S27" s="531"/>
      <c r="T27" s="531"/>
      <c r="U27" s="531"/>
      <c r="V27" s="531"/>
      <c r="W27" s="531"/>
      <c r="X27" s="81"/>
      <c r="Y27" s="532"/>
      <c r="Z27" s="533"/>
      <c r="AA27" s="533"/>
      <c r="AB27" s="533"/>
      <c r="AC27" s="533"/>
      <c r="AD27" s="533"/>
      <c r="AE27" s="533"/>
      <c r="AF27" s="534"/>
      <c r="AG27" s="52"/>
      <c r="AH27" s="52"/>
      <c r="AI27" s="52"/>
      <c r="AJ27" s="52"/>
      <c r="AK27" s="52"/>
      <c r="AL27" s="52"/>
    </row>
    <row r="28" spans="1:38" ht="29.25" customHeight="1" thickBot="1" x14ac:dyDescent="0.45">
      <c r="A28" s="52"/>
      <c r="B28" s="52"/>
      <c r="C28" s="484" t="s">
        <v>189</v>
      </c>
      <c r="D28" s="485"/>
      <c r="E28" s="485"/>
      <c r="F28" s="485"/>
      <c r="G28" s="485"/>
      <c r="H28" s="486"/>
      <c r="I28" s="80"/>
      <c r="J28" s="535">
        <f>IFERROR((J23+J26-J27),"")</f>
        <v>0</v>
      </c>
      <c r="K28" s="535"/>
      <c r="L28" s="535"/>
      <c r="M28" s="535"/>
      <c r="N28" s="535"/>
      <c r="O28" s="535"/>
      <c r="P28" s="81"/>
      <c r="Q28" s="80"/>
      <c r="R28" s="535" t="str">
        <f>IFERROR((R23+R26-R27),"")</f>
        <v/>
      </c>
      <c r="S28" s="535"/>
      <c r="T28" s="535"/>
      <c r="U28" s="535"/>
      <c r="V28" s="535"/>
      <c r="W28" s="535"/>
      <c r="X28" s="81"/>
      <c r="Y28" s="82" t="s">
        <v>190</v>
      </c>
      <c r="Z28" s="536" t="str">
        <f>IFERROR(J28-R28,"")</f>
        <v/>
      </c>
      <c r="AA28" s="536"/>
      <c r="AB28" s="536"/>
      <c r="AC28" s="536"/>
      <c r="AD28" s="536"/>
      <c r="AE28" s="536"/>
      <c r="AF28" s="537"/>
      <c r="AG28" s="52"/>
      <c r="AH28" s="52"/>
      <c r="AI28" s="52"/>
      <c r="AJ28" s="52"/>
      <c r="AK28" s="52"/>
      <c r="AL28" s="52"/>
    </row>
    <row r="29" spans="1:38" ht="29.25" customHeight="1" thickBot="1" x14ac:dyDescent="0.45">
      <c r="A29" s="52"/>
      <c r="B29" s="52"/>
      <c r="C29" s="484" t="s">
        <v>191</v>
      </c>
      <c r="D29" s="538"/>
      <c r="E29" s="538"/>
      <c r="F29" s="538"/>
      <c r="G29" s="538"/>
      <c r="H29" s="539"/>
      <c r="I29" s="80"/>
      <c r="J29" s="540" t="e">
        <f>J28/G16</f>
        <v>#DIV/0!</v>
      </c>
      <c r="K29" s="540"/>
      <c r="L29" s="540"/>
      <c r="M29" s="540"/>
      <c r="N29" s="540"/>
      <c r="O29" s="540"/>
      <c r="P29" s="81"/>
      <c r="Q29" s="83"/>
      <c r="R29" s="540" t="e">
        <f>R28/G16</f>
        <v>#VALUE!</v>
      </c>
      <c r="S29" s="540"/>
      <c r="T29" s="540"/>
      <c r="U29" s="540"/>
      <c r="V29" s="540"/>
      <c r="W29" s="540"/>
      <c r="X29" s="84"/>
      <c r="Y29" s="541"/>
      <c r="Z29" s="542"/>
      <c r="AA29" s="542"/>
      <c r="AB29" s="542"/>
      <c r="AC29" s="542"/>
      <c r="AD29" s="542"/>
      <c r="AE29" s="542"/>
      <c r="AF29" s="543"/>
      <c r="AG29" s="52"/>
      <c r="AH29" s="52"/>
      <c r="AI29" s="52"/>
      <c r="AJ29" s="52"/>
      <c r="AK29" s="52"/>
      <c r="AL29" s="52"/>
    </row>
    <row r="30" spans="1:38" ht="6.75" customHeight="1" x14ac:dyDescent="0.4">
      <c r="A30" s="52"/>
      <c r="B30" s="52"/>
      <c r="C30" s="85"/>
      <c r="D30" s="85"/>
      <c r="E30" s="85"/>
      <c r="F30" s="85"/>
      <c r="G30" s="85"/>
      <c r="H30" s="85"/>
      <c r="I30" s="86"/>
      <c r="J30" s="87"/>
      <c r="K30" s="87"/>
      <c r="L30" s="87"/>
      <c r="M30" s="87"/>
      <c r="N30" s="87"/>
      <c r="O30" s="87"/>
      <c r="P30" s="87"/>
      <c r="Q30" s="88"/>
      <c r="R30" s="87"/>
      <c r="S30" s="87"/>
      <c r="T30" s="87"/>
      <c r="U30" s="87"/>
      <c r="V30" s="87"/>
      <c r="W30" s="87"/>
      <c r="X30" s="89"/>
      <c r="Y30" s="90"/>
      <c r="Z30" s="91"/>
      <c r="AA30" s="91"/>
      <c r="AB30" s="91"/>
      <c r="AC30" s="91"/>
      <c r="AD30" s="91"/>
      <c r="AE30" s="91"/>
      <c r="AF30" s="91"/>
      <c r="AG30" s="52"/>
      <c r="AH30" s="52"/>
      <c r="AI30" s="52"/>
      <c r="AJ30" s="52"/>
      <c r="AK30" s="52"/>
      <c r="AL30" s="52"/>
    </row>
    <row r="31" spans="1:38" ht="15.75" customHeight="1" x14ac:dyDescent="0.4">
      <c r="A31" s="52"/>
      <c r="B31" s="52"/>
      <c r="C31" s="92" t="s">
        <v>206</v>
      </c>
      <c r="D31" s="85"/>
      <c r="E31" s="85"/>
      <c r="F31" s="85"/>
      <c r="G31" s="85"/>
      <c r="H31" s="85"/>
      <c r="I31" s="86"/>
      <c r="J31" s="87"/>
      <c r="K31" s="87"/>
      <c r="L31" s="87"/>
      <c r="M31" s="87"/>
      <c r="N31" s="87"/>
      <c r="O31" s="87"/>
      <c r="P31" s="87"/>
      <c r="Q31" s="88"/>
      <c r="R31" s="87"/>
      <c r="S31" s="87"/>
      <c r="T31" s="87"/>
      <c r="U31" s="87"/>
      <c r="V31" s="87"/>
      <c r="W31" s="87"/>
      <c r="X31" s="89"/>
      <c r="Y31" s="90"/>
      <c r="Z31" s="91"/>
      <c r="AA31" s="91"/>
      <c r="AB31" s="91"/>
      <c r="AC31" s="91"/>
      <c r="AD31" s="91"/>
      <c r="AE31" s="91"/>
      <c r="AF31" s="91"/>
      <c r="AG31" s="52"/>
      <c r="AH31" s="52"/>
      <c r="AI31" s="52"/>
      <c r="AJ31" s="52"/>
      <c r="AK31" s="52"/>
      <c r="AL31" s="52"/>
    </row>
    <row r="32" spans="1:38" ht="29.25" customHeight="1" x14ac:dyDescent="0.4">
      <c r="A32" s="52"/>
      <c r="B32" s="52"/>
      <c r="C32" s="92"/>
      <c r="D32" s="85"/>
      <c r="E32" s="85"/>
      <c r="F32" s="85"/>
      <c r="G32" s="85"/>
      <c r="H32" s="85"/>
      <c r="I32" s="86"/>
      <c r="J32" s="87"/>
      <c r="K32" s="87"/>
      <c r="L32" s="87"/>
      <c r="M32" s="87"/>
      <c r="N32" s="87"/>
      <c r="O32" s="87"/>
      <c r="P32" s="87"/>
      <c r="Q32" s="88"/>
      <c r="R32" s="87"/>
      <c r="S32" s="87"/>
      <c r="T32" s="87"/>
      <c r="U32" s="87"/>
      <c r="V32" s="87"/>
      <c r="W32" s="87"/>
      <c r="X32" s="89"/>
      <c r="Y32" s="90"/>
      <c r="Z32" s="91"/>
      <c r="AA32" s="91"/>
      <c r="AB32" s="91"/>
      <c r="AC32" s="91"/>
      <c r="AD32" s="91"/>
      <c r="AE32" s="91"/>
      <c r="AF32" s="91"/>
      <c r="AG32" s="52"/>
      <c r="AH32" s="52"/>
      <c r="AI32" s="52"/>
      <c r="AJ32" s="52"/>
      <c r="AK32" s="52"/>
      <c r="AL32" s="52"/>
    </row>
    <row r="33" spans="3:25" ht="12.75" thickBot="1" x14ac:dyDescent="0.45"/>
    <row r="34" spans="3:25" ht="12.75" thickBot="1" x14ac:dyDescent="0.45">
      <c r="C34" s="51" t="s">
        <v>193</v>
      </c>
      <c r="K34" s="544" t="e">
        <f>G16*R29</f>
        <v>#VALUE!</v>
      </c>
      <c r="L34" s="545"/>
      <c r="M34" s="545"/>
      <c r="N34" s="545"/>
      <c r="O34" s="546"/>
      <c r="S34" s="544" t="e">
        <f>R23+R26-R27</f>
        <v>#VALUE!</v>
      </c>
      <c r="T34" s="545"/>
      <c r="U34" s="545"/>
      <c r="V34" s="545"/>
      <c r="W34" s="546"/>
      <c r="Y34" s="51" t="s">
        <v>194</v>
      </c>
    </row>
    <row r="35" spans="3:25" x14ac:dyDescent="0.4">
      <c r="C35" s="93" t="s">
        <v>195</v>
      </c>
    </row>
  </sheetData>
  <sheetProtection selectLockedCells="1"/>
  <mergeCells count="63">
    <mergeCell ref="K34:O34"/>
    <mergeCell ref="S34:W34"/>
    <mergeCell ref="C28:H28"/>
    <mergeCell ref="J28:O28"/>
    <mergeCell ref="R28:W28"/>
    <mergeCell ref="Z28:AF28"/>
    <mergeCell ref="C29:H29"/>
    <mergeCell ref="J29:O29"/>
    <mergeCell ref="R29:W29"/>
    <mergeCell ref="Y29:AF29"/>
    <mergeCell ref="Y26:AF26"/>
    <mergeCell ref="C27:H27"/>
    <mergeCell ref="J27:O27"/>
    <mergeCell ref="R27:W27"/>
    <mergeCell ref="Y27:AF27"/>
    <mergeCell ref="C26:H26"/>
    <mergeCell ref="J26:O26"/>
    <mergeCell ref="R26:W26"/>
    <mergeCell ref="Y24:AF24"/>
    <mergeCell ref="C25:H25"/>
    <mergeCell ref="J25:O25"/>
    <mergeCell ref="R25:W25"/>
    <mergeCell ref="Y25:AF25"/>
    <mergeCell ref="C24:H24"/>
    <mergeCell ref="J24:O24"/>
    <mergeCell ref="R24:W24"/>
    <mergeCell ref="Y22:AF22"/>
    <mergeCell ref="C23:H23"/>
    <mergeCell ref="J23:O23"/>
    <mergeCell ref="R23:W23"/>
    <mergeCell ref="Y23:AF23"/>
    <mergeCell ref="C22:H22"/>
    <mergeCell ref="J22:O22"/>
    <mergeCell ref="R22:W22"/>
    <mergeCell ref="J20:O20"/>
    <mergeCell ref="R20:W20"/>
    <mergeCell ref="Y20:AF20"/>
    <mergeCell ref="C21:H21"/>
    <mergeCell ref="J21:O21"/>
    <mergeCell ref="R21:W21"/>
    <mergeCell ref="Y21:AF21"/>
    <mergeCell ref="C20:H20"/>
    <mergeCell ref="C19:H19"/>
    <mergeCell ref="I19:P19"/>
    <mergeCell ref="Q19:X19"/>
    <mergeCell ref="Y19:AF19"/>
    <mergeCell ref="B8:E8"/>
    <mergeCell ref="G8:P8"/>
    <mergeCell ref="B10:E10"/>
    <mergeCell ref="B12:E12"/>
    <mergeCell ref="G12:Q12"/>
    <mergeCell ref="B14:E14"/>
    <mergeCell ref="G14:AD14"/>
    <mergeCell ref="B16:E16"/>
    <mergeCell ref="G16:J16"/>
    <mergeCell ref="K16:L16"/>
    <mergeCell ref="G10:N10"/>
    <mergeCell ref="L1:W1"/>
    <mergeCell ref="D2:AD2"/>
    <mergeCell ref="C3:AF3"/>
    <mergeCell ref="U4:Y4"/>
    <mergeCell ref="N6:R6"/>
    <mergeCell ref="S6:AD6"/>
  </mergeCells>
  <phoneticPr fontId="3"/>
  <pageMargins left="0.55118110236220474" right="0.35433070866141736" top="0.62992125984251968" bottom="0.43307086614173229" header="0.27559055118110237"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21</vt:i4>
      </vt:variant>
    </vt:vector>
  </HeadingPairs>
  <TitlesOfParts>
    <vt:vector size="30" baseType="lpstr">
      <vt:lpstr>データシート</vt:lpstr>
      <vt:lpstr>様式第１１の２(第１１関係) </vt:lpstr>
      <vt:lpstr>様式第１１(その６の１)</vt:lpstr>
      <vt:lpstr>様式第１１(その７)</vt:lpstr>
      <vt:lpstr>様式第１３(第１３関係)</vt:lpstr>
      <vt:lpstr>雛形＿リース料金均等(トラック)</vt:lpstr>
      <vt:lpstr>雛形＿リース料金変動あり(トラック)</vt:lpstr>
      <vt:lpstr>雛形＿前払い金あり(トラック)</vt:lpstr>
      <vt:lpstr>雛形＿リース料金均等(充電器)</vt:lpstr>
      <vt:lpstr>CENNTROor不明</vt:lpstr>
      <vt:lpstr>DFSKor不明</vt:lpstr>
      <vt:lpstr>データシート!Print_Area</vt:lpstr>
      <vt:lpstr>'雛形＿リース料金均等(トラック)'!Print_Area</vt:lpstr>
      <vt:lpstr>'雛形＿リース料金均等(充電器)'!Print_Area</vt:lpstr>
      <vt:lpstr>'雛形＿リース料金変動あり(トラック)'!Print_Area</vt:lpstr>
      <vt:lpstr>'雛形＿前払い金あり(トラック)'!Print_Area</vt:lpstr>
      <vt:lpstr>'様式第１１(その６の１)'!Print_Area</vt:lpstr>
      <vt:lpstr>'様式第１１(その７)'!Print_Area</vt:lpstr>
      <vt:lpstr>'様式第１１の２(第１１関係) '!Print_Area</vt:lpstr>
      <vt:lpstr>'様式第１３(第１３関係)'!Print_Area</vt:lpstr>
      <vt:lpstr>いすゞ</vt:lpstr>
      <vt:lpstr>トヨタ</vt:lpstr>
      <vt:lpstr>ニッサン</vt:lpstr>
      <vt:lpstr>フォトンor不明</vt:lpstr>
      <vt:lpstr>ホンダ</vt:lpstr>
      <vt:lpstr>三菱</vt:lpstr>
      <vt:lpstr>三菱ふそう</vt:lpstr>
      <vt:lpstr>日野</vt:lpstr>
      <vt:lpstr>不明</vt:lpstr>
      <vt:lpstr>柳州五菱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淵上 皆実</cp:lastModifiedBy>
  <cp:lastPrinted>2024-10-09T04:49:12Z</cp:lastPrinted>
  <dcterms:created xsi:type="dcterms:W3CDTF">2024-03-13T07:07:03Z</dcterms:created>
  <dcterms:modified xsi:type="dcterms:W3CDTF">2025-02-03T00:06:37Z</dcterms:modified>
</cp:coreProperties>
</file>