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T:\令和7年度　事業準備ファイル\システム\データシート（HP掲載用）\充電設備\完了実績報告\"/>
    </mc:Choice>
  </mc:AlternateContent>
  <xr:revisionPtr revIDLastSave="0" documentId="13_ncr:1_{1DA984BC-960D-4B9E-A2FF-ED7721DEE08D}" xr6:coauthVersionLast="47" xr6:coauthVersionMax="47" xr10:uidLastSave="{00000000-0000-0000-0000-000000000000}"/>
  <bookViews>
    <workbookView xWindow="-120" yWindow="-16320" windowWidth="29040" windowHeight="16440" tabRatio="601" xr2:uid="{FFC19699-9F99-4616-9412-1F68101A2628}"/>
  </bookViews>
  <sheets>
    <sheet name="データシート" sheetId="1" r:id="rId1"/>
    <sheet name="様式第１1の２(第１１条関係)" sheetId="2" r:id="rId2"/>
    <sheet name="様式第１１(その４の２) " sheetId="30" r:id="rId3"/>
    <sheet name="様式第１３(第１３関係)" sheetId="25" r:id="rId4"/>
    <sheet name="様式第１０(第８条関係)" sheetId="31" r:id="rId5"/>
    <sheet name="雛形＿リース料金均等(充電設備)" sheetId="26" r:id="rId6"/>
  </sheets>
  <externalReferences>
    <externalReference r:id="rId7"/>
    <externalReference r:id="rId8"/>
  </externalReferences>
  <definedNames>
    <definedName name="ABB">データシート!$BD$15:$BD$23</definedName>
    <definedName name="ABB_普通">データシート!$BL$15:$BL$16</definedName>
    <definedName name="CHAEVI">データシート!$BD$24:$BD$28</definedName>
    <definedName name="eTreegoJapan">データシート!$BD$29:$BD$30</definedName>
    <definedName name="EVモーターズ・ジャパン">データシート!$BD$31:$BD$40</definedName>
    <definedName name="fantasista">データシート!$BD$41:$BD$42</definedName>
    <definedName name="GSユアサ_V2H">データシート!$BS$15:$BS$18</definedName>
    <definedName name="JFEテクノス">データシート!$BD$43:$BD$53</definedName>
    <definedName name="_xlnm.Print_Area" localSheetId="0">データシート!$A$1:$AQ$188</definedName>
    <definedName name="_xlnm.Print_Area" localSheetId="5">'雛形＿リース料金均等(充電設備)'!$A$1:$AH$33</definedName>
    <definedName name="_xlnm.Print_Area" localSheetId="4">'様式第１０(第８条関係)'!$B$1:$AK$51</definedName>
    <definedName name="_xlnm.Print_Area" localSheetId="2">'様式第１１(その４の２) '!$A$1:$AD$50</definedName>
    <definedName name="_xlnm.Print_Area" localSheetId="1">'様式第１1の２(第１１条関係)'!$A$1:$AD$51</definedName>
    <definedName name="_xlnm.Print_Area" localSheetId="3">'様式第１３(第１３関係)'!$A$1:$AJ$50</definedName>
    <definedName name="SHINERAYor不明" localSheetId="2">#REF!</definedName>
    <definedName name="ULTRAEVCHARGER">データシート!$BD$54:$BD$56</definedName>
    <definedName name="V2H充放電設備">データシート!$BQ$15:$BQ$26</definedName>
    <definedName name="ZAA" localSheetId="4">[1]データシート!$BJ$55:$BJ$57</definedName>
    <definedName name="ZAB" localSheetId="4">[1]データシート!$BH$55:$BH$81</definedName>
    <definedName name="Zerova">データシート!$BD$57:$BD$86</definedName>
    <definedName name="Zerova_普通">データシート!$BL$17:$BL$120</definedName>
    <definedName name="アイケイエス_V2H">データシート!$BS$19:$BS$21</definedName>
    <definedName name="アサヒ衛陶">データシート!$BD$87:$BD$88</definedName>
    <definedName name="エリーパワー_V2H">データシート!$BS$22:$BS$23</definedName>
    <definedName name="エンザミンパワー">データシート!$BD$360</definedName>
    <definedName name="オムロンソーシアルソリューションズ_V2H">データシート!$BS$24:$BS$37</definedName>
    <definedName name="オリジン_外部">データシート!$BY$15:$BY$16</definedName>
    <definedName name="キューヘン">データシート!$BD$89:$BD$101</definedName>
    <definedName name="クリエイト・プロ_普通">データシート!$BL$121:$BL$122</definedName>
    <definedName name="ジゴワッツ">データシート!$BD$102:$BD$103</definedName>
    <definedName name="ジゴワッツ_普通">データシート!$BL$123:$BL$134</definedName>
    <definedName name="シャープエネルギーソリューション_V2H">データシート!$BS$38</definedName>
    <definedName name="シンフォニアテクノロジー">データシート!$BD$137:$BD$148</definedName>
    <definedName name="スターチャージ">データシート!$BD$104:$BD$121</definedName>
    <definedName name="ダイヘン">データシート!$BD$122:$BD$135</definedName>
    <definedName name="ダイヤゼブラ電機_V2H">データシート!$BS$39:$BS$40</definedName>
    <definedName name="ダックビル_普通">データシート!$BL$441:$BL$442</definedName>
    <definedName name="デルタ電子">データシート!$BD$136:$BD$139</definedName>
    <definedName name="デルタ電子_普通">データシート!$BL$135</definedName>
    <definedName name="デンゲン">データシート!$BD$140</definedName>
    <definedName name="デンソー_V2H">データシート!$BS$41:$BS$43</definedName>
    <definedName name="テンフィールズファクトリー">データシート!$BD$141:$BD$143</definedName>
    <definedName name="ニチコン">データシート!$BD$144:$BD$244</definedName>
    <definedName name="ニチコン_V2H">データシート!$BS$44:$BS$68</definedName>
    <definedName name="ニチコン_外部">データシート!$BY$17:$BY$18</definedName>
    <definedName name="ハセテック">データシート!$BD$246:$BD$251</definedName>
    <definedName name="パナソニック_V2H">データシート!$BS$69:$BS$73</definedName>
    <definedName name="パナソニック_普通">データシート!$BL$136:$BL$226</definedName>
    <definedName name="パワーエックス">データシート!$BD$252:$BD$253</definedName>
    <definedName name="プラゴ">データシート!$BD$368</definedName>
    <definedName name="プラゴ_普通">データシート!$BL$227:$BL$228</definedName>
    <definedName name="フルタイムシステム_普通">データシート!$BL$78:$BL$81</definedName>
    <definedName name="モリテックスチール_普通">データシート!$BL$229:$BL$256</definedName>
    <definedName name="河村電器産業_普通">データシート!$BL$257:$BL$298</definedName>
    <definedName name="外部給電設備">データシート!$BW$15:$BW$18</definedName>
    <definedName name="株式会社EVモーターズ・ジャパン" localSheetId="4">[2]交付申請書データシート!#REF!</definedName>
    <definedName name="株式会社EVモーターズ・ジャパン">[2]交付申請書データシート!#REF!</definedName>
    <definedName name="丸紅">データシート!$BD$130:$BD$136</definedName>
    <definedName name="急速充電設備">データシート!$BA$15:$BA$43</definedName>
    <definedName name="九電テクノシステムズ">データシート!$BD$102:$BD$103</definedName>
    <definedName name="三井物産プラントシステム">データシート!$BD$304:$BD$305</definedName>
    <definedName name="三菱自動車工業_外部">データシート!$BY$21</definedName>
    <definedName name="充活">データシート!$BD$362:$BD$366</definedName>
    <definedName name="新電元工業">データシート!$BD$254:$BD$272</definedName>
    <definedName name="新電元工業_普通">データシート!$BL$299:$BL$344</definedName>
    <definedName name="長州産業_V2H">データシート!$BS$74:$BS$91</definedName>
    <definedName name="椿本チエイン_V2H">データシート!$BS$92:$BS$97</definedName>
    <definedName name="東光高岳">データシート!$BD$273:$BD$287</definedName>
    <definedName name="東光高岳_V2H">データシート!$BS$98</definedName>
    <definedName name="東芝ライテック_普通">データシート!$BL$440</definedName>
    <definedName name="内外電機_普通">データシート!$BL$345:$BL$346</definedName>
    <definedName name="日東工業_普通">データシート!$BL$347:$BL$435</definedName>
    <definedName name="日発販売">データシート!$BD$245</definedName>
    <definedName name="日本宅配システム_普通">データシート!$BL$443</definedName>
    <definedName name="日本電気_普通">データシート!$BL$436</definedName>
    <definedName name="日立インダストリアルプロダクツ">データシート!$BD$369:$BD$653</definedName>
    <definedName name="日立製作所">データシート!$BD$288:$BD$359</definedName>
    <definedName name="普通充電設備">データシート!$BI$15:$BI$31</definedName>
    <definedName name="平河ヒューテック_普通">データシート!$BL$437:$BL$439</definedName>
    <definedName name="豊田自動織機_外部">データシート!$BY$16</definedName>
    <definedName name="北海道電気相互">データシート!$BD$361</definedName>
    <definedName name="本田技研工業_外部">データシート!$BY$19:$BY$20</definedName>
    <definedName name="和光電研">データシート!$BD$367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59" i="1" l="1"/>
  <c r="D49" i="1"/>
  <c r="D58" i="1" s="1"/>
  <c r="O4" i="30" a="1"/>
  <c r="O4" i="30" s="1"/>
  <c r="AF11" i="31" l="1"/>
  <c r="Y11" i="31"/>
  <c r="Q11" i="31"/>
  <c r="B11" i="31"/>
  <c r="B12" i="31"/>
  <c r="U11" i="31"/>
  <c r="N11" i="31"/>
  <c r="J38" i="25" l="1"/>
  <c r="R22" i="26" l="1"/>
  <c r="O6" i="30"/>
  <c r="P90" i="1"/>
  <c r="P89" i="1"/>
  <c r="P88"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J11" i="31" l="1"/>
  <c r="J24" i="26" l="1"/>
  <c r="B101" i="1" l="1"/>
  <c r="B100" i="1"/>
  <c r="B99" i="1"/>
  <c r="B98" i="1"/>
  <c r="B97" i="1"/>
  <c r="B96" i="1"/>
  <c r="B95" i="1"/>
  <c r="B94" i="1"/>
  <c r="B93" i="1"/>
  <c r="B92" i="1"/>
  <c r="B91" i="1"/>
  <c r="B90" i="1"/>
  <c r="B89" i="1"/>
  <c r="B88" i="1"/>
  <c r="G15" i="26" l="1"/>
  <c r="G10" i="26"/>
  <c r="G8" i="26"/>
  <c r="U32" i="30"/>
  <c r="U30" i="30"/>
  <c r="U18" i="30"/>
  <c r="U16" i="30"/>
  <c r="N12" i="30"/>
  <c r="N10" i="30"/>
  <c r="X9" i="30"/>
  <c r="O9" i="30"/>
  <c r="X8" i="30"/>
  <c r="S8" i="30"/>
  <c r="O8" i="30"/>
  <c r="O5" i="30"/>
  <c r="AS15" i="1"/>
  <c r="AS14" i="1"/>
  <c r="Z31" i="2"/>
  <c r="O7" i="30"/>
  <c r="D64" i="1" l="1"/>
  <c r="D57" i="1"/>
  <c r="D65" i="1" l="1"/>
  <c r="U34" i="30"/>
  <c r="U20" i="30"/>
  <c r="U22" i="30" l="1"/>
  <c r="D60" i="1"/>
  <c r="D61" i="1" s="1"/>
  <c r="D66" i="1"/>
  <c r="U36" i="30"/>
  <c r="S6" i="26"/>
  <c r="U36" i="25"/>
  <c r="J40" i="25"/>
  <c r="J36" i="25"/>
  <c r="Y34" i="25"/>
  <c r="Y32" i="25"/>
  <c r="J34" i="25"/>
  <c r="J32" i="25"/>
  <c r="AB13" i="25"/>
  <c r="Z12" i="25"/>
  <c r="Y11" i="25"/>
  <c r="T10" i="25"/>
  <c r="U24" i="30" l="1"/>
  <c r="D67" i="1"/>
  <c r="U42" i="30" s="1"/>
  <c r="U38" i="30"/>
  <c r="U28" i="30"/>
  <c r="D68" i="1"/>
  <c r="U35" i="2"/>
  <c r="K35" i="2"/>
  <c r="P30" i="2"/>
  <c r="S21" i="2"/>
  <c r="B21" i="2"/>
  <c r="W2" i="2"/>
  <c r="D72" i="1" l="1"/>
  <c r="D74" i="1" s="1"/>
  <c r="U44" i="30"/>
  <c r="S9" i="2"/>
  <c r="R27" i="26"/>
  <c r="J27" i="26"/>
  <c r="J29" i="26" s="1"/>
  <c r="R21" i="26"/>
  <c r="R24" i="26" s="1"/>
  <c r="S35" i="26" s="1"/>
  <c r="R29" i="26" l="1"/>
  <c r="R30" i="26" s="1"/>
  <c r="K35" i="26" s="1"/>
  <c r="J30" i="2"/>
  <c r="T28" i="25"/>
  <c r="J30" i="26"/>
  <c r="Z29" i="26" l="1"/>
  <c r="T47" i="2"/>
  <c r="I47" i="2"/>
  <c r="T46" i="2"/>
  <c r="H46" i="2"/>
  <c r="G45" i="2"/>
  <c r="M44" i="2"/>
  <c r="T43" i="2"/>
  <c r="I43" i="2"/>
  <c r="T42" i="2"/>
  <c r="H42" i="2"/>
  <c r="M41" i="2"/>
  <c r="V13" i="2"/>
  <c r="T4" i="2"/>
  <c r="A37" i="1" l="1"/>
  <c r="A41" i="2" l="1"/>
  <c r="T30" i="25" l="1"/>
  <c r="V11" i="2" l="1"/>
  <c r="U10" i="2"/>
  <c r="W5"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<sst xmlns="http://schemas.openxmlformats.org/spreadsheetml/2006/main" count="1752" uniqueCount="1590">
  <si>
    <t>提出日（西暦で入力）</t>
    <rPh sb="0" eb="3">
      <t>テイシュツビ</t>
    </rPh>
    <rPh sb="4" eb="6">
      <t>セイレキ</t>
    </rPh>
    <rPh sb="7" eb="9">
      <t>ニュウリョク</t>
    </rPh>
    <phoneticPr fontId="1"/>
  </si>
  <si>
    <t>貴社管理番号</t>
    <rPh sb="0" eb="2">
      <t>キシャ</t>
    </rPh>
    <rPh sb="2" eb="4">
      <t>カンリ</t>
    </rPh>
    <rPh sb="4" eb="6">
      <t>バンゴウ</t>
    </rPh>
    <phoneticPr fontId="1"/>
  </si>
  <si>
    <t>識別番号（電子申請のみ）</t>
    <rPh sb="0" eb="4">
      <t>シキベツバンゴウ</t>
    </rPh>
    <rPh sb="5" eb="9">
      <t>デンシシンセイ</t>
    </rPh>
    <phoneticPr fontId="1"/>
  </si>
  <si>
    <t>申請者情報</t>
    <rPh sb="0" eb="5">
      <t>シンセイシャジョウホウ</t>
    </rPh>
    <phoneticPr fontId="1"/>
  </si>
  <si>
    <t>社名又は名称</t>
    <rPh sb="0" eb="2">
      <t>シャメイ</t>
    </rPh>
    <rPh sb="2" eb="3">
      <t>マタ</t>
    </rPh>
    <rPh sb="4" eb="6">
      <t>メイショウ</t>
    </rPh>
    <phoneticPr fontId="1"/>
  </si>
  <si>
    <t>代表者役職</t>
    <rPh sb="0" eb="3">
      <t>ダイヒョウシャ</t>
    </rPh>
    <rPh sb="3" eb="5">
      <t>ヤクショク</t>
    </rPh>
    <phoneticPr fontId="1"/>
  </si>
  <si>
    <t>代表者氏名</t>
    <rPh sb="0" eb="3">
      <t>ダイヒョウシャ</t>
    </rPh>
    <rPh sb="3" eb="5">
      <t>シメイ</t>
    </rPh>
    <phoneticPr fontId="1"/>
  </si>
  <si>
    <t>責任者の所属部署・役職</t>
    <rPh sb="0" eb="3">
      <t>セキニンシャ</t>
    </rPh>
    <rPh sb="4" eb="8">
      <t>ショゾクブショ</t>
    </rPh>
    <rPh sb="9" eb="11">
      <t>ヤクショク</t>
    </rPh>
    <phoneticPr fontId="1"/>
  </si>
  <si>
    <t>責任者氏名</t>
    <rPh sb="0" eb="3">
      <t>セキニンシャ</t>
    </rPh>
    <rPh sb="3" eb="5">
      <t>シメイ</t>
    </rPh>
    <phoneticPr fontId="1"/>
  </si>
  <si>
    <t>責任者電話番号</t>
    <rPh sb="0" eb="3">
      <t>セキニンシャ</t>
    </rPh>
    <rPh sb="3" eb="7">
      <t>デンワバンゴウ</t>
    </rPh>
    <phoneticPr fontId="1"/>
  </si>
  <si>
    <t>責任者FAX番号</t>
    <rPh sb="0" eb="3">
      <t>セキニンシャ</t>
    </rPh>
    <rPh sb="6" eb="8">
      <t>バンゴウ</t>
    </rPh>
    <phoneticPr fontId="1"/>
  </si>
  <si>
    <t>責任者Eメールアドレス</t>
    <rPh sb="0" eb="3">
      <t>セキニンシャ</t>
    </rPh>
    <phoneticPr fontId="1"/>
  </si>
  <si>
    <t>担当者の所属部署・役職</t>
    <rPh sb="0" eb="3">
      <t>タントウシャ</t>
    </rPh>
    <rPh sb="4" eb="8">
      <t>ショゾクブショ</t>
    </rPh>
    <rPh sb="9" eb="11">
      <t>ヤクショク</t>
    </rPh>
    <phoneticPr fontId="1"/>
  </si>
  <si>
    <t>担当者氏名</t>
    <rPh sb="0" eb="3">
      <t>タントウシャ</t>
    </rPh>
    <rPh sb="3" eb="5">
      <t>シメイ</t>
    </rPh>
    <phoneticPr fontId="1"/>
  </si>
  <si>
    <t>担当者電話番号</t>
    <rPh sb="0" eb="3">
      <t>タントウシャ</t>
    </rPh>
    <rPh sb="3" eb="7">
      <t>デンワバンゴウ</t>
    </rPh>
    <phoneticPr fontId="1"/>
  </si>
  <si>
    <t>担当者FAX番号</t>
    <rPh sb="0" eb="3">
      <t>タントウシャ</t>
    </rPh>
    <rPh sb="6" eb="8">
      <t>バンゴウ</t>
    </rPh>
    <phoneticPr fontId="1"/>
  </si>
  <si>
    <t>担当者Eメールアドレス</t>
    <rPh sb="0" eb="3">
      <t>タントウシャ</t>
    </rPh>
    <phoneticPr fontId="1"/>
  </si>
  <si>
    <t>貸渡先住所</t>
    <rPh sb="0" eb="3">
      <t>カシワタシサキ</t>
    </rPh>
    <rPh sb="3" eb="5">
      <t>ジュウショ</t>
    </rPh>
    <phoneticPr fontId="1"/>
  </si>
  <si>
    <t>貸渡先事業者名</t>
    <rPh sb="0" eb="3">
      <t>カシワタシサキ</t>
    </rPh>
    <rPh sb="3" eb="7">
      <t>ジギョウシャメイ</t>
    </rPh>
    <phoneticPr fontId="1"/>
  </si>
  <si>
    <t>識別番号</t>
    <rPh sb="0" eb="4">
      <t>シキベツバンゴウ</t>
    </rPh>
    <phoneticPr fontId="1"/>
  </si>
  <si>
    <t>一般財団法人環境優良車普及機構</t>
    <rPh sb="0" eb="6">
      <t>イッパンザイダンホウジン</t>
    </rPh>
    <rPh sb="6" eb="11">
      <t>カンキョウユウリョウシャ</t>
    </rPh>
    <rPh sb="11" eb="15">
      <t>フキュウキコウ</t>
    </rPh>
    <phoneticPr fontId="1"/>
  </si>
  <si>
    <t>　</t>
    <phoneticPr fontId="1"/>
  </si>
  <si>
    <t>氏名又は名称</t>
    <rPh sb="0" eb="2">
      <t>シメイ</t>
    </rPh>
    <rPh sb="2" eb="3">
      <t>マタ</t>
    </rPh>
    <rPh sb="4" eb="6">
      <t>メイショウ</t>
    </rPh>
    <phoneticPr fontId="1"/>
  </si>
  <si>
    <t>代表者役職・氏名</t>
    <rPh sb="0" eb="3">
      <t>ダイヒョウシャ</t>
    </rPh>
    <rPh sb="3" eb="5">
      <t>ヤクショク</t>
    </rPh>
    <rPh sb="6" eb="8">
      <t>シメイ</t>
    </rPh>
    <phoneticPr fontId="1"/>
  </si>
  <si>
    <t>　※識別番号記載がある電子申請の場合は押印省略可</t>
    <rPh sb="2" eb="6">
      <t>シキベツバンゴウ</t>
    </rPh>
    <rPh sb="6" eb="8">
      <t>キサイ</t>
    </rPh>
    <rPh sb="11" eb="15">
      <t>デンシシンセイ</t>
    </rPh>
    <rPh sb="16" eb="18">
      <t>バアイ</t>
    </rPh>
    <rPh sb="19" eb="23">
      <t>オウインショウリャク</t>
    </rPh>
    <rPh sb="23" eb="24">
      <t>カ</t>
    </rPh>
    <phoneticPr fontId="1"/>
  </si>
  <si>
    <t>)</t>
    <phoneticPr fontId="1"/>
  </si>
  <si>
    <t>記</t>
    <rPh sb="0" eb="1">
      <t>キ</t>
    </rPh>
    <phoneticPr fontId="1"/>
  </si>
  <si>
    <t>㊞※</t>
    <phoneticPr fontId="1"/>
  </si>
  <si>
    <t>営業所名</t>
    <rPh sb="0" eb="4">
      <t>エイギョウショメイ</t>
    </rPh>
    <phoneticPr fontId="1"/>
  </si>
  <si>
    <t>注１</t>
    <rPh sb="0" eb="1">
      <t>チュウ</t>
    </rPh>
    <phoneticPr fontId="1"/>
  </si>
  <si>
    <t>注２</t>
    <rPh sb="0" eb="1">
      <t>チュウ</t>
    </rPh>
    <phoneticPr fontId="1"/>
  </si>
  <si>
    <t>型式</t>
    <rPh sb="0" eb="2">
      <t>カタシキ</t>
    </rPh>
    <phoneticPr fontId="1"/>
  </si>
  <si>
    <t>-</t>
    <phoneticPr fontId="1"/>
  </si>
  <si>
    <t>@</t>
    <phoneticPr fontId="1"/>
  </si>
  <si>
    <t>円</t>
    <rPh sb="0" eb="1">
      <t>エン</t>
    </rPh>
    <phoneticPr fontId="1"/>
  </si>
  <si>
    <t>台</t>
    <rPh sb="0" eb="1">
      <t>ダイ</t>
    </rPh>
    <phoneticPr fontId="1"/>
  </si>
  <si>
    <t>㊞※</t>
    <phoneticPr fontId="1"/>
  </si>
  <si>
    <t>…必要な場合入力</t>
    <rPh sb="1" eb="3">
      <t>ヒツヨウ</t>
    </rPh>
    <rPh sb="4" eb="6">
      <t>バアイ</t>
    </rPh>
    <rPh sb="6" eb="8">
      <t>ニュウリョク</t>
    </rPh>
    <phoneticPr fontId="1"/>
  </si>
  <si>
    <t>…入力不要項目</t>
    <rPh sb="1" eb="5">
      <t>ニュウリョクフヨウ</t>
    </rPh>
    <rPh sb="5" eb="7">
      <t>コウモク</t>
    </rPh>
    <phoneticPr fontId="1"/>
  </si>
  <si>
    <t>…自動算出のため入力不要</t>
    <rPh sb="1" eb="5">
      <t>ジドウサンシュツ</t>
    </rPh>
    <rPh sb="8" eb="10">
      <t>ニュウリョク</t>
    </rPh>
    <rPh sb="10" eb="12">
      <t>フヨウ</t>
    </rPh>
    <phoneticPr fontId="1"/>
  </si>
  <si>
    <t>…入力必須</t>
    <rPh sb="1" eb="3">
      <t>ニュウリョク</t>
    </rPh>
    <rPh sb="3" eb="5">
      <t>ヒッス</t>
    </rPh>
    <phoneticPr fontId="1"/>
  </si>
  <si>
    <t>１</t>
    <phoneticPr fontId="1"/>
  </si>
  <si>
    <t>２</t>
    <phoneticPr fontId="1"/>
  </si>
  <si>
    <t>３</t>
    <phoneticPr fontId="1"/>
  </si>
  <si>
    <t>４</t>
    <phoneticPr fontId="1"/>
  </si>
  <si>
    <t>５</t>
    <phoneticPr fontId="1"/>
  </si>
  <si>
    <t>…エラーのため、エラー内容を確認してください</t>
    <rPh sb="11" eb="13">
      <t>ナイヨウ</t>
    </rPh>
    <rPh sb="14" eb="16">
      <t>カクニン</t>
    </rPh>
    <phoneticPr fontId="1"/>
  </si>
  <si>
    <t>申請者住所</t>
    <phoneticPr fontId="1"/>
  </si>
  <si>
    <t>郵便番号（〒）</t>
    <rPh sb="0" eb="4">
      <t>ユウビンバンゴウ</t>
    </rPh>
    <phoneticPr fontId="1"/>
  </si>
  <si>
    <t>貸渡先郵便番号（〒）</t>
    <rPh sb="0" eb="3">
      <t>カシワタシサキ</t>
    </rPh>
    <rPh sb="3" eb="7">
      <t>ユウビンバンゴウ</t>
    </rPh>
    <phoneticPr fontId="1"/>
  </si>
  <si>
    <t>貸渡先代表者役職</t>
    <rPh sb="0" eb="3">
      <t>カシワタシサキ</t>
    </rPh>
    <rPh sb="3" eb="6">
      <t>ダイヒョウシャ</t>
    </rPh>
    <rPh sb="6" eb="8">
      <t>ヤクショク</t>
    </rPh>
    <phoneticPr fontId="1"/>
  </si>
  <si>
    <t>貸渡先代表者氏名</t>
    <rPh sb="0" eb="3">
      <t>カシワタシサキ</t>
    </rPh>
    <rPh sb="3" eb="6">
      <t>ダイヒョウシャ</t>
    </rPh>
    <rPh sb="6" eb="8">
      <t>シメイ</t>
    </rPh>
    <phoneticPr fontId="1"/>
  </si>
  <si>
    <t>(貸渡し先（リースの場合）</t>
    <phoneticPr fontId="1"/>
  </si>
  <si>
    <r>
      <rPr>
        <sz val="10"/>
        <color theme="1"/>
        <rFont val="ＭＳ Ｐ明朝"/>
        <family val="1"/>
        <charset val="128"/>
      </rPr>
      <t>)</t>
    </r>
    <r>
      <rPr>
        <vertAlign val="superscript"/>
        <sz val="10.5"/>
        <color theme="1"/>
        <rFont val="ＭＳ Ｐ明朝"/>
        <family val="1"/>
        <charset val="128"/>
      </rPr>
      <t>注２</t>
    </r>
    <rPh sb="1" eb="2">
      <t>チュウ</t>
    </rPh>
    <phoneticPr fontId="1"/>
  </si>
  <si>
    <t>無</t>
    <rPh sb="0" eb="1">
      <t>ナ</t>
    </rPh>
    <phoneticPr fontId="1"/>
  </si>
  <si>
    <t>本件責任者及び担当者の氏名、連絡先等</t>
    <phoneticPr fontId="1"/>
  </si>
  <si>
    <t>責任者
連絡先</t>
    <rPh sb="0" eb="3">
      <t>セキニンシャ</t>
    </rPh>
    <rPh sb="4" eb="7">
      <t>レンラクサキ</t>
    </rPh>
    <phoneticPr fontId="1"/>
  </si>
  <si>
    <t>責任者（所属部署・職名・氏名）</t>
    <phoneticPr fontId="1"/>
  </si>
  <si>
    <t>電話番号</t>
    <rPh sb="0" eb="4">
      <t>デンワバンゴウ</t>
    </rPh>
    <phoneticPr fontId="1"/>
  </si>
  <si>
    <t>FAX番号</t>
    <rPh sb="3" eb="5">
      <t>バンゴウ</t>
    </rPh>
    <phoneticPr fontId="1"/>
  </si>
  <si>
    <t>Eメールアドレス</t>
    <phoneticPr fontId="1"/>
  </si>
  <si>
    <t>@</t>
    <phoneticPr fontId="1"/>
  </si>
  <si>
    <t>担当者
連絡先</t>
    <rPh sb="0" eb="3">
      <t>タントウシャ</t>
    </rPh>
    <rPh sb="4" eb="7">
      <t>レンラクサキ</t>
    </rPh>
    <phoneticPr fontId="1"/>
  </si>
  <si>
    <t>住所〒</t>
    <rPh sb="0" eb="2">
      <t>ジュウショ</t>
    </rPh>
    <phoneticPr fontId="1"/>
  </si>
  <si>
    <t>金額</t>
    <rPh sb="0" eb="2">
      <t>キンガク</t>
    </rPh>
    <phoneticPr fontId="1"/>
  </si>
  <si>
    <t>令和６年度（補正予算）商用車等の電動化促進事業</t>
    <rPh sb="0" eb="2">
      <t>レイワ</t>
    </rPh>
    <rPh sb="3" eb="5">
      <t>ネンド</t>
    </rPh>
    <rPh sb="6" eb="10">
      <t>ホセイヨサン</t>
    </rPh>
    <rPh sb="11" eb="14">
      <t>ショウヨウシャ</t>
    </rPh>
    <rPh sb="14" eb="15">
      <t>トウ</t>
    </rPh>
    <rPh sb="16" eb="23">
      <t>デンドウカソクシンジギョウ</t>
    </rPh>
    <phoneticPr fontId="1"/>
  </si>
  <si>
    <t>申請区分</t>
    <rPh sb="0" eb="4">
      <t>シンセイクブン</t>
    </rPh>
    <phoneticPr fontId="1"/>
  </si>
  <si>
    <t>電子メール申請（jGrants申請含む）の場合には、申請書類送付時にこのExcelファイルを添付してください。</t>
    <rPh sb="0" eb="2">
      <t>デンシ</t>
    </rPh>
    <rPh sb="5" eb="7">
      <t>シンセイ</t>
    </rPh>
    <rPh sb="15" eb="17">
      <t>シンセイ</t>
    </rPh>
    <rPh sb="17" eb="18">
      <t>フク</t>
    </rPh>
    <rPh sb="21" eb="23">
      <t>バアイ</t>
    </rPh>
    <rPh sb="26" eb="30">
      <t>シンセイショルイ</t>
    </rPh>
    <rPh sb="30" eb="33">
      <t>ソウフジ</t>
    </rPh>
    <rPh sb="46" eb="48">
      <t>テンプ</t>
    </rPh>
    <phoneticPr fontId="1"/>
  </si>
  <si>
    <t>担当者郵便番号（〒）</t>
    <rPh sb="0" eb="3">
      <t>タントウシャ</t>
    </rPh>
    <rPh sb="3" eb="7">
      <t>ユウビンバンゴウ</t>
    </rPh>
    <phoneticPr fontId="1"/>
  </si>
  <si>
    <t>担当者住所</t>
    <rPh sb="0" eb="3">
      <t>タントウシャ</t>
    </rPh>
    <rPh sb="3" eb="5">
      <t>ジュウショ</t>
    </rPh>
    <phoneticPr fontId="1"/>
  </si>
  <si>
    <t>円</t>
    <rPh sb="0" eb="1">
      <t>エン</t>
    </rPh>
    <phoneticPr fontId="1"/>
  </si>
  <si>
    <t>■申請受電設備</t>
    <rPh sb="1" eb="3">
      <t>シンセイ</t>
    </rPh>
    <rPh sb="3" eb="5">
      <t>ジュデン</t>
    </rPh>
    <rPh sb="5" eb="7">
      <t>セツビ</t>
    </rPh>
    <phoneticPr fontId="1"/>
  </si>
  <si>
    <t>急速充電設備</t>
    <rPh sb="0" eb="6">
      <t>キュウソクジュウデンセツビ</t>
    </rPh>
    <phoneticPr fontId="1"/>
  </si>
  <si>
    <t>普通充電設備</t>
    <rPh sb="0" eb="6">
      <t>フツウジュウデンセツビ</t>
    </rPh>
    <phoneticPr fontId="1"/>
  </si>
  <si>
    <t>V2H充放電設備</t>
    <rPh sb="3" eb="8">
      <t>ジュウホウデンセツビ</t>
    </rPh>
    <phoneticPr fontId="1"/>
  </si>
  <si>
    <t>外部給電設備</t>
    <rPh sb="0" eb="6">
      <t>ガイブキュウデンセツビ</t>
    </rPh>
    <phoneticPr fontId="1"/>
  </si>
  <si>
    <t>高圧受電設備</t>
    <rPh sb="0" eb="6">
      <t>コウアツジュデンセツビ</t>
    </rPh>
    <phoneticPr fontId="1"/>
  </si>
  <si>
    <t>バッテリー交換式充電設備</t>
    <rPh sb="5" eb="8">
      <t>コウカンシキ</t>
    </rPh>
    <rPh sb="8" eb="12">
      <t>ジュウデンセツビ</t>
    </rPh>
    <phoneticPr fontId="1"/>
  </si>
  <si>
    <t>■補助率</t>
    <rPh sb="1" eb="4">
      <t>ホジョリツ</t>
    </rPh>
    <phoneticPr fontId="1"/>
  </si>
  <si>
    <t>ニチコン</t>
  </si>
  <si>
    <t>東光高岳</t>
  </si>
  <si>
    <t>V2H充放電設備</t>
    <rPh sb="3" eb="4">
      <t>ミツル</t>
    </rPh>
    <rPh sb="4" eb="5">
      <t>ホウ</t>
    </rPh>
    <rPh sb="5" eb="6">
      <t>デン</t>
    </rPh>
    <rPh sb="6" eb="8">
      <t>セツビ</t>
    </rPh>
    <phoneticPr fontId="2"/>
  </si>
  <si>
    <t>外部給電設備</t>
    <rPh sb="0" eb="2">
      <t>ガイブ</t>
    </rPh>
    <rPh sb="2" eb="3">
      <t>キュウ</t>
    </rPh>
    <rPh sb="4" eb="6">
      <t>セツビ</t>
    </rPh>
    <phoneticPr fontId="1"/>
  </si>
  <si>
    <t>オリジン_外部</t>
    <rPh sb="5" eb="7">
      <t>ガイブ</t>
    </rPh>
    <phoneticPr fontId="1"/>
  </si>
  <si>
    <t>ニチコン_外部</t>
    <phoneticPr fontId="1"/>
  </si>
  <si>
    <t>本田技研工業_外部</t>
    <phoneticPr fontId="1"/>
  </si>
  <si>
    <t>三菱自動車工業_外部</t>
    <phoneticPr fontId="1"/>
  </si>
  <si>
    <t>担当者（所属部署・職名・氏名）</t>
    <rPh sb="0" eb="3">
      <t>タントウシャ</t>
    </rPh>
    <phoneticPr fontId="1"/>
  </si>
  <si>
    <t>様式第１３（第１３条関係）</t>
    <rPh sb="0" eb="2">
      <t>ヨウシキ</t>
    </rPh>
    <rPh sb="2" eb="3">
      <t>ダイ</t>
    </rPh>
    <rPh sb="6" eb="7">
      <t>ダイ</t>
    </rPh>
    <rPh sb="9" eb="10">
      <t>ジョウ</t>
    </rPh>
    <rPh sb="10" eb="12">
      <t>カンケイ</t>
    </rPh>
    <phoneticPr fontId="1"/>
  </si>
  <si>
    <t>(貸渡し先(リースの場合)</t>
    <rPh sb="1" eb="3">
      <t>カシワタ</t>
    </rPh>
    <rPh sb="4" eb="5">
      <t>サキ</t>
    </rPh>
    <rPh sb="10" eb="12">
      <t>バアイ</t>
    </rPh>
    <phoneticPr fontId="1"/>
  </si>
  <si>
    <t>　※様式第１１に識別番号記載がある電子申請の場合は押印省略可</t>
    <rPh sb="2" eb="5">
      <t>ヨウシキダイ</t>
    </rPh>
    <rPh sb="8" eb="12">
      <t>シキベツバンゴウ</t>
    </rPh>
    <rPh sb="12" eb="14">
      <t>キサイ</t>
    </rPh>
    <rPh sb="17" eb="21">
      <t>デンシシンセイ</t>
    </rPh>
    <rPh sb="22" eb="24">
      <t>バアイ</t>
    </rPh>
    <rPh sb="25" eb="29">
      <t>オウインショウリャク</t>
    </rPh>
    <rPh sb="29" eb="30">
      <t>カ</t>
    </rPh>
    <phoneticPr fontId="1"/>
  </si>
  <si>
    <t>精算払請求書</t>
    <rPh sb="0" eb="2">
      <t>セイサン</t>
    </rPh>
    <rPh sb="2" eb="3">
      <t>バライ</t>
    </rPh>
    <rPh sb="3" eb="6">
      <t>セイキュウショ</t>
    </rPh>
    <phoneticPr fontId="1"/>
  </si>
  <si>
    <t>請求金額</t>
    <rPh sb="0" eb="3">
      <t>セイキュウキンガク</t>
    </rPh>
    <phoneticPr fontId="1"/>
  </si>
  <si>
    <t>(導入車両)　金</t>
    <phoneticPr fontId="1"/>
  </si>
  <si>
    <t>(充電設備)　金</t>
    <rPh sb="1" eb="5">
      <t>ジュウデンセツビ</t>
    </rPh>
    <rPh sb="7" eb="8">
      <t>キン</t>
    </rPh>
    <phoneticPr fontId="1"/>
  </si>
  <si>
    <t>請求額合計　金</t>
    <rPh sb="0" eb="2">
      <t>セイキュウ</t>
    </rPh>
    <rPh sb="2" eb="3">
      <t>ガク</t>
    </rPh>
    <rPh sb="3" eb="5">
      <t>ゴウケイ</t>
    </rPh>
    <rPh sb="6" eb="7">
      <t>キン</t>
    </rPh>
    <phoneticPr fontId="1"/>
  </si>
  <si>
    <t>金融機関名</t>
    <rPh sb="0" eb="5">
      <t>キンユウキカンメイ</t>
    </rPh>
    <phoneticPr fontId="1"/>
  </si>
  <si>
    <t>支店名</t>
    <rPh sb="0" eb="3">
      <t>シテンメイ</t>
    </rPh>
    <phoneticPr fontId="1"/>
  </si>
  <si>
    <t>銀行コード</t>
    <rPh sb="0" eb="2">
      <t>ギンコウ</t>
    </rPh>
    <phoneticPr fontId="1"/>
  </si>
  <si>
    <t>支店コード</t>
    <rPh sb="0" eb="2">
      <t>シテン</t>
    </rPh>
    <phoneticPr fontId="1"/>
  </si>
  <si>
    <t>預金の種別</t>
    <rPh sb="0" eb="2">
      <t>ヨキン</t>
    </rPh>
    <rPh sb="3" eb="5">
      <t>シュベツ</t>
    </rPh>
    <phoneticPr fontId="1"/>
  </si>
  <si>
    <t>口座番号</t>
    <rPh sb="0" eb="4">
      <t>コウザバンゴウ</t>
    </rPh>
    <phoneticPr fontId="1"/>
  </si>
  <si>
    <t>(フリガナ)</t>
    <phoneticPr fontId="1"/>
  </si>
  <si>
    <t>口座名義</t>
    <rPh sb="0" eb="4">
      <t>コウザメイギ</t>
    </rPh>
    <phoneticPr fontId="1"/>
  </si>
  <si>
    <t>交付規程第３条第３項の規定に基づき共同で交付申請した場合は、代表事業者が請求すること</t>
    <phoneticPr fontId="1"/>
  </si>
  <si>
    <t>本様式で記載に誤り等が有った場合は、様式第１１で使用した押印と同じ印で修正する（金額以外）</t>
    <phoneticPr fontId="1"/>
  </si>
  <si>
    <t>補助金執行団体記入欄</t>
    <rPh sb="0" eb="7">
      <t>ホジョキンシッコウダンタイ</t>
    </rPh>
    <rPh sb="7" eb="10">
      <t>キニュウラン</t>
    </rPh>
    <phoneticPr fontId="1"/>
  </si>
  <si>
    <t>交付額
確定通知番号</t>
    <rPh sb="0" eb="3">
      <t>コウフガク</t>
    </rPh>
    <rPh sb="4" eb="10">
      <t>カクテイツウチバンゴウ</t>
    </rPh>
    <phoneticPr fontId="1"/>
  </si>
  <si>
    <t>環補電ホ第　　　　　　　　号</t>
    <rPh sb="0" eb="1">
      <t>カン</t>
    </rPh>
    <rPh sb="1" eb="2">
      <t>ホ</t>
    </rPh>
    <rPh sb="2" eb="3">
      <t>デン</t>
    </rPh>
    <rPh sb="4" eb="5">
      <t>ダイ</t>
    </rPh>
    <rPh sb="13" eb="14">
      <t>ゴウ</t>
    </rPh>
    <phoneticPr fontId="1"/>
  </si>
  <si>
    <t>確定通知日</t>
    <rPh sb="0" eb="5">
      <t>カクテイツウチビ</t>
    </rPh>
    <phoneticPr fontId="1"/>
  </si>
  <si>
    <t>リース 料 金 算 定 根 拠 明 細 書</t>
    <rPh sb="4" eb="5">
      <t>リョウ</t>
    </rPh>
    <rPh sb="6" eb="7">
      <t>キン</t>
    </rPh>
    <rPh sb="8" eb="9">
      <t>サン</t>
    </rPh>
    <rPh sb="10" eb="11">
      <t>サダム</t>
    </rPh>
    <rPh sb="12" eb="13">
      <t>ネ</t>
    </rPh>
    <rPh sb="14" eb="15">
      <t>キョ</t>
    </rPh>
    <rPh sb="16" eb="17">
      <t>メイ</t>
    </rPh>
    <rPh sb="18" eb="19">
      <t>ホソ</t>
    </rPh>
    <rPh sb="20" eb="21">
      <t>ショ</t>
    </rPh>
    <phoneticPr fontId="30"/>
  </si>
  <si>
    <t>申請者
氏名又は名称</t>
    <rPh sb="0" eb="3">
      <t>シンセイシャ</t>
    </rPh>
    <rPh sb="4" eb="6">
      <t>シメイ</t>
    </rPh>
    <rPh sb="6" eb="7">
      <t>マタ</t>
    </rPh>
    <rPh sb="8" eb="10">
      <t>メイショウ</t>
    </rPh>
    <phoneticPr fontId="30"/>
  </si>
  <si>
    <t>：</t>
    <phoneticPr fontId="30"/>
  </si>
  <si>
    <t>型式</t>
    <rPh sb="0" eb="1">
      <t>カタ</t>
    </rPh>
    <rPh sb="1" eb="2">
      <t>シキ</t>
    </rPh>
    <phoneticPr fontId="30"/>
  </si>
  <si>
    <t>貸与先</t>
    <rPh sb="0" eb="1">
      <t>カシ</t>
    </rPh>
    <rPh sb="1" eb="2">
      <t>クミ</t>
    </rPh>
    <rPh sb="2" eb="3">
      <t>サキ</t>
    </rPh>
    <phoneticPr fontId="30"/>
  </si>
  <si>
    <t>貸与月数</t>
    <rPh sb="0" eb="1">
      <t>カシ</t>
    </rPh>
    <rPh sb="1" eb="2">
      <t>クミ</t>
    </rPh>
    <rPh sb="2" eb="3">
      <t>ツキ</t>
    </rPh>
    <rPh sb="3" eb="4">
      <t>カズ</t>
    </rPh>
    <phoneticPr fontId="30"/>
  </si>
  <si>
    <t>ヶ月</t>
    <rPh sb="1" eb="2">
      <t>ゲツ</t>
    </rPh>
    <phoneticPr fontId="30"/>
  </si>
  <si>
    <t>単位：円、消費税抜き</t>
    <rPh sb="0" eb="2">
      <t>タンイ</t>
    </rPh>
    <rPh sb="3" eb="4">
      <t>エン</t>
    </rPh>
    <rPh sb="5" eb="8">
      <t>ショウヒゼイ</t>
    </rPh>
    <rPh sb="8" eb="9">
      <t>ヌ</t>
    </rPh>
    <phoneticPr fontId="30"/>
  </si>
  <si>
    <t>項目</t>
    <rPh sb="0" eb="2">
      <t>コウモク</t>
    </rPh>
    <phoneticPr fontId="30"/>
  </si>
  <si>
    <t>通常料金</t>
    <rPh sb="0" eb="2">
      <t>ツウジョウ</t>
    </rPh>
    <rPh sb="2" eb="4">
      <t>リョウキン</t>
    </rPh>
    <phoneticPr fontId="30"/>
  </si>
  <si>
    <t>補助金適用料金</t>
    <rPh sb="0" eb="3">
      <t>ホジョキン</t>
    </rPh>
    <rPh sb="3" eb="5">
      <t>テキヨウ</t>
    </rPh>
    <rPh sb="5" eb="7">
      <t>リョウキン</t>
    </rPh>
    <phoneticPr fontId="30"/>
  </si>
  <si>
    <t>備　　　考</t>
    <phoneticPr fontId="30"/>
  </si>
  <si>
    <t>補助金</t>
    <rPh sb="0" eb="3">
      <t>ホジョキン</t>
    </rPh>
    <phoneticPr fontId="30"/>
  </si>
  <si>
    <t>▲</t>
    <phoneticPr fontId="30"/>
  </si>
  <si>
    <t>小計(①)</t>
    <rPh sb="0" eb="2">
      <t>ショウケイ</t>
    </rPh>
    <phoneticPr fontId="30"/>
  </si>
  <si>
    <t>諸税等</t>
    <rPh sb="0" eb="1">
      <t>ショ</t>
    </rPh>
    <rPh sb="1" eb="2">
      <t>ゼイ</t>
    </rPh>
    <rPh sb="2" eb="3">
      <t>トウ</t>
    </rPh>
    <phoneticPr fontId="30"/>
  </si>
  <si>
    <t>金利等</t>
    <rPh sb="0" eb="2">
      <t>キンリ</t>
    </rPh>
    <rPh sb="2" eb="3">
      <t>ナド</t>
    </rPh>
    <phoneticPr fontId="30"/>
  </si>
  <si>
    <t>小計(②)</t>
    <rPh sb="0" eb="2">
      <t>ショウケイ</t>
    </rPh>
    <phoneticPr fontId="30"/>
  </si>
  <si>
    <t>残存価格(③)</t>
    <rPh sb="0" eb="2">
      <t>ザンソン</t>
    </rPh>
    <rPh sb="2" eb="4">
      <t>カカク</t>
    </rPh>
    <phoneticPr fontId="30"/>
  </si>
  <si>
    <t>合計(①+②-③)</t>
    <rPh sb="0" eb="2">
      <t>ゴウケイ</t>
    </rPh>
    <phoneticPr fontId="30"/>
  </si>
  <si>
    <t>差</t>
    <rPh sb="0" eb="1">
      <t>サ</t>
    </rPh>
    <phoneticPr fontId="1"/>
  </si>
  <si>
    <t>リース料月額</t>
    <rPh sb="3" eb="4">
      <t>リョウ</t>
    </rPh>
    <rPh sb="4" eb="6">
      <t>ゲツガク</t>
    </rPh>
    <phoneticPr fontId="30"/>
  </si>
  <si>
    <t>リース料合計→</t>
    <rPh sb="3" eb="4">
      <t>リョウ</t>
    </rPh>
    <rPh sb="4" eb="6">
      <t>ゴウケイ</t>
    </rPh>
    <phoneticPr fontId="30"/>
  </si>
  <si>
    <t>←合計（①＋②-③）と同じであること</t>
    <rPh sb="1" eb="3">
      <t>ゴウケイ</t>
    </rPh>
    <rPh sb="11" eb="12">
      <t>オナ</t>
    </rPh>
    <phoneticPr fontId="30"/>
  </si>
  <si>
    <t>（貸与月数ｘリース料月額）</t>
    <rPh sb="1" eb="3">
      <t>タイヨ</t>
    </rPh>
    <rPh sb="3" eb="5">
      <t>ゲッスウ</t>
    </rPh>
    <rPh sb="9" eb="10">
      <t>リョウ</t>
    </rPh>
    <rPh sb="10" eb="12">
      <t>ゲツガク</t>
    </rPh>
    <phoneticPr fontId="30"/>
  </si>
  <si>
    <r>
      <t>補助事業者</t>
    </r>
    <r>
      <rPr>
        <vertAlign val="superscript"/>
        <sz val="10.5"/>
        <color theme="1"/>
        <rFont val="ＭＳ Ｐ明朝"/>
        <family val="1"/>
        <charset val="128"/>
      </rPr>
      <t>注１</t>
    </r>
    <rPh sb="0" eb="2">
      <t>ホジョ</t>
    </rPh>
    <rPh sb="2" eb="4">
      <t>ジギョウ</t>
    </rPh>
    <rPh sb="4" eb="5">
      <t>シャ</t>
    </rPh>
    <rPh sb="5" eb="6">
      <t>チュウ</t>
    </rPh>
    <phoneticPr fontId="1"/>
  </si>
  <si>
    <t>住　所</t>
    <phoneticPr fontId="1"/>
  </si>
  <si>
    <t>令和６年度補正予算脱炭素成長型経済構造移行推進対策費補助金</t>
    <phoneticPr fontId="1"/>
  </si>
  <si>
    <t>（商用車等の電動化促進事業（トラック））完了実績報告書</t>
    <phoneticPr fontId="1"/>
  </si>
  <si>
    <t>補助金の交付決定額及び交付決定年月日</t>
    <phoneticPr fontId="1"/>
  </si>
  <si>
    <t>金</t>
    <rPh sb="0" eb="1">
      <t>キン</t>
    </rPh>
    <phoneticPr fontId="1"/>
  </si>
  <si>
    <t>円</t>
    <rPh sb="0" eb="1">
      <t>エン</t>
    </rPh>
    <phoneticPr fontId="1"/>
  </si>
  <si>
    <t>補助事業の実施状況及び補助金の経費収支実績</t>
    <phoneticPr fontId="1"/>
  </si>
  <si>
    <r>
      <t>補助事業の実施期間</t>
    </r>
    <r>
      <rPr>
        <vertAlign val="superscript"/>
        <sz val="10.5"/>
        <color theme="1"/>
        <rFont val="ＭＳ Ｐ明朝"/>
        <family val="1"/>
        <charset val="128"/>
      </rPr>
      <t>注3</t>
    </r>
    <phoneticPr fontId="1"/>
  </si>
  <si>
    <t>添付資料</t>
    <rPh sb="0" eb="2">
      <t>テンプ</t>
    </rPh>
    <rPh sb="2" eb="4">
      <t>シリョウ</t>
    </rPh>
    <phoneticPr fontId="1"/>
  </si>
  <si>
    <t>注１</t>
    <phoneticPr fontId="1"/>
  </si>
  <si>
    <t>注2</t>
    <phoneticPr fontId="1"/>
  </si>
  <si>
    <t>注3</t>
    <phoneticPr fontId="1"/>
  </si>
  <si>
    <t>　交付規程第３条第３項の規定に基づき共同で交付申請した場合は、代表事業者が報告すること</t>
    <phoneticPr fontId="1"/>
  </si>
  <si>
    <t>　申請番号とは様式第３の交付決定通知書に付した申請番号</t>
    <phoneticPr fontId="1"/>
  </si>
  <si>
    <t>　交付決定日～完了実績報告書の提出日</t>
    <phoneticPr fontId="1"/>
  </si>
  <si>
    <t>令和６年度補正予算脱炭素成長型経済構造移行推進対策費補助金（商用車等の電動化促進事業（トラック））</t>
    <rPh sb="0" eb="2">
      <t>レイワ</t>
    </rPh>
    <rPh sb="3" eb="5">
      <t>ネンド</t>
    </rPh>
    <rPh sb="5" eb="7">
      <t>ホセイ</t>
    </rPh>
    <rPh sb="7" eb="9">
      <t>ヨサン</t>
    </rPh>
    <rPh sb="9" eb="10">
      <t>ダツ</t>
    </rPh>
    <rPh sb="10" eb="12">
      <t>タンソ</t>
    </rPh>
    <rPh sb="12" eb="14">
      <t>セイチョウ</t>
    </rPh>
    <rPh sb="14" eb="15">
      <t>ガタ</t>
    </rPh>
    <rPh sb="15" eb="17">
      <t>ケイザイ</t>
    </rPh>
    <rPh sb="17" eb="19">
      <t>コウゾウ</t>
    </rPh>
    <rPh sb="19" eb="21">
      <t>イコウ</t>
    </rPh>
    <rPh sb="21" eb="23">
      <t>スイシン</t>
    </rPh>
    <rPh sb="23" eb="25">
      <t>タイサク</t>
    </rPh>
    <rPh sb="25" eb="26">
      <t>ヒ</t>
    </rPh>
    <rPh sb="26" eb="29">
      <t>ホジョキン</t>
    </rPh>
    <rPh sb="30" eb="33">
      <t>ショウヨウシャ</t>
    </rPh>
    <rPh sb="33" eb="34">
      <t>トウ</t>
    </rPh>
    <rPh sb="35" eb="37">
      <t>デンドウ</t>
    </rPh>
    <rPh sb="37" eb="38">
      <t>カ</t>
    </rPh>
    <rPh sb="38" eb="40">
      <t>ソクシン</t>
    </rPh>
    <rPh sb="40" eb="42">
      <t>ジギョウ</t>
    </rPh>
    <phoneticPr fontId="1"/>
  </si>
  <si>
    <r>
      <t>補助事業者</t>
    </r>
    <r>
      <rPr>
        <vertAlign val="superscript"/>
        <sz val="11"/>
        <color theme="1"/>
        <rFont val="ＭＳ 明朝"/>
        <family val="1"/>
        <charset val="128"/>
      </rPr>
      <t>注１</t>
    </r>
    <rPh sb="0" eb="2">
      <t>ホジョ</t>
    </rPh>
    <rPh sb="2" eb="4">
      <t>ジギョウ</t>
    </rPh>
    <rPh sb="4" eb="5">
      <t>シャ</t>
    </rPh>
    <rPh sb="5" eb="6">
      <t>チュウ</t>
    </rPh>
    <phoneticPr fontId="1"/>
  </si>
  <si>
    <t>　交付額確定通知を受けた令和６年度補正予算脱炭素成長型経済構造移行推進対策費補助金（商用車等の電動化促進事業（トラック））の精算払を受けたいので、令和６年度（補正予算）脱炭素成長型経済構造移行推進対策費補助金（商用車等の電動化促進事業（トラック））交付規程第１３条第２項の規定に基づき下記のとおり請求します。</t>
    <phoneticPr fontId="1"/>
  </si>
  <si>
    <t>交付決定番号</t>
    <rPh sb="0" eb="2">
      <t>コウフ</t>
    </rPh>
    <rPh sb="2" eb="4">
      <t>ケッテイ</t>
    </rPh>
    <rPh sb="4" eb="6">
      <t>バンゴウ</t>
    </rPh>
    <phoneticPr fontId="1"/>
  </si>
  <si>
    <t>交付決定日</t>
    <phoneticPr fontId="1"/>
  </si>
  <si>
    <t>申請番号</t>
    <rPh sb="0" eb="2">
      <t>シンセイ</t>
    </rPh>
    <rPh sb="2" eb="4">
      <t>バンゴウ</t>
    </rPh>
    <phoneticPr fontId="1"/>
  </si>
  <si>
    <t>号</t>
    <rPh sb="0" eb="1">
      <t>ゴウ</t>
    </rPh>
    <phoneticPr fontId="1"/>
  </si>
  <si>
    <t>振込先情報</t>
    <rPh sb="0" eb="3">
      <t>フリコミサキ</t>
    </rPh>
    <rPh sb="3" eb="5">
      <t>ジョウホウ</t>
    </rPh>
    <phoneticPr fontId="1"/>
  </si>
  <si>
    <t>銀行名</t>
    <rPh sb="0" eb="3">
      <t>ギンコウメイ</t>
    </rPh>
    <phoneticPr fontId="1"/>
  </si>
  <si>
    <t>銀行コード</t>
    <rPh sb="0" eb="2">
      <t>ギンコウ</t>
    </rPh>
    <phoneticPr fontId="1"/>
  </si>
  <si>
    <t>支店名</t>
    <rPh sb="0" eb="3">
      <t>シテンメイ</t>
    </rPh>
    <phoneticPr fontId="1"/>
  </si>
  <si>
    <t>支店コード</t>
    <rPh sb="0" eb="2">
      <t>シテン</t>
    </rPh>
    <phoneticPr fontId="1"/>
  </si>
  <si>
    <t>預金種別</t>
    <rPh sb="0" eb="4">
      <t>ヨキンシュベツ</t>
    </rPh>
    <phoneticPr fontId="1"/>
  </si>
  <si>
    <t>口座番号</t>
    <rPh sb="0" eb="4">
      <t>コウザバンゴウ</t>
    </rPh>
    <phoneticPr fontId="1"/>
  </si>
  <si>
    <t>フリガナ</t>
    <phoneticPr fontId="1"/>
  </si>
  <si>
    <t>口座名義</t>
    <rPh sb="0" eb="4">
      <t>コウザメイギ</t>
    </rPh>
    <phoneticPr fontId="1"/>
  </si>
  <si>
    <r>
      <t>（申請番号</t>
    </r>
    <r>
      <rPr>
        <vertAlign val="superscript"/>
        <sz val="10.5"/>
        <color theme="1"/>
        <rFont val="ＭＳ Ｐ明朝"/>
        <family val="1"/>
        <charset val="128"/>
      </rPr>
      <t>注２</t>
    </r>
    <rPh sb="5" eb="6">
      <t>チュウ</t>
    </rPh>
    <phoneticPr fontId="1"/>
  </si>
  <si>
    <t>)</t>
    <phoneticPr fontId="1"/>
  </si>
  <si>
    <t>で交付決定の通知を受けた</t>
    <phoneticPr fontId="1"/>
  </si>
  <si>
    <t>（商用車等の電動化促進事業（トラック））交付規程第１１条第１項の規定に基づき下記のとおり報告します。</t>
    <phoneticPr fontId="1"/>
  </si>
  <si>
    <t>令和６年度補正予算脱炭素成長型経済構造移行推進対策費補助金（商用車等の電動化促進事業（トラッ</t>
    <phoneticPr fontId="1"/>
  </si>
  <si>
    <t>ク））の事業を完了しましたので、令和６年度（補正予算）脱炭素成長型経済構造移行推進対策費補助金</t>
    <phoneticPr fontId="1"/>
  </si>
  <si>
    <t>～</t>
    <phoneticPr fontId="1"/>
  </si>
  <si>
    <r>
      <t>＜充電器申請専用＞</t>
    </r>
    <r>
      <rPr>
        <b/>
        <sz val="18"/>
        <rFont val="游ゴシック"/>
        <family val="3"/>
        <charset val="128"/>
        <scheme val="minor"/>
      </rPr>
      <t>完了実績報告時用Excelデータシート</t>
    </r>
    <rPh sb="1" eb="4">
      <t>ジュウデンキ</t>
    </rPh>
    <rPh sb="4" eb="6">
      <t>シンセイ</t>
    </rPh>
    <rPh sb="6" eb="8">
      <t>センヨウ</t>
    </rPh>
    <rPh sb="9" eb="11">
      <t>カンリョウ</t>
    </rPh>
    <rPh sb="11" eb="13">
      <t>ジッセキ</t>
    </rPh>
    <rPh sb="13" eb="15">
      <t>ホウコク</t>
    </rPh>
    <rPh sb="15" eb="16">
      <t>ジ</t>
    </rPh>
    <rPh sb="16" eb="17">
      <t>ヨウ</t>
    </rPh>
    <phoneticPr fontId="1"/>
  </si>
  <si>
    <t>交付決定額</t>
    <rPh sb="0" eb="2">
      <t>コウフ</t>
    </rPh>
    <rPh sb="2" eb="4">
      <t>ケッテイ</t>
    </rPh>
    <rPh sb="4" eb="5">
      <t>ガク</t>
    </rPh>
    <phoneticPr fontId="1"/>
  </si>
  <si>
    <t>うち消費税及び地方消費税相当額</t>
    <rPh sb="2" eb="5">
      <t>ショウヒゼイ</t>
    </rPh>
    <rPh sb="5" eb="6">
      <t>オヨ</t>
    </rPh>
    <rPh sb="7" eb="9">
      <t>チホウ</t>
    </rPh>
    <rPh sb="9" eb="12">
      <t>ショウヒゼイ</t>
    </rPh>
    <rPh sb="12" eb="14">
      <t>ソウトウ</t>
    </rPh>
    <rPh sb="14" eb="15">
      <t>ガク</t>
    </rPh>
    <phoneticPr fontId="1"/>
  </si>
  <si>
    <t>円</t>
    <rPh sb="0" eb="1">
      <t>エン</t>
    </rPh>
    <phoneticPr fontId="1"/>
  </si>
  <si>
    <t>申請充電器情報（1型式目）</t>
    <rPh sb="0" eb="2">
      <t>シンセイ</t>
    </rPh>
    <rPh sb="2" eb="5">
      <t>ジュウデンキ</t>
    </rPh>
    <rPh sb="5" eb="7">
      <t>ジョウホウ</t>
    </rPh>
    <rPh sb="9" eb="12">
      <t>カタシキメ</t>
    </rPh>
    <phoneticPr fontId="1"/>
  </si>
  <si>
    <t>様式第１１の２（第１１条関係）</t>
    <phoneticPr fontId="1"/>
  </si>
  <si>
    <t>（充電設備を報告する場合）</t>
    <phoneticPr fontId="1"/>
  </si>
  <si>
    <t>充 　電 　設 　備</t>
    <phoneticPr fontId="1"/>
  </si>
  <si>
    <t>（うち消費税及び地方消費税相当額</t>
    <phoneticPr fontId="1"/>
  </si>
  <si>
    <t>円）</t>
    <phoneticPr fontId="1"/>
  </si>
  <si>
    <t>様式第１１（その４の２）に記載のとおり</t>
    <phoneticPr fontId="1"/>
  </si>
  <si>
    <t>補助事業の実施報告書　様式第１１（その４の２）</t>
    <phoneticPr fontId="1"/>
  </si>
  <si>
    <t>充電機器</t>
    <rPh sb="0" eb="4">
      <t>ジュウデンキキ</t>
    </rPh>
    <phoneticPr fontId="1"/>
  </si>
  <si>
    <r>
      <t>　メーカー名</t>
    </r>
    <r>
      <rPr>
        <vertAlign val="superscript"/>
        <sz val="11"/>
        <color theme="1"/>
        <rFont val="ＭＳ Ｐ明朝"/>
        <family val="1"/>
        <charset val="128"/>
      </rPr>
      <t>注２</t>
    </r>
    <r>
      <rPr>
        <sz val="11"/>
        <color theme="1"/>
        <rFont val="ＭＳ Ｐ明朝"/>
        <family val="1"/>
        <charset val="128"/>
      </rPr>
      <t>：</t>
    </r>
    <rPh sb="5" eb="6">
      <t>メイ</t>
    </rPh>
    <rPh sb="6" eb="7">
      <t>チュウ</t>
    </rPh>
    <phoneticPr fontId="1"/>
  </si>
  <si>
    <r>
      <t>　製造番号</t>
    </r>
    <r>
      <rPr>
        <vertAlign val="superscript"/>
        <sz val="11"/>
        <color theme="1"/>
        <rFont val="ＭＳ Ｐ明朝"/>
        <family val="1"/>
        <charset val="128"/>
      </rPr>
      <t>注２</t>
    </r>
    <r>
      <rPr>
        <sz val="11"/>
        <color theme="1"/>
        <rFont val="ＭＳ Ｐ明朝"/>
        <family val="1"/>
        <charset val="128"/>
      </rPr>
      <t>：</t>
    </r>
    <rPh sb="1" eb="5">
      <t>セイゾウバンゴウ</t>
    </rPh>
    <rPh sb="5" eb="6">
      <t>チュウ</t>
    </rPh>
    <phoneticPr fontId="1"/>
  </si>
  <si>
    <r>
      <t>　出力電力</t>
    </r>
    <r>
      <rPr>
        <vertAlign val="superscript"/>
        <sz val="11"/>
        <color theme="1"/>
        <rFont val="ＭＳ Ｐ明朝"/>
        <family val="1"/>
        <charset val="128"/>
      </rPr>
      <t>注２</t>
    </r>
    <r>
      <rPr>
        <sz val="11"/>
        <color theme="1"/>
        <rFont val="ＭＳ Ｐ明朝"/>
        <family val="1"/>
        <charset val="128"/>
      </rPr>
      <t>：</t>
    </r>
    <rPh sb="1" eb="5">
      <t>シュツリョクデンリョク</t>
    </rPh>
    <rPh sb="5" eb="6">
      <t>チュウ</t>
    </rPh>
    <phoneticPr fontId="1"/>
  </si>
  <si>
    <r>
      <t>　認証登録</t>
    </r>
    <r>
      <rPr>
        <vertAlign val="superscript"/>
        <sz val="11"/>
        <color theme="1"/>
        <rFont val="ＭＳ Ｐ明朝"/>
        <family val="1"/>
        <charset val="128"/>
      </rPr>
      <t>注５</t>
    </r>
    <r>
      <rPr>
        <sz val="11"/>
        <color theme="1"/>
        <rFont val="ＭＳ Ｐ明朝"/>
        <family val="1"/>
        <charset val="128"/>
      </rPr>
      <t>：</t>
    </r>
    <rPh sb="1" eb="5">
      <t>ニンショウトウロク</t>
    </rPh>
    <rPh sb="5" eb="6">
      <t>チュウ</t>
    </rPh>
    <phoneticPr fontId="1"/>
  </si>
  <si>
    <t>有</t>
    <rPh sb="0" eb="1">
      <t>アリ</t>
    </rPh>
    <phoneticPr fontId="1"/>
  </si>
  <si>
    <t>その他証明書</t>
    <rPh sb="2" eb="3">
      <t>タ</t>
    </rPh>
    <rPh sb="3" eb="6">
      <t>ショウメイショ</t>
    </rPh>
    <phoneticPr fontId="1"/>
  </si>
  <si>
    <t>　台数：</t>
    <rPh sb="1" eb="3">
      <t>ダイスウ</t>
    </rPh>
    <phoneticPr fontId="1"/>
  </si>
  <si>
    <t>（総口数</t>
    <rPh sb="1" eb="2">
      <t>ソウ</t>
    </rPh>
    <rPh sb="2" eb="4">
      <t>クチスウ</t>
    </rPh>
    <phoneticPr fontId="1"/>
  </si>
  <si>
    <t>口）</t>
    <rPh sb="0" eb="1">
      <t>クチ</t>
    </rPh>
    <phoneticPr fontId="1"/>
  </si>
  <si>
    <t>営業所位置(使用の本拠の位置・住所)</t>
    <rPh sb="0" eb="5">
      <t>エイギョウショイチ</t>
    </rPh>
    <rPh sb="6" eb="8">
      <t>シヨウ</t>
    </rPh>
    <rPh sb="9" eb="11">
      <t>ホンキョ</t>
    </rPh>
    <rPh sb="12" eb="14">
      <t>イチ</t>
    </rPh>
    <rPh sb="15" eb="17">
      <t>ジュウショ</t>
    </rPh>
    <phoneticPr fontId="1"/>
  </si>
  <si>
    <t>所要経費</t>
    <rPh sb="0" eb="4">
      <t>ショヨウケイヒ</t>
    </rPh>
    <phoneticPr fontId="1"/>
  </si>
  <si>
    <r>
      <t>（1）-1　補助対象経費(充電機器・1台)</t>
    </r>
    <r>
      <rPr>
        <vertAlign val="superscript"/>
        <sz val="11"/>
        <color theme="1"/>
        <rFont val="ＭＳ Ｐ明朝"/>
        <family val="1"/>
        <charset val="128"/>
      </rPr>
      <t>注３</t>
    </r>
    <rPh sb="6" eb="12">
      <t>ホジョタイショウケイヒ</t>
    </rPh>
    <rPh sb="13" eb="17">
      <t>ジュウデンキキ</t>
    </rPh>
    <rPh sb="19" eb="20">
      <t>ダイ</t>
    </rPh>
    <rPh sb="21" eb="22">
      <t>チュウ</t>
    </rPh>
    <phoneticPr fontId="1"/>
  </si>
  <si>
    <t>（2）-1　寄付金、補助金その他の収入</t>
    <rPh sb="6" eb="9">
      <t>キフキン</t>
    </rPh>
    <rPh sb="10" eb="13">
      <t>ホジョキン</t>
    </rPh>
    <rPh sb="15" eb="16">
      <t>タ</t>
    </rPh>
    <rPh sb="17" eb="19">
      <t>シュウニュウ</t>
    </rPh>
    <phoneticPr fontId="1"/>
  </si>
  <si>
    <t>（3）-1　補助対象経費支出予定額(「(1)-1」-「(2)-1」)</t>
    <rPh sb="6" eb="12">
      <t>ホジョタイショウケイヒ</t>
    </rPh>
    <rPh sb="12" eb="17">
      <t>シシュツヨテイガク</t>
    </rPh>
    <phoneticPr fontId="1"/>
  </si>
  <si>
    <r>
      <t>（4）-1　基準額</t>
    </r>
    <r>
      <rPr>
        <vertAlign val="superscript"/>
        <sz val="11"/>
        <color theme="1"/>
        <rFont val="ＭＳ Ｐ明朝"/>
        <family val="1"/>
        <charset val="128"/>
      </rPr>
      <t>注4</t>
    </r>
    <rPh sb="6" eb="8">
      <t>キジュン</t>
    </rPh>
    <rPh sb="8" eb="9">
      <t>ガク</t>
    </rPh>
    <rPh sb="9" eb="10">
      <t>チュウ</t>
    </rPh>
    <phoneticPr fontId="1"/>
  </si>
  <si>
    <r>
      <t>（5）-1　補助金所要額(補助金交付申請額)
　</t>
    </r>
    <r>
      <rPr>
        <sz val="10"/>
        <color theme="1"/>
        <rFont val="ＭＳ Ｐ明朝"/>
        <family val="1"/>
        <charset val="128"/>
      </rPr>
      <t>(3)-1と(4)-1と上限額を比較して少ない方の額(算出された額に
　１，０００円未満の端数が生じた場合には、これを切り捨てるものとする。)</t>
    </r>
    <rPh sb="6" eb="12">
      <t>ホジョキンショヨウガク</t>
    </rPh>
    <rPh sb="13" eb="21">
      <t>ホジョキンコウフシンセイガク</t>
    </rPh>
    <rPh sb="36" eb="39">
      <t>ジョウゲンガク</t>
    </rPh>
    <rPh sb="40" eb="42">
      <t>ヒカク</t>
    </rPh>
    <rPh sb="44" eb="45">
      <t>スク</t>
    </rPh>
    <rPh sb="47" eb="48">
      <t>ホウ</t>
    </rPh>
    <rPh sb="49" eb="50">
      <t>ガク</t>
    </rPh>
    <rPh sb="51" eb="53">
      <t>サンシュツ</t>
    </rPh>
    <rPh sb="56" eb="57">
      <t>ガク</t>
    </rPh>
    <rPh sb="65" eb="66">
      <t>エン</t>
    </rPh>
    <rPh sb="66" eb="68">
      <t>ミマン</t>
    </rPh>
    <rPh sb="69" eb="71">
      <t>ハスウ</t>
    </rPh>
    <rPh sb="72" eb="73">
      <t>ショウ</t>
    </rPh>
    <rPh sb="75" eb="77">
      <t>バアイ</t>
    </rPh>
    <rPh sb="83" eb="84">
      <t>キ</t>
    </rPh>
    <rPh sb="85" eb="86">
      <t>ス</t>
    </rPh>
    <phoneticPr fontId="1"/>
  </si>
  <si>
    <t>（6）-1　補助金交付申請額・充電機器((5)-1×台数)</t>
    <rPh sb="6" eb="14">
      <t>ホジョキンコウフシンセイガク</t>
    </rPh>
    <rPh sb="15" eb="19">
      <t>ジュウデンキキ</t>
    </rPh>
    <rPh sb="26" eb="28">
      <t>ダイスウ</t>
    </rPh>
    <phoneticPr fontId="1"/>
  </si>
  <si>
    <r>
      <t>（1）-2　補助対象経費(工事費・全体)</t>
    </r>
    <r>
      <rPr>
        <vertAlign val="superscript"/>
        <sz val="11"/>
        <color theme="1"/>
        <rFont val="ＭＳ Ｐ明朝"/>
        <family val="1"/>
        <charset val="128"/>
      </rPr>
      <t>注３</t>
    </r>
    <rPh sb="6" eb="12">
      <t>ホジョタイショウケイヒ</t>
    </rPh>
    <rPh sb="13" eb="16">
      <t>コウジヒ</t>
    </rPh>
    <rPh sb="17" eb="19">
      <t>ゼンタイ</t>
    </rPh>
    <rPh sb="20" eb="21">
      <t>チュウ</t>
    </rPh>
    <phoneticPr fontId="1"/>
  </si>
  <si>
    <t>（2）-2　寄付金、補助金その他の収入</t>
    <rPh sb="6" eb="9">
      <t>キフキン</t>
    </rPh>
    <rPh sb="10" eb="13">
      <t>ホジョキン</t>
    </rPh>
    <rPh sb="15" eb="16">
      <t>タ</t>
    </rPh>
    <rPh sb="17" eb="19">
      <t>シュウニュウ</t>
    </rPh>
    <phoneticPr fontId="1"/>
  </si>
  <si>
    <t>（3）-2　補助対象経費支出予定額(「(1)-2」-「(2)-2」)</t>
    <rPh sb="6" eb="12">
      <t>ホジョタイショウケイヒ</t>
    </rPh>
    <rPh sb="12" eb="17">
      <t>シシュツヨテイガク</t>
    </rPh>
    <phoneticPr fontId="1"/>
  </si>
  <si>
    <r>
      <t>（4）-2　基準額</t>
    </r>
    <r>
      <rPr>
        <vertAlign val="superscript"/>
        <sz val="11"/>
        <color theme="1"/>
        <rFont val="ＭＳ Ｐ明朝"/>
        <family val="1"/>
        <charset val="128"/>
      </rPr>
      <t>注4</t>
    </r>
    <rPh sb="6" eb="8">
      <t>キジュン</t>
    </rPh>
    <rPh sb="8" eb="9">
      <t>ガク</t>
    </rPh>
    <rPh sb="9" eb="10">
      <t>チュウ</t>
    </rPh>
    <phoneticPr fontId="1"/>
  </si>
  <si>
    <t>（6）-2　補助金交付申請額・工事費((5)-2)</t>
    <rPh sb="6" eb="14">
      <t>ホジョキンコウフシンセイガク</t>
    </rPh>
    <rPh sb="15" eb="18">
      <t>コウジヒ</t>
    </rPh>
    <phoneticPr fontId="1"/>
  </si>
  <si>
    <t>（7）　補助金交付申請額・充電設備(「(6)-1」+「(6)-2」)</t>
    <rPh sb="13" eb="17">
      <t>ジュウデンセツビ</t>
    </rPh>
    <phoneticPr fontId="1"/>
  </si>
  <si>
    <t>注２ 充電設備メーカーが定める型式等をそれぞれ記載する</t>
    <phoneticPr fontId="1"/>
  </si>
  <si>
    <t>注３ 補助対象経費に係る消費税のうち、仕入控除を行う場合における仕入控除の対象となる消費税相当分については、補助対象としない</t>
    <phoneticPr fontId="1"/>
  </si>
  <si>
    <t>注４ 交付規程別表第１　３．基準額により算定した額とする</t>
    <phoneticPr fontId="1"/>
  </si>
  <si>
    <t>様式第１１（その４の２）</t>
    <rPh sb="0" eb="2">
      <t>ヨウシキ</t>
    </rPh>
    <rPh sb="2" eb="3">
      <t>ダイ</t>
    </rPh>
    <phoneticPr fontId="1"/>
  </si>
  <si>
    <t>令和６年度補正予算 商用車等の電動化促進事業（トラック）実施報告書（充電設備）　（型式ごとに提出）</t>
    <rPh sb="0" eb="2">
      <t>レイワ</t>
    </rPh>
    <rPh sb="3" eb="5">
      <t>ネンド</t>
    </rPh>
    <rPh sb="5" eb="7">
      <t>ホセイ</t>
    </rPh>
    <rPh sb="7" eb="9">
      <t>ヨサン</t>
    </rPh>
    <rPh sb="10" eb="13">
      <t>ショウヨウシャ</t>
    </rPh>
    <rPh sb="13" eb="14">
      <t>トウ</t>
    </rPh>
    <rPh sb="15" eb="17">
      <t>デンドウ</t>
    </rPh>
    <rPh sb="17" eb="18">
      <t>カ</t>
    </rPh>
    <rPh sb="18" eb="20">
      <t>ソクシン</t>
    </rPh>
    <rPh sb="20" eb="22">
      <t>ジギョウ</t>
    </rPh>
    <rPh sb="28" eb="30">
      <t>ジッシ</t>
    </rPh>
    <rPh sb="30" eb="33">
      <t>ホウコクショ</t>
    </rPh>
    <rPh sb="34" eb="36">
      <t>ジュウデン</t>
    </rPh>
    <rPh sb="36" eb="38">
      <t>セツビ</t>
    </rPh>
    <rPh sb="41" eb="43">
      <t>カタシキ</t>
    </rPh>
    <rPh sb="46" eb="48">
      <t>テイシュツ</t>
    </rPh>
    <phoneticPr fontId="1"/>
  </si>
  <si>
    <r>
      <t>　型　式</t>
    </r>
    <r>
      <rPr>
        <vertAlign val="superscript"/>
        <sz val="11"/>
        <color theme="1"/>
        <rFont val="ＭＳ Ｐ明朝"/>
        <family val="1"/>
        <charset val="128"/>
      </rPr>
      <t>注２</t>
    </r>
    <r>
      <rPr>
        <sz val="11"/>
        <color theme="1"/>
        <rFont val="ＭＳ Ｐ明朝"/>
        <family val="1"/>
        <charset val="128"/>
      </rPr>
      <t>：</t>
    </r>
    <rPh sb="1" eb="2">
      <t>カタ</t>
    </rPh>
    <rPh sb="3" eb="4">
      <t>シキ</t>
    </rPh>
    <rPh sb="4" eb="5">
      <t>チュウ</t>
    </rPh>
    <phoneticPr fontId="1"/>
  </si>
  <si>
    <t>注１ 充電設備型式ごとに本様式（様式第１１（その４の２））を複数枚記載して添付する</t>
    <phoneticPr fontId="1"/>
  </si>
  <si>
    <t>注５ 該当する認証登録機関に☑を付す</t>
    <phoneticPr fontId="1"/>
  </si>
  <si>
    <t>充電設備を報告する場合</t>
    <rPh sb="0" eb="2">
      <t>ジュウデン</t>
    </rPh>
    <rPh sb="2" eb="4">
      <t>セツビ</t>
    </rPh>
    <rPh sb="5" eb="7">
      <t>ホウコク</t>
    </rPh>
    <rPh sb="9" eb="11">
      <t>バアイ</t>
    </rPh>
    <phoneticPr fontId="1"/>
  </si>
  <si>
    <t>メーカー名</t>
    <rPh sb="4" eb="5">
      <t>メイ</t>
    </rPh>
    <phoneticPr fontId="30"/>
  </si>
  <si>
    <t>製造番号</t>
    <rPh sb="0" eb="4">
      <t>セイゾウバンゴウ</t>
    </rPh>
    <phoneticPr fontId="30"/>
  </si>
  <si>
    <t>充電設備価格</t>
    <rPh sb="0" eb="6">
      <t>ジュウデンセツビカカク</t>
    </rPh>
    <phoneticPr fontId="30"/>
  </si>
  <si>
    <t>工事費</t>
    <rPh sb="0" eb="3">
      <t>コウジヒ</t>
    </rPh>
    <phoneticPr fontId="1"/>
  </si>
  <si>
    <t>※充電設備価格は様式第１１（その４の２）の補助対象経費とする</t>
    <rPh sb="1" eb="3">
      <t>ジュウデン</t>
    </rPh>
    <rPh sb="3" eb="5">
      <t>セツビ</t>
    </rPh>
    <rPh sb="5" eb="7">
      <t>カカク</t>
    </rPh>
    <rPh sb="8" eb="10">
      <t>ヨウシキ</t>
    </rPh>
    <rPh sb="10" eb="11">
      <t>ダイ</t>
    </rPh>
    <rPh sb="21" eb="23">
      <t>ホジョ</t>
    </rPh>
    <rPh sb="23" eb="25">
      <t>タイショウ</t>
    </rPh>
    <rPh sb="25" eb="27">
      <t>ケイヒ</t>
    </rPh>
    <phoneticPr fontId="30"/>
  </si>
  <si>
    <t>メーカー名</t>
    <rPh sb="4" eb="5">
      <t>メイ</t>
    </rPh>
    <phoneticPr fontId="1"/>
  </si>
  <si>
    <t>製造番号</t>
    <rPh sb="0" eb="4">
      <t>セイゾウバンゴウ</t>
    </rPh>
    <phoneticPr fontId="1"/>
  </si>
  <si>
    <t>出力電力</t>
    <rPh sb="0" eb="4">
      <t>シュツリョクデンリョク</t>
    </rPh>
    <phoneticPr fontId="1"/>
  </si>
  <si>
    <t>kW</t>
    <phoneticPr fontId="1"/>
  </si>
  <si>
    <t>申請充電設備情報</t>
    <rPh sb="0" eb="2">
      <t>シンセイ</t>
    </rPh>
    <rPh sb="2" eb="6">
      <t>ジュウデンセツビ</t>
    </rPh>
    <rPh sb="6" eb="8">
      <t>ジョウホウ</t>
    </rPh>
    <phoneticPr fontId="1"/>
  </si>
  <si>
    <t>認証登録</t>
    <rPh sb="0" eb="4">
      <t>ニンショウトウロク</t>
    </rPh>
    <phoneticPr fontId="1"/>
  </si>
  <si>
    <t>機器台数</t>
    <rPh sb="0" eb="4">
      <t>キキダイスウ</t>
    </rPh>
    <phoneticPr fontId="1"/>
  </si>
  <si>
    <t>台</t>
    <rPh sb="0" eb="1">
      <t>ダイ</t>
    </rPh>
    <phoneticPr fontId="1"/>
  </si>
  <si>
    <t>総口数</t>
    <rPh sb="0" eb="3">
      <t>ソウクチスウ</t>
    </rPh>
    <phoneticPr fontId="1"/>
  </si>
  <si>
    <t>口</t>
    <rPh sb="0" eb="1">
      <t>クチ</t>
    </rPh>
    <phoneticPr fontId="1"/>
  </si>
  <si>
    <t>営業所位置（使用本拠の位置・住所）</t>
    <rPh sb="0" eb="3">
      <t>エイギョウショ</t>
    </rPh>
    <rPh sb="3" eb="5">
      <t>イチ</t>
    </rPh>
    <rPh sb="6" eb="8">
      <t>シヨウ</t>
    </rPh>
    <rPh sb="8" eb="10">
      <t>ホンキョ</t>
    </rPh>
    <rPh sb="11" eb="13">
      <t>イチ</t>
    </rPh>
    <rPh sb="14" eb="16">
      <t>ジュウショ</t>
    </rPh>
    <phoneticPr fontId="1"/>
  </si>
  <si>
    <t>（１）-１補助対象経費（充電機器・1台）</t>
    <rPh sb="5" eb="7">
      <t>ホジョ</t>
    </rPh>
    <rPh sb="7" eb="9">
      <t>タイショウ</t>
    </rPh>
    <rPh sb="9" eb="11">
      <t>ケイヒ</t>
    </rPh>
    <rPh sb="12" eb="14">
      <t>ジュウデン</t>
    </rPh>
    <rPh sb="14" eb="16">
      <t>キキ</t>
    </rPh>
    <rPh sb="18" eb="19">
      <t>ダイ</t>
    </rPh>
    <phoneticPr fontId="1"/>
  </si>
  <si>
    <t>円</t>
    <rPh sb="0" eb="1">
      <t>エン</t>
    </rPh>
    <phoneticPr fontId="1"/>
  </si>
  <si>
    <t>（２）-１寄付金、補助金その他の収入</t>
    <rPh sb="5" eb="8">
      <t>キフキン</t>
    </rPh>
    <rPh sb="9" eb="12">
      <t>ホジョキン</t>
    </rPh>
    <rPh sb="14" eb="15">
      <t>タ</t>
    </rPh>
    <rPh sb="16" eb="18">
      <t>シュウニュウ</t>
    </rPh>
    <phoneticPr fontId="1"/>
  </si>
  <si>
    <t>（３）-１補助対象経費支出予定額</t>
    <rPh sb="5" eb="7">
      <t>ホジョ</t>
    </rPh>
    <rPh sb="7" eb="9">
      <t>タイショウ</t>
    </rPh>
    <rPh sb="9" eb="11">
      <t>ケイヒ</t>
    </rPh>
    <rPh sb="11" eb="13">
      <t>シシュツ</t>
    </rPh>
    <rPh sb="13" eb="15">
      <t>ヨテイ</t>
    </rPh>
    <rPh sb="15" eb="16">
      <t>ガク</t>
    </rPh>
    <phoneticPr fontId="1"/>
  </si>
  <si>
    <t>（４）-１基準額</t>
    <rPh sb="5" eb="7">
      <t>キジュン</t>
    </rPh>
    <rPh sb="7" eb="8">
      <t>ガク</t>
    </rPh>
    <phoneticPr fontId="1"/>
  </si>
  <si>
    <t>型式別補助上限額</t>
    <rPh sb="0" eb="2">
      <t>カタシキ</t>
    </rPh>
    <rPh sb="2" eb="3">
      <t>ベツ</t>
    </rPh>
    <rPh sb="3" eb="5">
      <t>ホジョ</t>
    </rPh>
    <rPh sb="5" eb="8">
      <t>ジョウゲンガク</t>
    </rPh>
    <phoneticPr fontId="1"/>
  </si>
  <si>
    <t>（５）-１補助金所要額（補助金交付申請額）</t>
    <rPh sb="5" eb="8">
      <t>ホジョキン</t>
    </rPh>
    <rPh sb="8" eb="10">
      <t>ショヨウ</t>
    </rPh>
    <rPh sb="10" eb="11">
      <t>ガク</t>
    </rPh>
    <rPh sb="12" eb="15">
      <t>ホジョキン</t>
    </rPh>
    <rPh sb="15" eb="17">
      <t>コウフ</t>
    </rPh>
    <rPh sb="17" eb="19">
      <t>シンセイ</t>
    </rPh>
    <rPh sb="19" eb="20">
      <t>ガク</t>
    </rPh>
    <phoneticPr fontId="1"/>
  </si>
  <si>
    <t>（６）-１補助金交付申請額×充電機器（台数）</t>
    <rPh sb="5" eb="8">
      <t>ホジョキン</t>
    </rPh>
    <rPh sb="8" eb="10">
      <t>コウフ</t>
    </rPh>
    <rPh sb="10" eb="12">
      <t>シンセイ</t>
    </rPh>
    <rPh sb="12" eb="13">
      <t>ガク</t>
    </rPh>
    <rPh sb="14" eb="16">
      <t>ジュウデン</t>
    </rPh>
    <rPh sb="16" eb="18">
      <t>キキ</t>
    </rPh>
    <rPh sb="19" eb="21">
      <t>ダイスウ</t>
    </rPh>
    <phoneticPr fontId="1"/>
  </si>
  <si>
    <t>（１）-２補助対象経費（工事費・全体）</t>
    <phoneticPr fontId="1"/>
  </si>
  <si>
    <t>（２）-2寄付金、補助金その他収入</t>
    <rPh sb="5" eb="8">
      <t>キフキン</t>
    </rPh>
    <rPh sb="9" eb="12">
      <t>ホジョキン</t>
    </rPh>
    <rPh sb="14" eb="15">
      <t>タ</t>
    </rPh>
    <rPh sb="15" eb="17">
      <t>シュウニュウ</t>
    </rPh>
    <phoneticPr fontId="1"/>
  </si>
  <si>
    <t>（３）-２補助対象経費支出予定額</t>
    <rPh sb="5" eb="16">
      <t>ホジョタイショウケイヒシシュツヨテイガク</t>
    </rPh>
    <phoneticPr fontId="1"/>
  </si>
  <si>
    <t>（４）-２基準額</t>
    <rPh sb="5" eb="8">
      <t>キジュンガク</t>
    </rPh>
    <phoneticPr fontId="1"/>
  </si>
  <si>
    <t>（５）-２補助金所要額（補助金交付申請額）</t>
    <rPh sb="5" eb="8">
      <t>ホジョキン</t>
    </rPh>
    <rPh sb="8" eb="10">
      <t>ショヨウ</t>
    </rPh>
    <rPh sb="10" eb="11">
      <t>ガク</t>
    </rPh>
    <rPh sb="12" eb="15">
      <t>ホジョキン</t>
    </rPh>
    <rPh sb="15" eb="17">
      <t>コウフ</t>
    </rPh>
    <rPh sb="17" eb="19">
      <t>シンセイ</t>
    </rPh>
    <rPh sb="19" eb="20">
      <t>ガク</t>
    </rPh>
    <phoneticPr fontId="1"/>
  </si>
  <si>
    <t>（６）-２補助金交付申請額・工事費</t>
    <phoneticPr fontId="1"/>
  </si>
  <si>
    <t>（７）補助金交付申請額・充電設備（総計）</t>
    <phoneticPr fontId="1"/>
  </si>
  <si>
    <t>複数の型式を１申請でまとめて申請する場合の補助金交付申請額</t>
    <rPh sb="0" eb="2">
      <t>フクスウ</t>
    </rPh>
    <rPh sb="3" eb="5">
      <t>カタシキ</t>
    </rPh>
    <rPh sb="7" eb="9">
      <t>シンセイ</t>
    </rPh>
    <rPh sb="14" eb="16">
      <t>シンセイ</t>
    </rPh>
    <rPh sb="18" eb="20">
      <t>バアイ</t>
    </rPh>
    <rPh sb="21" eb="29">
      <t>ホジョキンコウフシンセイガク</t>
    </rPh>
    <phoneticPr fontId="1"/>
  </si>
  <si>
    <t>②　２型式目以降の補助金交付申請額</t>
    <rPh sb="9" eb="17">
      <t>ホジョキンコウフシンセイガク</t>
    </rPh>
    <phoneticPr fontId="1"/>
  </si>
  <si>
    <t>①　本申請の補助金交付申請額</t>
    <rPh sb="2" eb="5">
      <t>ホンシンセイ</t>
    </rPh>
    <rPh sb="6" eb="14">
      <t>ホジョキンコウフシンセイガク</t>
    </rPh>
    <phoneticPr fontId="1"/>
  </si>
  <si>
    <t>①+②　合計の補助金交付申請額</t>
    <rPh sb="4" eb="6">
      <t>ゴウケイ</t>
    </rPh>
    <rPh sb="7" eb="10">
      <t>ホジョキン</t>
    </rPh>
    <rPh sb="10" eb="12">
      <t>コウフ</t>
    </rPh>
    <rPh sb="12" eb="14">
      <t>シンセイ</t>
    </rPh>
    <rPh sb="14" eb="15">
      <t>ガク</t>
    </rPh>
    <phoneticPr fontId="1"/>
  </si>
  <si>
    <t>第</t>
    <rPh sb="0" eb="1">
      <t>ダイ</t>
    </rPh>
    <phoneticPr fontId="1"/>
  </si>
  <si>
    <t>製造番号</t>
    <rPh sb="0" eb="4">
      <t>セイゾウバンゴウ</t>
    </rPh>
    <phoneticPr fontId="1"/>
  </si>
  <si>
    <t>種別</t>
    <rPh sb="0" eb="2">
      <t>シュベツ</t>
    </rPh>
    <phoneticPr fontId="1"/>
  </si>
  <si>
    <t>メーカー</t>
    <phoneticPr fontId="1"/>
  </si>
  <si>
    <t>型式</t>
    <rPh sb="0" eb="2">
      <t>カタシキ</t>
    </rPh>
    <phoneticPr fontId="1"/>
  </si>
  <si>
    <t>出力電力</t>
    <rPh sb="0" eb="4">
      <t>シュツリョクデンリョク</t>
    </rPh>
    <phoneticPr fontId="1"/>
  </si>
  <si>
    <r>
      <rPr>
        <sz val="11"/>
        <color theme="1"/>
        <rFont val="游ゴシック"/>
        <family val="1"/>
        <charset val="128"/>
        <scheme val="minor"/>
      </rPr>
      <t>メーカー名</t>
    </r>
  </si>
  <si>
    <r>
      <rPr>
        <sz val="11"/>
        <color theme="1"/>
        <rFont val="游ゴシック"/>
        <family val="1"/>
        <charset val="128"/>
        <scheme val="minor"/>
      </rPr>
      <t>区分</t>
    </r>
  </si>
  <si>
    <r>
      <rPr>
        <sz val="11"/>
        <color theme="1"/>
        <rFont val="游ゴシック"/>
        <family val="1"/>
        <charset val="128"/>
        <scheme val="minor"/>
      </rPr>
      <t>型式</t>
    </r>
  </si>
  <si>
    <r>
      <rPr>
        <sz val="11"/>
        <color theme="1"/>
        <rFont val="游ゴシック"/>
        <family val="1"/>
        <charset val="128"/>
        <scheme val="minor"/>
      </rPr>
      <t>種別</t>
    </r>
  </si>
  <si>
    <t>製造番号別情報（今回申請するすべての充電設備を製造番号毎に入力してください）</t>
    <rPh sb="0" eb="4">
      <t>セイゾウバンゴウ</t>
    </rPh>
    <rPh sb="4" eb="5">
      <t>ベツ</t>
    </rPh>
    <rPh sb="5" eb="7">
      <t>ジョウホウ</t>
    </rPh>
    <rPh sb="8" eb="10">
      <t>コンカイ</t>
    </rPh>
    <rPh sb="10" eb="12">
      <t>シンセイ</t>
    </rPh>
    <rPh sb="18" eb="22">
      <t>ジュウデンセツビ</t>
    </rPh>
    <rPh sb="23" eb="27">
      <t>セイゾウバンゴウ</t>
    </rPh>
    <rPh sb="27" eb="28">
      <t>ゴト</t>
    </rPh>
    <rPh sb="29" eb="31">
      <t>ニュウリョク</t>
    </rPh>
    <phoneticPr fontId="1"/>
  </si>
  <si>
    <r>
      <t>（5）-2　補助金所要額(補助金交付申請額)
　</t>
    </r>
    <r>
      <rPr>
        <sz val="10"/>
        <color theme="1"/>
        <rFont val="ＭＳ Ｐ明朝"/>
        <family val="1"/>
        <charset val="128"/>
      </rPr>
      <t>(3)-2と(4)-2と上限額を比較して少ない方の額(算出された額に
　１，０００円未満の端数が生じた場合には、これを切り捨てるものとする。)</t>
    </r>
    <rPh sb="6" eb="12">
      <t>ホジョキンショヨウガク</t>
    </rPh>
    <rPh sb="13" eb="21">
      <t>ホジョキンコウフシンセイガク</t>
    </rPh>
    <rPh sb="36" eb="39">
      <t>ジョウゲンガク</t>
    </rPh>
    <rPh sb="40" eb="42">
      <t>ヒカク</t>
    </rPh>
    <rPh sb="44" eb="45">
      <t>スク</t>
    </rPh>
    <rPh sb="47" eb="48">
      <t>ホウ</t>
    </rPh>
    <rPh sb="49" eb="50">
      <t>ガク</t>
    </rPh>
    <rPh sb="51" eb="53">
      <t>サンシュツ</t>
    </rPh>
    <rPh sb="56" eb="57">
      <t>ガク</t>
    </rPh>
    <rPh sb="65" eb="66">
      <t>エン</t>
    </rPh>
    <rPh sb="66" eb="68">
      <t>ミマン</t>
    </rPh>
    <rPh sb="69" eb="71">
      <t>ハスウ</t>
    </rPh>
    <rPh sb="72" eb="73">
      <t>ショウ</t>
    </rPh>
    <rPh sb="75" eb="77">
      <t>バアイ</t>
    </rPh>
    <rPh sb="83" eb="84">
      <t>キ</t>
    </rPh>
    <rPh sb="85" eb="86">
      <t>ス</t>
    </rPh>
    <phoneticPr fontId="1"/>
  </si>
  <si>
    <r>
      <rPr>
        <sz val="11"/>
        <color theme="1"/>
        <rFont val="游ゴシック"/>
        <family val="1"/>
        <charset val="128"/>
        <scheme val="minor"/>
      </rPr>
      <t>急速充電設備</t>
    </r>
  </si>
  <si>
    <t>補助率  90kW以上：10/10、50kW以上：1/2、10kW以上：1/2</t>
  </si>
  <si>
    <r>
      <rPr>
        <sz val="11"/>
        <color theme="1"/>
        <rFont val="游ゴシック"/>
        <family val="1"/>
        <charset val="128"/>
        <scheme val="minor"/>
      </rPr>
      <t>出力(KW)</t>
    </r>
  </si>
  <si>
    <r>
      <rPr>
        <sz val="6"/>
        <rFont val="ＭＳ Ｐ明朝"/>
        <family val="1"/>
      </rPr>
      <t xml:space="preserve">補助金交付上限額
</t>
    </r>
    <r>
      <rPr>
        <sz val="6"/>
        <rFont val="ＭＳ Ｐ明朝"/>
        <family val="1"/>
      </rPr>
      <t>（千円）</t>
    </r>
  </si>
  <si>
    <r>
      <rPr>
        <sz val="6"/>
        <rFont val="ＭＳ Ｐ明朝"/>
        <family val="1"/>
      </rPr>
      <t>X₁SYX₂182X₃0WX</t>
    </r>
    <r>
      <rPr>
        <sz val="3.5"/>
        <rFont val="ＭＳ Ｐ明朝"/>
        <family val="1"/>
      </rPr>
      <t>5</t>
    </r>
    <r>
      <rPr>
        <sz val="6"/>
        <rFont val="ＭＳ Ｐ明朝"/>
        <family val="1"/>
      </rPr>
      <t>X</t>
    </r>
    <r>
      <rPr>
        <sz val="3.5"/>
        <rFont val="ＭＳ Ｐ明朝"/>
        <family val="1"/>
      </rPr>
      <t>6</t>
    </r>
    <r>
      <rPr>
        <sz val="6"/>
        <rFont val="ＭＳ Ｐ明朝"/>
        <family val="1"/>
      </rPr>
      <t>X</t>
    </r>
    <r>
      <rPr>
        <sz val="3.5"/>
        <rFont val="ＭＳ Ｐ明朝"/>
        <family val="1"/>
      </rPr>
      <t>7</t>
    </r>
    <r>
      <rPr>
        <sz val="6"/>
        <rFont val="ＭＳ Ｐ明朝"/>
        <family val="1"/>
      </rPr>
      <t>X</t>
    </r>
    <r>
      <rPr>
        <sz val="3.5"/>
        <rFont val="ＭＳ Ｐ明朝"/>
        <family val="1"/>
      </rPr>
      <t>8</t>
    </r>
  </si>
  <si>
    <r>
      <rPr>
        <sz val="6"/>
        <rFont val="ＭＳ Ｐ明朝"/>
        <family val="1"/>
      </rPr>
      <t>X₁SYX₂182X₃08X</t>
    </r>
    <r>
      <rPr>
        <sz val="3.5"/>
        <rFont val="ＭＳ Ｐ明朝"/>
        <family val="1"/>
      </rPr>
      <t>5</t>
    </r>
    <r>
      <rPr>
        <sz val="6"/>
        <rFont val="ＭＳ Ｐ明朝"/>
        <family val="1"/>
      </rPr>
      <t>X</t>
    </r>
    <r>
      <rPr>
        <sz val="3.5"/>
        <rFont val="ＭＳ Ｐ明朝"/>
        <family val="1"/>
      </rPr>
      <t>6</t>
    </r>
    <r>
      <rPr>
        <sz val="6"/>
        <rFont val="ＭＳ Ｐ明朝"/>
        <family val="1"/>
      </rPr>
      <t>X</t>
    </r>
    <r>
      <rPr>
        <sz val="3.5"/>
        <rFont val="ＭＳ Ｐ明朝"/>
        <family val="1"/>
      </rPr>
      <t>7</t>
    </r>
    <r>
      <rPr>
        <sz val="6"/>
        <rFont val="ＭＳ Ｐ明朝"/>
        <family val="1"/>
      </rPr>
      <t>X</t>
    </r>
    <r>
      <rPr>
        <sz val="3.5"/>
        <rFont val="ＭＳ Ｐ明朝"/>
        <family val="1"/>
      </rPr>
      <t>8</t>
    </r>
  </si>
  <si>
    <r>
      <rPr>
        <sz val="6"/>
        <rFont val="ＭＳ Ｐ明朝"/>
        <family val="1"/>
      </rPr>
      <t>X₁SYX₂182X₃09X</t>
    </r>
    <r>
      <rPr>
        <sz val="3.5"/>
        <rFont val="ＭＳ Ｐ明朝"/>
        <family val="1"/>
      </rPr>
      <t>5</t>
    </r>
    <r>
      <rPr>
        <sz val="6"/>
        <rFont val="ＭＳ Ｐ明朝"/>
        <family val="1"/>
      </rPr>
      <t>X</t>
    </r>
    <r>
      <rPr>
        <sz val="3.5"/>
        <rFont val="ＭＳ Ｐ明朝"/>
        <family val="1"/>
      </rPr>
      <t>6</t>
    </r>
    <r>
      <rPr>
        <sz val="6"/>
        <rFont val="ＭＳ Ｐ明朝"/>
        <family val="1"/>
      </rPr>
      <t>X</t>
    </r>
    <r>
      <rPr>
        <sz val="3.5"/>
        <rFont val="ＭＳ Ｐ明朝"/>
        <family val="1"/>
      </rPr>
      <t>7</t>
    </r>
    <r>
      <rPr>
        <sz val="6"/>
        <rFont val="ＭＳ Ｐ明朝"/>
        <family val="1"/>
      </rPr>
      <t>X</t>
    </r>
    <r>
      <rPr>
        <sz val="3.5"/>
        <rFont val="ＭＳ Ｐ明朝"/>
        <family val="1"/>
      </rPr>
      <t>8</t>
    </r>
  </si>
  <si>
    <r>
      <rPr>
        <sz val="6"/>
        <rFont val="ＭＳ Ｐ明朝"/>
        <family val="1"/>
      </rPr>
      <t>X₁SYX₂182X₃0UX</t>
    </r>
    <r>
      <rPr>
        <sz val="3.5"/>
        <rFont val="ＭＳ Ｐ明朝"/>
        <family val="1"/>
      </rPr>
      <t>5</t>
    </r>
    <r>
      <rPr>
        <sz val="6"/>
        <rFont val="ＭＳ Ｐ明朝"/>
        <family val="1"/>
      </rPr>
      <t>X</t>
    </r>
    <r>
      <rPr>
        <sz val="3.5"/>
        <rFont val="ＭＳ Ｐ明朝"/>
        <family val="1"/>
      </rPr>
      <t>6</t>
    </r>
    <r>
      <rPr>
        <sz val="6"/>
        <rFont val="ＭＳ Ｐ明朝"/>
        <family val="1"/>
      </rPr>
      <t>X</t>
    </r>
    <r>
      <rPr>
        <sz val="3.5"/>
        <rFont val="ＭＳ Ｐ明朝"/>
        <family val="1"/>
      </rPr>
      <t>7</t>
    </r>
    <r>
      <rPr>
        <sz val="6"/>
        <rFont val="ＭＳ Ｐ明朝"/>
        <family val="1"/>
      </rPr>
      <t>X</t>
    </r>
    <r>
      <rPr>
        <sz val="3.5"/>
        <rFont val="ＭＳ Ｐ明朝"/>
        <family val="1"/>
      </rPr>
      <t>8</t>
    </r>
  </si>
  <si>
    <r>
      <rPr>
        <sz val="6"/>
        <rFont val="ＭＳ Ｐ明朝"/>
        <family val="1"/>
      </rPr>
      <t>X₁SYX₂182X₃0EX</t>
    </r>
    <r>
      <rPr>
        <sz val="3.5"/>
        <rFont val="ＭＳ Ｐ明朝"/>
        <family val="1"/>
      </rPr>
      <t>5</t>
    </r>
    <r>
      <rPr>
        <sz val="6"/>
        <rFont val="ＭＳ Ｐ明朝"/>
        <family val="1"/>
      </rPr>
      <t>X</t>
    </r>
    <r>
      <rPr>
        <sz val="3.5"/>
        <rFont val="ＭＳ Ｐ明朝"/>
        <family val="1"/>
      </rPr>
      <t>6</t>
    </r>
    <r>
      <rPr>
        <sz val="6"/>
        <rFont val="ＭＳ Ｐ明朝"/>
        <family val="1"/>
      </rPr>
      <t>X</t>
    </r>
    <r>
      <rPr>
        <sz val="3.5"/>
        <rFont val="ＭＳ Ｐ明朝"/>
        <family val="1"/>
      </rPr>
      <t>7</t>
    </r>
    <r>
      <rPr>
        <sz val="6"/>
        <rFont val="ＭＳ Ｐ明朝"/>
        <family val="1"/>
      </rPr>
      <t>X</t>
    </r>
    <r>
      <rPr>
        <sz val="3.5"/>
        <rFont val="ＭＳ Ｐ明朝"/>
        <family val="1"/>
      </rPr>
      <t>8</t>
    </r>
  </si>
  <si>
    <r>
      <rPr>
        <sz val="11"/>
        <color theme="1"/>
        <rFont val="游ゴシック"/>
        <family val="1"/>
        <charset val="128"/>
        <scheme val="minor"/>
      </rPr>
      <t>普通充電設備</t>
    </r>
  </si>
  <si>
    <r>
      <rPr>
        <sz val="11"/>
        <color theme="1"/>
        <rFont val="游ゴシック"/>
        <family val="1"/>
        <charset val="128"/>
        <scheme val="minor"/>
      </rPr>
      <t>補助率  6kW以上1/2、6kW未満：1/2</t>
    </r>
  </si>
  <si>
    <r>
      <rPr>
        <sz val="7"/>
        <rFont val="ＭＳ Ｐ明朝"/>
        <family val="1"/>
      </rPr>
      <t xml:space="preserve">出力
</t>
    </r>
    <r>
      <rPr>
        <sz val="7"/>
        <rFont val="ＭＳ Ｐ明朝"/>
        <family val="1"/>
      </rPr>
      <t>（kW)</t>
    </r>
  </si>
  <si>
    <r>
      <rPr>
        <sz val="7"/>
        <rFont val="ＭＳ Ｐ明朝"/>
        <family val="1"/>
      </rPr>
      <t xml:space="preserve">補助金交付上限額
</t>
    </r>
    <r>
      <rPr>
        <sz val="7"/>
        <rFont val="ＭＳ Ｐ明朝"/>
        <family val="1"/>
      </rPr>
      <t>（千円）</t>
    </r>
  </si>
  <si>
    <r>
      <rPr>
        <sz val="11"/>
        <color theme="1"/>
        <rFont val="游ゴシック"/>
        <family val="1"/>
        <charset val="128"/>
        <scheme val="minor"/>
      </rPr>
      <t>ABB</t>
    </r>
    <r>
      <rPr>
        <sz val="11"/>
        <color theme="1"/>
        <rFont val="游ゴシック"/>
        <family val="3"/>
        <charset val="128"/>
        <scheme val="minor"/>
      </rPr>
      <t>_普通</t>
    </r>
    <rPh sb="4" eb="6">
      <t>フツウ</t>
    </rPh>
    <phoneticPr fontId="1"/>
  </si>
  <si>
    <t>Zerova_普通</t>
    <phoneticPr fontId="30"/>
  </si>
  <si>
    <r>
      <rPr>
        <sz val="11"/>
        <color theme="1"/>
        <rFont val="游ゴシック"/>
        <family val="1"/>
        <charset val="128"/>
        <scheme val="minor"/>
      </rPr>
      <t>クリエイト・プロ</t>
    </r>
    <r>
      <rPr>
        <sz val="11"/>
        <color theme="1"/>
        <rFont val="游ゴシック"/>
        <family val="3"/>
        <charset val="128"/>
        <scheme val="minor"/>
      </rPr>
      <t>_普通</t>
    </r>
    <phoneticPr fontId="1"/>
  </si>
  <si>
    <r>
      <rPr>
        <sz val="11"/>
        <color theme="1"/>
        <rFont val="游ゴシック"/>
        <family val="1"/>
        <charset val="128"/>
        <scheme val="minor"/>
      </rPr>
      <t>デルタ電子</t>
    </r>
    <r>
      <rPr>
        <sz val="11"/>
        <color theme="1"/>
        <rFont val="游ゴシック"/>
        <family val="3"/>
        <charset val="128"/>
        <scheme val="minor"/>
      </rPr>
      <t>_普通</t>
    </r>
    <phoneticPr fontId="1"/>
  </si>
  <si>
    <r>
      <rPr>
        <sz val="11"/>
        <color theme="1"/>
        <rFont val="游ゴシック"/>
        <family val="1"/>
        <charset val="128"/>
        <scheme val="minor"/>
      </rPr>
      <t>パナソニック</t>
    </r>
    <r>
      <rPr>
        <sz val="11"/>
        <color theme="1"/>
        <rFont val="游ゴシック"/>
        <family val="3"/>
        <charset val="128"/>
        <scheme val="minor"/>
      </rPr>
      <t>_普通</t>
    </r>
    <phoneticPr fontId="1"/>
  </si>
  <si>
    <r>
      <rPr>
        <sz val="11"/>
        <color theme="1"/>
        <rFont val="游ゴシック"/>
        <family val="1"/>
        <charset val="128"/>
        <scheme val="minor"/>
      </rPr>
      <t>プラゴ</t>
    </r>
    <r>
      <rPr>
        <sz val="11"/>
        <color theme="1"/>
        <rFont val="游ゴシック"/>
        <family val="3"/>
        <charset val="128"/>
        <scheme val="minor"/>
      </rPr>
      <t>_普通</t>
    </r>
    <phoneticPr fontId="1"/>
  </si>
  <si>
    <r>
      <rPr>
        <sz val="11"/>
        <color theme="1"/>
        <rFont val="游ゴシック"/>
        <family val="1"/>
        <charset val="128"/>
        <scheme val="minor"/>
      </rPr>
      <t>モリテックスチール</t>
    </r>
    <r>
      <rPr>
        <sz val="11"/>
        <color theme="1"/>
        <rFont val="游ゴシック"/>
        <family val="3"/>
        <charset val="128"/>
        <scheme val="minor"/>
      </rPr>
      <t>_普通</t>
    </r>
    <phoneticPr fontId="1"/>
  </si>
  <si>
    <r>
      <rPr>
        <sz val="11"/>
        <color theme="1"/>
        <rFont val="游ゴシック"/>
        <family val="1"/>
        <charset val="128"/>
        <scheme val="minor"/>
      </rPr>
      <t>河村電器産業</t>
    </r>
    <r>
      <rPr>
        <sz val="11"/>
        <color theme="1"/>
        <rFont val="游ゴシック"/>
        <family val="3"/>
        <charset val="128"/>
        <scheme val="minor"/>
      </rPr>
      <t>_普通</t>
    </r>
    <phoneticPr fontId="1"/>
  </si>
  <si>
    <r>
      <rPr>
        <sz val="11"/>
        <color theme="1"/>
        <rFont val="游ゴシック"/>
        <family val="1"/>
        <charset val="128"/>
        <scheme val="minor"/>
      </rPr>
      <t>新電元工業</t>
    </r>
    <r>
      <rPr>
        <sz val="11"/>
        <color theme="1"/>
        <rFont val="游ゴシック"/>
        <family val="3"/>
        <charset val="128"/>
        <scheme val="minor"/>
      </rPr>
      <t>_普通</t>
    </r>
    <phoneticPr fontId="1"/>
  </si>
  <si>
    <r>
      <rPr>
        <sz val="11"/>
        <color theme="1"/>
        <rFont val="游ゴシック"/>
        <family val="1"/>
        <charset val="128"/>
        <scheme val="minor"/>
      </rPr>
      <t>内外電機</t>
    </r>
    <r>
      <rPr>
        <sz val="11"/>
        <color theme="1"/>
        <rFont val="游ゴシック"/>
        <family val="3"/>
        <charset val="128"/>
        <scheme val="minor"/>
      </rPr>
      <t>_普通</t>
    </r>
    <phoneticPr fontId="1"/>
  </si>
  <si>
    <r>
      <rPr>
        <sz val="11"/>
        <color theme="1"/>
        <rFont val="游ゴシック"/>
        <family val="1"/>
        <charset val="128"/>
        <scheme val="minor"/>
      </rPr>
      <t>日東工業</t>
    </r>
    <r>
      <rPr>
        <sz val="11"/>
        <color theme="1"/>
        <rFont val="游ゴシック"/>
        <family val="3"/>
        <charset val="128"/>
        <scheme val="minor"/>
      </rPr>
      <t>_普通</t>
    </r>
    <phoneticPr fontId="1"/>
  </si>
  <si>
    <r>
      <rPr>
        <sz val="11"/>
        <color theme="1"/>
        <rFont val="游ゴシック"/>
        <family val="1"/>
        <charset val="128"/>
        <scheme val="minor"/>
      </rPr>
      <t>日本電気</t>
    </r>
    <r>
      <rPr>
        <sz val="11"/>
        <color theme="1"/>
        <rFont val="游ゴシック"/>
        <family val="3"/>
        <charset val="128"/>
        <scheme val="minor"/>
      </rPr>
      <t>_普通</t>
    </r>
    <phoneticPr fontId="1"/>
  </si>
  <si>
    <r>
      <rPr>
        <sz val="11"/>
        <color theme="1"/>
        <rFont val="游ゴシック"/>
        <family val="1"/>
        <charset val="128"/>
        <scheme val="minor"/>
      </rPr>
      <t>平河ヒューテック</t>
    </r>
    <r>
      <rPr>
        <sz val="11"/>
        <color theme="1"/>
        <rFont val="游ゴシック"/>
        <family val="3"/>
        <charset val="128"/>
        <scheme val="minor"/>
      </rPr>
      <t>_普通</t>
    </r>
    <phoneticPr fontId="1"/>
  </si>
  <si>
    <r>
      <rPr>
        <sz val="11"/>
        <color theme="1"/>
        <rFont val="游ゴシック"/>
        <family val="1"/>
        <charset val="128"/>
        <scheme val="minor"/>
      </rPr>
      <t>東芝ライテック</t>
    </r>
    <r>
      <rPr>
        <sz val="11"/>
        <color theme="1"/>
        <rFont val="游ゴシック"/>
        <family val="3"/>
        <charset val="128"/>
        <scheme val="minor"/>
      </rPr>
      <t>_普通</t>
    </r>
    <phoneticPr fontId="1"/>
  </si>
  <si>
    <r>
      <rPr>
        <sz val="11"/>
        <color theme="1"/>
        <rFont val="游ゴシック"/>
        <family val="1"/>
        <charset val="128"/>
        <scheme val="minor"/>
      </rPr>
      <t>ダックビル</t>
    </r>
    <r>
      <rPr>
        <sz val="11"/>
        <color theme="1"/>
        <rFont val="游ゴシック"/>
        <family val="3"/>
        <charset val="128"/>
        <scheme val="minor"/>
      </rPr>
      <t>_普通</t>
    </r>
    <phoneticPr fontId="1"/>
  </si>
  <si>
    <r>
      <rPr>
        <sz val="11"/>
        <color theme="1"/>
        <rFont val="游ゴシック"/>
        <family val="1"/>
        <charset val="128"/>
        <scheme val="minor"/>
      </rPr>
      <t>日本宅配システム</t>
    </r>
    <r>
      <rPr>
        <sz val="11"/>
        <color theme="1"/>
        <rFont val="游ゴシック"/>
        <family val="3"/>
        <charset val="128"/>
        <scheme val="minor"/>
      </rPr>
      <t>_普通</t>
    </r>
    <phoneticPr fontId="1"/>
  </si>
  <si>
    <t>eTreegoJapan</t>
    <phoneticPr fontId="1"/>
  </si>
  <si>
    <t>EVモーターズ・ジャパン</t>
    <phoneticPr fontId="1"/>
  </si>
  <si>
    <t>ULTRAEVCHARGER</t>
    <phoneticPr fontId="1"/>
  </si>
  <si>
    <t>様式第１０（第８条関係）</t>
    <rPh sb="0" eb="3">
      <t>ヨウシキダイ</t>
    </rPh>
    <rPh sb="6" eb="7">
      <t>ダイ</t>
    </rPh>
    <rPh sb="8" eb="9">
      <t>ジョウ</t>
    </rPh>
    <rPh sb="9" eb="11">
      <t>カンケイ</t>
    </rPh>
    <phoneticPr fontId="1"/>
  </si>
  <si>
    <t>令和６年度補正予算脱炭素成長型経済構造移行推進対策費補助金（商用車等の電動化促進事業（トラック））</t>
    <phoneticPr fontId="1"/>
  </si>
  <si>
    <t>取得財産等管理台帳</t>
    <phoneticPr fontId="1"/>
  </si>
  <si>
    <t>（令和６年度補正予算）</t>
    <phoneticPr fontId="1"/>
  </si>
  <si>
    <t>財　産　名
（商用車等の車名・登録番号、電気自動車用充電設備の型式等及び備品等）</t>
    <phoneticPr fontId="1"/>
  </si>
  <si>
    <t>規　格</t>
    <phoneticPr fontId="1"/>
  </si>
  <si>
    <t>数量</t>
    <phoneticPr fontId="1"/>
  </si>
  <si>
    <t>単 価
(円)</t>
    <phoneticPr fontId="1"/>
  </si>
  <si>
    <t>金　額
(円)</t>
    <phoneticPr fontId="1"/>
  </si>
  <si>
    <t>取得
年月日</t>
    <phoneticPr fontId="1"/>
  </si>
  <si>
    <t>耐用
年数</t>
    <phoneticPr fontId="1"/>
  </si>
  <si>
    <t>設置又は
保管場所</t>
    <phoneticPr fontId="1"/>
  </si>
  <si>
    <r>
      <t>注１　対象となる取得財産等は、</t>
    </r>
    <r>
      <rPr>
        <sz val="10.5"/>
        <color theme="1"/>
        <rFont val="ＭＳ 明朝"/>
        <family val="1"/>
        <charset val="128"/>
      </rPr>
      <t>脱炭素成長型経済構造移行推進対策費補助金（商用車等の電動化促進事業（トラッ</t>
    </r>
  </si>
  <si>
    <t>ク））により取得又は改造した価格が単価５０万円以上の車両及び電気自動車用充電設備とする</t>
  </si>
  <si>
    <t>注２　数量は、同一規格等であれば一括して記載して差し支えない。単価が異なる場合は、区分して記載</t>
  </si>
  <si>
    <t>すること</t>
    <phoneticPr fontId="1"/>
  </si>
  <si>
    <t>注３　取得年月日は、自動車にあっては初度登録年月日を、充電設備にあっては設置完了年月日を記載すること</t>
  </si>
  <si>
    <t>6年</t>
    <phoneticPr fontId="1"/>
  </si>
  <si>
    <t>検収日</t>
    <rPh sb="0" eb="3">
      <t>ケンシュウビ</t>
    </rPh>
    <phoneticPr fontId="1"/>
  </si>
  <si>
    <r>
      <t>本Excelデータシートの必要項目を記入すると、</t>
    </r>
    <r>
      <rPr>
        <b/>
        <sz val="11"/>
        <color rgb="FFFF0000"/>
        <rFont val="游ゴシック"/>
        <family val="3"/>
        <charset val="128"/>
        <scheme val="minor"/>
      </rPr>
      <t>様式第１１の２(第１１条関係)</t>
    </r>
    <r>
      <rPr>
        <b/>
        <sz val="11"/>
        <color theme="1"/>
        <rFont val="游ゴシック"/>
        <family val="3"/>
        <charset val="128"/>
        <scheme val="minor"/>
      </rPr>
      <t>・</t>
    </r>
    <r>
      <rPr>
        <b/>
        <sz val="11"/>
        <color theme="7"/>
        <rFont val="游ゴシック"/>
        <family val="3"/>
        <charset val="128"/>
        <scheme val="minor"/>
      </rPr>
      <t>様式第１１(その４の２)</t>
    </r>
    <r>
      <rPr>
        <b/>
        <sz val="11"/>
        <color theme="1"/>
        <rFont val="游ゴシック"/>
        <family val="3"/>
        <charset val="128"/>
        <scheme val="minor"/>
      </rPr>
      <t>・</t>
    </r>
    <r>
      <rPr>
        <b/>
        <sz val="11"/>
        <color rgb="FFFFFF00"/>
        <rFont val="游ゴシック"/>
        <family val="3"/>
        <charset val="128"/>
        <scheme val="minor"/>
      </rPr>
      <t>様式第１３(第１３条関係)</t>
    </r>
    <r>
      <rPr>
        <b/>
        <sz val="11"/>
        <color rgb="FF92D050"/>
        <rFont val="游ゴシック"/>
        <family val="3"/>
        <charset val="128"/>
        <scheme val="minor"/>
      </rPr>
      <t>・様式第１０（第８条関係）</t>
    </r>
    <r>
      <rPr>
        <b/>
        <sz val="11"/>
        <color theme="1"/>
        <rFont val="游ゴシック"/>
        <family val="3"/>
        <charset val="128"/>
        <scheme val="minor"/>
      </rPr>
      <t>が自動作成されます。※リースの場合は</t>
    </r>
    <r>
      <rPr>
        <b/>
        <sz val="11"/>
        <color rgb="FF0070C0"/>
        <rFont val="游ゴシック"/>
        <family val="3"/>
        <charset val="128"/>
        <scheme val="minor"/>
      </rPr>
      <t>リース算定根拠明細書</t>
    </r>
    <r>
      <rPr>
        <b/>
        <sz val="11"/>
        <color theme="1"/>
        <rFont val="游ゴシック"/>
        <family val="3"/>
        <charset val="128"/>
        <scheme val="minor"/>
      </rPr>
      <t>も作成ください</t>
    </r>
    <rPh sb="53" eb="56">
      <t>ヨウシキダイ</t>
    </rPh>
    <rPh sb="59" eb="60">
      <t>ダイ</t>
    </rPh>
    <rPh sb="62" eb="65">
      <t>ジョウカンケイ</t>
    </rPh>
    <rPh sb="67" eb="69">
      <t>ヨウシキ</t>
    </rPh>
    <rPh sb="69" eb="70">
      <t>ダイ</t>
    </rPh>
    <rPh sb="73" eb="74">
      <t>ダイ</t>
    </rPh>
    <rPh sb="75" eb="76">
      <t>ジョウ</t>
    </rPh>
    <rPh sb="76" eb="78">
      <t>カンケイ</t>
    </rPh>
    <rPh sb="94" eb="96">
      <t>バアイ</t>
    </rPh>
    <rPh sb="100" eb="104">
      <t>サンテイコンキョ</t>
    </rPh>
    <rPh sb="104" eb="107">
      <t>メイサイショ</t>
    </rPh>
    <rPh sb="108" eb="110">
      <t>サクセイ</t>
    </rPh>
    <phoneticPr fontId="1"/>
  </si>
  <si>
    <t>ABB</t>
  </si>
  <si>
    <r>
      <rPr>
        <sz val="6"/>
        <rFont val="ＭＳ Ｐ明朝"/>
        <family val="1"/>
      </rPr>
      <t>ABB</t>
    </r>
  </si>
  <si>
    <r>
      <rPr>
        <sz val="6"/>
        <rFont val="ＭＳ Ｐ明朝"/>
        <family val="1"/>
      </rPr>
      <t>150kW以上</t>
    </r>
  </si>
  <si>
    <r>
      <rPr>
        <sz val="6"/>
        <rFont val="ＭＳ Ｐ明朝"/>
        <family val="1"/>
      </rPr>
      <t>Terra 184 JJ</t>
    </r>
  </si>
  <si>
    <t>CHAEVI</t>
  </si>
  <si>
    <r>
      <rPr>
        <sz val="6"/>
        <rFont val="ＭＳ Ｐ明朝"/>
        <family val="1"/>
      </rPr>
      <t>Terra 184 JJ-S</t>
    </r>
  </si>
  <si>
    <r>
      <rPr>
        <sz val="6"/>
        <rFont val="ＭＳ Ｐ明朝"/>
        <family val="1"/>
      </rPr>
      <t>Terra 184 JJ-X</t>
    </r>
  </si>
  <si>
    <r>
      <rPr>
        <sz val="6"/>
        <rFont val="ＭＳ Ｐ明朝"/>
        <family val="1"/>
      </rPr>
      <t>90kW以上150kW未満</t>
    </r>
  </si>
  <si>
    <r>
      <rPr>
        <sz val="6"/>
        <rFont val="ＭＳ Ｐ明朝"/>
        <family val="1"/>
      </rPr>
      <t>Terra 124 JJ</t>
    </r>
  </si>
  <si>
    <t>fantasista</t>
  </si>
  <si>
    <r>
      <rPr>
        <sz val="6"/>
        <rFont val="ＭＳ Ｐ明朝"/>
        <family val="1"/>
      </rPr>
      <t>Terra 124 CJ</t>
    </r>
  </si>
  <si>
    <t>JFEテクノス</t>
  </si>
  <si>
    <r>
      <rPr>
        <sz val="6"/>
        <rFont val="ＭＳ Ｐ明朝"/>
        <family val="1"/>
      </rPr>
      <t>Terra 184 CJ</t>
    </r>
  </si>
  <si>
    <r>
      <rPr>
        <sz val="6"/>
        <rFont val="ＭＳ Ｐ明朝"/>
        <family val="1"/>
      </rPr>
      <t>Terra 94 CJ</t>
    </r>
  </si>
  <si>
    <t>Zerova</t>
  </si>
  <si>
    <r>
      <rPr>
        <sz val="6"/>
        <rFont val="ＭＳ Ｐ明朝"/>
        <family val="1"/>
      </rPr>
      <t>Terra 94 J</t>
    </r>
  </si>
  <si>
    <t>アサヒ衛陶</t>
  </si>
  <si>
    <r>
      <rPr>
        <sz val="6"/>
        <rFont val="ＭＳ Ｐ明朝"/>
        <family val="1"/>
      </rPr>
      <t>Terra HP CJ</t>
    </r>
  </si>
  <si>
    <t>キューヘン</t>
  </si>
  <si>
    <r>
      <rPr>
        <sz val="6"/>
        <rFont val="ＭＳ Ｐ明朝"/>
        <family val="1"/>
      </rPr>
      <t>CHAEVI</t>
    </r>
  </si>
  <si>
    <r>
      <rPr>
        <sz val="6"/>
        <rFont val="ＭＳ Ｐ明朝"/>
        <family val="1"/>
      </rPr>
      <t>DCV-3FJ180P-I</t>
    </r>
  </si>
  <si>
    <t>ジゴワッツ</t>
  </si>
  <si>
    <r>
      <rPr>
        <sz val="6"/>
        <rFont val="ＭＳ Ｐ明朝"/>
        <family val="1"/>
      </rPr>
      <t>DCV-3FJ120P-I</t>
    </r>
  </si>
  <si>
    <t>スターチャージ</t>
  </si>
  <si>
    <r>
      <rPr>
        <sz val="6"/>
        <rFont val="ＭＳ Ｐ明朝"/>
        <family val="1"/>
      </rPr>
      <t>DCV-3FJ120P-I2</t>
    </r>
  </si>
  <si>
    <t>ダイヘン</t>
  </si>
  <si>
    <r>
      <rPr>
        <sz val="6"/>
        <rFont val="ＭＳ Ｐ明朝"/>
        <family val="1"/>
      </rPr>
      <t>50kW以上90kW未満</t>
    </r>
  </si>
  <si>
    <r>
      <rPr>
        <sz val="6"/>
        <rFont val="ＭＳ Ｐ明朝"/>
        <family val="1"/>
      </rPr>
      <t>CV-3FC50P-U</t>
    </r>
  </si>
  <si>
    <t>デルタ電子</t>
  </si>
  <si>
    <r>
      <rPr>
        <sz val="6"/>
        <rFont val="ＭＳ Ｐ明朝"/>
        <family val="1"/>
      </rPr>
      <t>CV-3FJ50P-U</t>
    </r>
  </si>
  <si>
    <t>デンゲン</t>
  </si>
  <si>
    <r>
      <rPr>
        <sz val="6"/>
        <rFont val="ＭＳ Ｐ明朝"/>
        <family val="1"/>
      </rPr>
      <t>eTreego Japan</t>
    </r>
  </si>
  <si>
    <r>
      <rPr>
        <sz val="6"/>
        <rFont val="ＭＳ Ｐ明朝"/>
        <family val="1"/>
      </rPr>
      <t>L3-S120PC2M</t>
    </r>
  </si>
  <si>
    <t>テンフィールズファクトリー</t>
  </si>
  <si>
    <r>
      <rPr>
        <sz val="6"/>
        <rFont val="ＭＳ Ｐ明朝"/>
        <family val="1"/>
      </rPr>
      <t>L3-S120PC2M-1T</t>
    </r>
  </si>
  <si>
    <r>
      <rPr>
        <sz val="6"/>
        <rFont val="ＭＳ Ｐ明朝"/>
        <family val="1"/>
      </rPr>
      <t>EV モーターズ・ジャパン</t>
    </r>
  </si>
  <si>
    <r>
      <rPr>
        <sz val="6"/>
        <rFont val="ＭＳ Ｐ明朝"/>
        <family val="1"/>
      </rPr>
      <t>ENC-DCL120B-J</t>
    </r>
  </si>
  <si>
    <t>日発販売</t>
  </si>
  <si>
    <r>
      <rPr>
        <sz val="6"/>
        <rFont val="ＭＳ Ｐ明朝"/>
        <family val="1"/>
      </rPr>
      <t>ENC-DCL120A-J</t>
    </r>
  </si>
  <si>
    <t>ハセテック</t>
  </si>
  <si>
    <r>
      <rPr>
        <sz val="6"/>
        <rFont val="ＭＳ Ｐ明朝"/>
        <family val="1"/>
      </rPr>
      <t>ENC-DCL100B-J</t>
    </r>
  </si>
  <si>
    <t>パワーエックス</t>
  </si>
  <si>
    <r>
      <rPr>
        <sz val="6"/>
        <rFont val="ＭＳ Ｐ明朝"/>
        <family val="1"/>
      </rPr>
      <t>ENC-DCL100A-J</t>
    </r>
  </si>
  <si>
    <t>新電元工業</t>
  </si>
  <si>
    <r>
      <rPr>
        <sz val="6"/>
        <rFont val="ＭＳ Ｐ明朝"/>
        <family val="1"/>
      </rPr>
      <t>ENC-DCL080B-J</t>
    </r>
  </si>
  <si>
    <r>
      <rPr>
        <sz val="6"/>
        <rFont val="ＭＳ Ｐ明朝"/>
        <family val="1"/>
      </rPr>
      <t>ENC-DCL080A-J</t>
    </r>
  </si>
  <si>
    <t>日立製作所</t>
  </si>
  <si>
    <r>
      <rPr>
        <sz val="6"/>
        <rFont val="ＭＳ Ｐ明朝"/>
        <family val="1"/>
      </rPr>
      <t>ENC-DCL060B-J</t>
    </r>
  </si>
  <si>
    <t>エンザミンパワー</t>
  </si>
  <si>
    <r>
      <rPr>
        <sz val="6"/>
        <rFont val="ＭＳ Ｐ明朝"/>
        <family val="1"/>
      </rPr>
      <t>ENC-DCL060A-J</t>
    </r>
  </si>
  <si>
    <t>北海道電気相互</t>
  </si>
  <si>
    <r>
      <rPr>
        <sz val="6"/>
        <rFont val="ＭＳ Ｐ明朝"/>
        <family val="1"/>
      </rPr>
      <t>10kW以上50kW未満</t>
    </r>
  </si>
  <si>
    <r>
      <rPr>
        <sz val="6"/>
        <rFont val="ＭＳ Ｐ明朝"/>
        <family val="1"/>
      </rPr>
      <t>ENC-DCL040B-J</t>
    </r>
  </si>
  <si>
    <t>充活</t>
  </si>
  <si>
    <r>
      <rPr>
        <sz val="6"/>
        <rFont val="ＭＳ Ｐ明朝"/>
        <family val="1"/>
      </rPr>
      <t>ENC-DCL040A-J</t>
    </r>
  </si>
  <si>
    <t>和光電研</t>
  </si>
  <si>
    <r>
      <rPr>
        <sz val="6"/>
        <rFont val="ＭＳ Ｐ明朝"/>
        <family val="1"/>
      </rPr>
      <t>fantasista</t>
    </r>
  </si>
  <si>
    <r>
      <rPr>
        <sz val="6"/>
        <rFont val="ＭＳ Ｐ明朝"/>
        <family val="1"/>
      </rPr>
      <t>F3JAP180-JJ</t>
    </r>
  </si>
  <si>
    <t>プラゴ</t>
  </si>
  <si>
    <r>
      <rPr>
        <sz val="6"/>
        <rFont val="ＭＳ Ｐ明朝"/>
        <family val="1"/>
      </rPr>
      <t>F3JAP120-JJ</t>
    </r>
  </si>
  <si>
    <t>日立インダストリアルプロダクツ</t>
    <phoneticPr fontId="1"/>
  </si>
  <si>
    <r>
      <rPr>
        <sz val="6"/>
        <rFont val="ＭＳ Ｐ明朝"/>
        <family val="1"/>
      </rPr>
      <t>JFEテクノス</t>
    </r>
  </si>
  <si>
    <r>
      <rPr>
        <sz val="6"/>
        <rFont val="ＭＳ Ｐ明朝"/>
        <family val="1"/>
      </rPr>
      <t>SuperRAPIDAS-SR-AE</t>
    </r>
  </si>
  <si>
    <t>SuperRAPIDAS-SR-AE-DC</t>
    <phoneticPr fontId="30"/>
  </si>
  <si>
    <r>
      <rPr>
        <sz val="6"/>
        <rFont val="ＭＳ Ｐ明朝"/>
        <family val="1"/>
      </rPr>
      <t>SuperRAPIDAS-SR-AGP-DC</t>
    </r>
  </si>
  <si>
    <r>
      <rPr>
        <sz val="6"/>
        <rFont val="ＭＳ Ｐ明朝"/>
        <family val="1"/>
      </rPr>
      <t>SuperRAPIDAS-SR-AP-DC</t>
    </r>
  </si>
  <si>
    <r>
      <rPr>
        <sz val="6"/>
        <rFont val="ＭＳ Ｐ明朝"/>
        <family val="1"/>
      </rPr>
      <t>RAPIDAS-EX55-AE</t>
    </r>
  </si>
  <si>
    <r>
      <rPr>
        <sz val="6"/>
        <rFont val="ＭＳ Ｐ明朝"/>
        <family val="1"/>
      </rPr>
      <t>RAPIDAS-EX55-AGP-DC</t>
    </r>
  </si>
  <si>
    <r>
      <rPr>
        <sz val="6"/>
        <rFont val="ＭＳ Ｐ明朝"/>
        <family val="1"/>
      </rPr>
      <t>RAPIDAS-EX55-AP-DC</t>
    </r>
  </si>
  <si>
    <r>
      <rPr>
        <sz val="6"/>
        <rFont val="ＭＳ Ｐ明朝"/>
        <family val="1"/>
      </rPr>
      <t>RAPIDAS-X-AGP-DC</t>
    </r>
  </si>
  <si>
    <r>
      <rPr>
        <sz val="6"/>
        <rFont val="ＭＳ Ｐ明朝"/>
        <family val="1"/>
      </rPr>
      <t>RAPIDAS-X2-AE-DC</t>
    </r>
  </si>
  <si>
    <r>
      <rPr>
        <sz val="6"/>
        <rFont val="ＭＳ Ｐ明朝"/>
        <family val="1"/>
      </rPr>
      <t>RAPIDAS-X2-AGP-DC</t>
    </r>
  </si>
  <si>
    <r>
      <rPr>
        <sz val="6"/>
        <rFont val="ＭＳ Ｐ明朝"/>
        <family val="1"/>
      </rPr>
      <t>RAPIDAS-X2-AP-DC</t>
    </r>
  </si>
  <si>
    <r>
      <rPr>
        <sz val="6"/>
        <rFont val="ＭＳ Ｐ明朝"/>
        <family val="1"/>
      </rPr>
      <t>ULTRA EV CHARGER</t>
    </r>
  </si>
  <si>
    <r>
      <rPr>
        <sz val="6"/>
        <rFont val="ＭＳ Ｐ明朝"/>
        <family val="1"/>
      </rPr>
      <t>ULTRA180U2</t>
    </r>
  </si>
  <si>
    <r>
      <rPr>
        <sz val="6"/>
        <rFont val="ＭＳ Ｐ明朝"/>
        <family val="1"/>
      </rPr>
      <t>ULTRA120U2</t>
    </r>
  </si>
  <si>
    <r>
      <rPr>
        <sz val="6"/>
        <rFont val="ＭＳ Ｐ明朝"/>
        <family val="1"/>
      </rPr>
      <t>ULTRA90U1</t>
    </r>
  </si>
  <si>
    <r>
      <rPr>
        <sz val="6"/>
        <rFont val="ＭＳ Ｐ明朝"/>
        <family val="1"/>
      </rPr>
      <t>Zerova</t>
    </r>
  </si>
  <si>
    <r>
      <rPr>
        <sz val="6"/>
        <rFont val="ＭＳ Ｐ明朝"/>
        <family val="1"/>
      </rPr>
      <t>DSYJ182K0EXXXX</t>
    </r>
  </si>
  <si>
    <r>
      <rPr>
        <sz val="6"/>
        <rFont val="ＭＳ Ｐ明朝"/>
        <family val="1"/>
      </rPr>
      <t>DSYJ182K0KXXXX</t>
    </r>
  </si>
  <si>
    <r>
      <rPr>
        <sz val="6"/>
        <rFont val="ＭＳ Ｐ明朝"/>
        <family val="1"/>
      </rPr>
      <t>DSYJ182K0UXXXX</t>
    </r>
  </si>
  <si>
    <r>
      <rPr>
        <sz val="6"/>
        <rFont val="ＭＳ Ｐ明朝"/>
        <family val="1"/>
      </rPr>
      <t>SSYJ182K0EXXXX</t>
    </r>
  </si>
  <si>
    <r>
      <rPr>
        <sz val="6"/>
        <rFont val="ＭＳ Ｐ明朝"/>
        <family val="1"/>
      </rPr>
      <t>SSYJ182K0KXXXX</t>
    </r>
  </si>
  <si>
    <r>
      <rPr>
        <sz val="6"/>
        <rFont val="ＭＳ Ｐ明朝"/>
        <family val="1"/>
      </rPr>
      <t>SSYJ182K0UXXXX</t>
    </r>
  </si>
  <si>
    <r>
      <rPr>
        <sz val="6"/>
        <rFont val="ＭＳ Ｐ明朝"/>
        <family val="1"/>
      </rPr>
      <t>X₁SYX₂152W00X₅X₆X₇X₈</t>
    </r>
  </si>
  <si>
    <r>
      <rPr>
        <sz val="6"/>
        <rFont val="ＭＳ Ｐ明朝"/>
        <family val="1"/>
      </rPr>
      <t>X₁SYX₂15200WX₅X₆X₇X₈</t>
    </r>
  </si>
  <si>
    <r>
      <rPr>
        <sz val="6"/>
        <rFont val="ＭＳ Ｐ明朝"/>
        <family val="1"/>
      </rPr>
      <t>X₁SYX₂122X₃0SXXXX</t>
    </r>
  </si>
  <si>
    <r>
      <rPr>
        <sz val="6"/>
        <rFont val="ＭＳ Ｐ明朝"/>
        <family val="1"/>
      </rPr>
      <t>X₁SYX₂122X₃09XXXX</t>
    </r>
  </si>
  <si>
    <r>
      <rPr>
        <sz val="6"/>
        <rFont val="ＭＳ Ｐ明朝"/>
        <family val="1"/>
      </rPr>
      <t>X₁SYX₂122X₃0UXXXX</t>
    </r>
  </si>
  <si>
    <r>
      <rPr>
        <sz val="6"/>
        <rFont val="ＭＳ Ｐ明朝"/>
        <family val="1"/>
      </rPr>
      <t>X₁SYX₂122X₃0EXXXX</t>
    </r>
  </si>
  <si>
    <r>
      <rPr>
        <sz val="6"/>
        <rFont val="ＭＳ Ｐ明朝"/>
        <family val="1"/>
      </rPr>
      <t>X₁SYX₂901X₃0SXXXX</t>
    </r>
  </si>
  <si>
    <r>
      <rPr>
        <sz val="6"/>
        <rFont val="ＭＳ Ｐ明朝"/>
        <family val="1"/>
      </rPr>
      <t>X₁SYX₂901X₃09XXXX</t>
    </r>
  </si>
  <si>
    <r>
      <rPr>
        <sz val="6"/>
        <rFont val="ＭＳ Ｐ明朝"/>
        <family val="1"/>
      </rPr>
      <t>X₁SYX₂901X₃0UXXXX</t>
    </r>
  </si>
  <si>
    <r>
      <rPr>
        <sz val="6"/>
        <rFont val="ＭＳ Ｐ明朝"/>
        <family val="1"/>
      </rPr>
      <t>X₁SYX₂901X₃0EXXXX</t>
    </r>
  </si>
  <si>
    <r>
      <rPr>
        <sz val="6"/>
        <rFont val="ＭＳ Ｐ明朝"/>
        <family val="1"/>
      </rPr>
      <t>DNDJ501J00XXXX</t>
    </r>
  </si>
  <si>
    <r>
      <rPr>
        <sz val="6"/>
        <rFont val="ＭＳ Ｐ明朝"/>
        <family val="1"/>
      </rPr>
      <t>SNDJ501J00XXXX</t>
    </r>
  </si>
  <si>
    <r>
      <rPr>
        <sz val="6"/>
        <rFont val="ＭＳ Ｐ明朝"/>
        <family val="1"/>
      </rPr>
      <t>X₁NFX₂501J00X₅X₆X₇X₈</t>
    </r>
  </si>
  <si>
    <r>
      <rPr>
        <sz val="6"/>
        <rFont val="ＭＳ Ｐ明朝"/>
        <family val="1"/>
      </rPr>
      <t>X₁NFX₂50100JX₅X₆X₇X₈</t>
    </r>
  </si>
  <si>
    <r>
      <rPr>
        <sz val="6"/>
        <rFont val="ＭＳ Ｐ明朝"/>
        <family val="1"/>
      </rPr>
      <t>X₁NFX₂501X₃09X₅X₆X₇X₈</t>
    </r>
  </si>
  <si>
    <r>
      <rPr>
        <sz val="6"/>
        <rFont val="ＭＳ Ｐ明朝"/>
        <family val="1"/>
      </rPr>
      <t>X₁NFX₂501X₃0EX₅X₆X₇X₈</t>
    </r>
  </si>
  <si>
    <r>
      <rPr>
        <sz val="6"/>
        <rFont val="ＭＳ Ｐ明朝"/>
        <family val="1"/>
      </rPr>
      <t>X₁NFX₂501X₃0JX₅X₆X₇X₈</t>
    </r>
  </si>
  <si>
    <r>
      <rPr>
        <sz val="6"/>
        <rFont val="ＭＳ Ｐ明朝"/>
        <family val="1"/>
      </rPr>
      <t>X₁NFX₂501X₃0UX₅X₆X₇X₈</t>
    </r>
  </si>
  <si>
    <r>
      <rPr>
        <sz val="6"/>
        <rFont val="ＭＳ Ｐ明朝"/>
        <family val="1"/>
      </rPr>
      <t>X₁SDX₂501X₃0X₄X₅X₆X₇X₈</t>
    </r>
  </si>
  <si>
    <r>
      <rPr>
        <sz val="6"/>
        <rFont val="ＭＳ Ｐ明朝"/>
        <family val="1"/>
      </rPr>
      <t>アサヒ衛陶</t>
    </r>
  </si>
  <si>
    <r>
      <rPr>
        <sz val="6"/>
        <rFont val="ＭＳ Ｐ明朝"/>
        <family val="1"/>
      </rPr>
      <t>A-QUICK180CH/NACS</t>
    </r>
  </si>
  <si>
    <r>
      <rPr>
        <sz val="6"/>
        <rFont val="ＭＳ Ｐ明朝"/>
        <family val="1"/>
      </rPr>
      <t>AQUICK-QC180R-S</t>
    </r>
  </si>
  <si>
    <r>
      <rPr>
        <sz val="6"/>
        <rFont val="ＭＳ Ｐ明朝"/>
        <family val="1"/>
      </rPr>
      <t>キューヘン</t>
    </r>
  </si>
  <si>
    <r>
      <rPr>
        <sz val="6"/>
        <rFont val="ＭＳ Ｐ明朝"/>
        <family val="1"/>
      </rPr>
      <t>QC180</t>
    </r>
  </si>
  <si>
    <r>
      <rPr>
        <sz val="6"/>
        <rFont val="ＭＳ Ｐ明朝"/>
        <family val="1"/>
      </rPr>
      <t>QC180F</t>
    </r>
  </si>
  <si>
    <r>
      <rPr>
        <sz val="6"/>
        <rFont val="ＭＳ Ｐ明朝"/>
        <family val="1"/>
      </rPr>
      <t>QC120</t>
    </r>
  </si>
  <si>
    <r>
      <rPr>
        <sz val="6"/>
        <rFont val="ＭＳ Ｐ明朝"/>
        <family val="1"/>
      </rPr>
      <t>QC120F</t>
    </r>
  </si>
  <si>
    <r>
      <rPr>
        <sz val="6"/>
        <rFont val="ＭＳ Ｐ明朝"/>
        <family val="1"/>
      </rPr>
      <t>QC120H</t>
    </r>
  </si>
  <si>
    <r>
      <rPr>
        <sz val="6"/>
        <rFont val="ＭＳ Ｐ明朝"/>
        <family val="1"/>
      </rPr>
      <t>QC120MD</t>
    </r>
  </si>
  <si>
    <r>
      <rPr>
        <sz val="6"/>
        <rFont val="ＭＳ Ｐ明朝"/>
        <family val="1"/>
      </rPr>
      <t>QC90</t>
    </r>
  </si>
  <si>
    <r>
      <rPr>
        <sz val="6"/>
        <rFont val="ＭＳ Ｐ明朝"/>
        <family val="1"/>
      </rPr>
      <t>QC50LD</t>
    </r>
  </si>
  <si>
    <r>
      <rPr>
        <sz val="6"/>
        <rFont val="ＭＳ Ｐ明朝"/>
        <family val="1"/>
      </rPr>
      <t>QC50LS</t>
    </r>
  </si>
  <si>
    <r>
      <rPr>
        <sz val="6"/>
        <rFont val="ＭＳ Ｐ明朝"/>
        <family val="1"/>
      </rPr>
      <t>QC50MD</t>
    </r>
  </si>
  <si>
    <r>
      <rPr>
        <sz val="6"/>
        <rFont val="ＭＳ Ｐ明朝"/>
        <family val="1"/>
      </rPr>
      <t>QC50MS</t>
    </r>
  </si>
  <si>
    <r>
      <rPr>
        <sz val="6"/>
        <rFont val="ＭＳ Ｐ明朝"/>
        <family val="1"/>
      </rPr>
      <t>QC30LD</t>
    </r>
  </si>
  <si>
    <r>
      <rPr>
        <sz val="6"/>
        <rFont val="ＭＳ Ｐ明朝"/>
        <family val="1"/>
      </rPr>
      <t>QC30LS</t>
    </r>
  </si>
  <si>
    <r>
      <rPr>
        <sz val="6"/>
        <rFont val="ＭＳ Ｐ明朝"/>
        <family val="1"/>
      </rPr>
      <t>ジゴワッツ</t>
    </r>
  </si>
  <si>
    <r>
      <rPr>
        <sz val="6"/>
        <rFont val="ＭＳ Ｐ明朝"/>
        <family val="1"/>
      </rPr>
      <t>DC120K</t>
    </r>
  </si>
  <si>
    <r>
      <rPr>
        <sz val="6"/>
        <rFont val="ＭＳ Ｐ明朝"/>
        <family val="1"/>
      </rPr>
      <t>DC050K</t>
    </r>
  </si>
  <si>
    <r>
      <rPr>
        <sz val="6"/>
        <rFont val="ＭＳ Ｐ明朝"/>
        <family val="1"/>
      </rPr>
      <t>スターチャージ</t>
    </r>
  </si>
  <si>
    <r>
      <rPr>
        <sz val="6"/>
        <rFont val="ＭＳ Ｐ明朝"/>
        <family val="1"/>
      </rPr>
      <t>DC1800JI042</t>
    </r>
  </si>
  <si>
    <r>
      <rPr>
        <sz val="6"/>
        <rFont val="ＭＳ Ｐ明朝"/>
        <family val="1"/>
      </rPr>
      <t>DC1500JI042</t>
    </r>
  </si>
  <si>
    <r>
      <rPr>
        <sz val="6"/>
        <rFont val="ＭＳ Ｐ明朝"/>
        <family val="1"/>
      </rPr>
      <t>DC1200JI042</t>
    </r>
  </si>
  <si>
    <r>
      <rPr>
        <sz val="6"/>
        <rFont val="ＭＳ Ｐ明朝"/>
        <family val="1"/>
      </rPr>
      <t>DC1200JI04202</t>
    </r>
  </si>
  <si>
    <r>
      <rPr>
        <sz val="6"/>
        <rFont val="ＭＳ Ｐ明朝"/>
        <family val="1"/>
      </rPr>
      <t>DC1200JI238082</t>
    </r>
  </si>
  <si>
    <r>
      <rPr>
        <sz val="6"/>
        <rFont val="ＭＳ Ｐ明朝"/>
        <family val="1"/>
      </rPr>
      <t>DC0900JI042</t>
    </r>
  </si>
  <si>
    <r>
      <rPr>
        <sz val="6"/>
        <rFont val="ＭＳ Ｐ明朝"/>
        <family val="1"/>
      </rPr>
      <t>DC0900JI04202</t>
    </r>
  </si>
  <si>
    <r>
      <rPr>
        <sz val="6"/>
        <rFont val="ＭＳ Ｐ明朝"/>
        <family val="1"/>
      </rPr>
      <t>DC0900JI238082</t>
    </r>
  </si>
  <si>
    <r>
      <rPr>
        <sz val="6"/>
        <rFont val="ＭＳ Ｐ明朝"/>
        <family val="1"/>
      </rPr>
      <t>DC0900JI238452</t>
    </r>
  </si>
  <si>
    <r>
      <rPr>
        <sz val="6"/>
        <rFont val="ＭＳ Ｐ明朝"/>
        <family val="1"/>
      </rPr>
      <t>DC0900JI238462</t>
    </r>
  </si>
  <si>
    <r>
      <rPr>
        <sz val="6"/>
        <rFont val="ＭＳ Ｐ明朝"/>
        <family val="1"/>
      </rPr>
      <t>DC0500JI04202</t>
    </r>
  </si>
  <si>
    <r>
      <rPr>
        <sz val="6"/>
        <rFont val="ＭＳ Ｐ明朝"/>
        <family val="1"/>
      </rPr>
      <t>DC0500JI170052</t>
    </r>
  </si>
  <si>
    <r>
      <rPr>
        <sz val="6"/>
        <rFont val="ＭＳ Ｐ明朝"/>
        <family val="1"/>
      </rPr>
      <t>DC0500JI170062</t>
    </r>
  </si>
  <si>
    <r>
      <rPr>
        <sz val="6"/>
        <rFont val="ＭＳ Ｐ明朝"/>
        <family val="1"/>
      </rPr>
      <t>DC0500JI170072</t>
    </r>
  </si>
  <si>
    <r>
      <rPr>
        <sz val="6"/>
        <rFont val="ＭＳ Ｐ明朝"/>
        <family val="1"/>
      </rPr>
      <t>DC0500JI238052</t>
    </r>
  </si>
  <si>
    <r>
      <rPr>
        <sz val="6"/>
        <rFont val="ＭＳ Ｐ明朝"/>
        <family val="1"/>
      </rPr>
      <t>DC0500JI238062</t>
    </r>
  </si>
  <si>
    <r>
      <rPr>
        <sz val="6"/>
        <rFont val="ＭＳ Ｐ明朝"/>
        <family val="1"/>
      </rPr>
      <t>DC0500JI238072</t>
    </r>
  </si>
  <si>
    <r>
      <rPr>
        <sz val="6"/>
        <rFont val="ＭＳ Ｐ明朝"/>
        <family val="1"/>
      </rPr>
      <t>DC0300JI061</t>
    </r>
  </si>
  <si>
    <r>
      <rPr>
        <sz val="6"/>
        <rFont val="ＭＳ Ｐ明朝"/>
        <family val="1"/>
      </rPr>
      <t>ダイヘン</t>
    </r>
  </si>
  <si>
    <r>
      <rPr>
        <sz val="6"/>
        <rFont val="ＭＳ Ｐ明朝"/>
        <family val="1"/>
      </rPr>
      <t>DQC180</t>
    </r>
  </si>
  <si>
    <r>
      <rPr>
        <sz val="6"/>
        <rFont val="ＭＳ Ｐ明朝"/>
        <family val="1"/>
      </rPr>
      <t>DQC180Ｆ</t>
    </r>
  </si>
  <si>
    <r>
      <rPr>
        <sz val="6"/>
        <rFont val="ＭＳ Ｐ明朝"/>
        <family val="1"/>
      </rPr>
      <t>DQC120</t>
    </r>
  </si>
  <si>
    <r>
      <rPr>
        <sz val="6"/>
        <rFont val="ＭＳ Ｐ明朝"/>
        <family val="1"/>
      </rPr>
      <t>DQC120Ｆ</t>
    </r>
  </si>
  <si>
    <r>
      <rPr>
        <sz val="6"/>
        <rFont val="ＭＳ Ｐ明朝"/>
        <family val="1"/>
      </rPr>
      <t>DQC120H</t>
    </r>
  </si>
  <si>
    <r>
      <rPr>
        <sz val="6"/>
        <rFont val="ＭＳ Ｐ明朝"/>
        <family val="1"/>
      </rPr>
      <t>DQC120MD</t>
    </r>
  </si>
  <si>
    <r>
      <rPr>
        <sz val="6"/>
        <rFont val="ＭＳ Ｐ明朝"/>
        <family val="1"/>
      </rPr>
      <t>DQC090</t>
    </r>
  </si>
  <si>
    <r>
      <rPr>
        <sz val="6"/>
        <rFont val="ＭＳ Ｐ明朝"/>
        <family val="1"/>
      </rPr>
      <t>DQC050ES</t>
    </r>
  </si>
  <si>
    <r>
      <rPr>
        <sz val="6"/>
        <rFont val="ＭＳ Ｐ明朝"/>
        <family val="1"/>
      </rPr>
      <t>DQC050LD</t>
    </r>
  </si>
  <si>
    <r>
      <rPr>
        <sz val="6"/>
        <rFont val="ＭＳ Ｐ明朝"/>
        <family val="1"/>
      </rPr>
      <t>DQC050LS</t>
    </r>
  </si>
  <si>
    <r>
      <rPr>
        <sz val="6"/>
        <rFont val="ＭＳ Ｐ明朝"/>
        <family val="1"/>
      </rPr>
      <t>DQC050MD</t>
    </r>
  </si>
  <si>
    <r>
      <rPr>
        <sz val="6"/>
        <rFont val="ＭＳ Ｐ明朝"/>
        <family val="1"/>
      </rPr>
      <t>DQC050MS</t>
    </r>
  </si>
  <si>
    <r>
      <rPr>
        <sz val="6"/>
        <rFont val="ＭＳ Ｐ明朝"/>
        <family val="1"/>
      </rPr>
      <t>DQC030LD</t>
    </r>
  </si>
  <si>
    <r>
      <rPr>
        <sz val="6"/>
        <rFont val="ＭＳ Ｐ明朝"/>
        <family val="1"/>
      </rPr>
      <t>DQC030LS</t>
    </r>
  </si>
  <si>
    <r>
      <rPr>
        <sz val="6"/>
        <rFont val="ＭＳ Ｐ明朝"/>
        <family val="1"/>
      </rPr>
      <t>デルタ電子</t>
    </r>
  </si>
  <si>
    <r>
      <rPr>
        <sz val="6"/>
        <rFont val="ＭＳ Ｐ明朝"/>
        <family val="1"/>
      </rPr>
      <t>EVHX104XXCBXX</t>
    </r>
  </si>
  <si>
    <r>
      <rPr>
        <sz val="6"/>
        <rFont val="ＭＳ Ｐ明朝"/>
        <family val="1"/>
      </rPr>
      <t>EVHX503XADAXX</t>
    </r>
  </si>
  <si>
    <r>
      <rPr>
        <sz val="6"/>
        <rFont val="ＭＳ Ｐ明朝"/>
        <family val="1"/>
      </rPr>
      <t>EVHX503XCDAXX</t>
    </r>
  </si>
  <si>
    <r>
      <rPr>
        <sz val="6"/>
        <rFont val="ＭＳ Ｐ明朝"/>
        <family val="1"/>
      </rPr>
      <t>EVDJ25JXEXX</t>
    </r>
  </si>
  <si>
    <r>
      <rPr>
        <sz val="6"/>
        <rFont val="ＭＳ Ｐ明朝"/>
        <family val="1"/>
      </rPr>
      <t>デンゲン</t>
    </r>
  </si>
  <si>
    <r>
      <rPr>
        <sz val="6"/>
        <rFont val="ＭＳ Ｐ明朝"/>
        <family val="1"/>
      </rPr>
      <t>DEV-10KW</t>
    </r>
  </si>
  <si>
    <t>テンフィールズファクトリー</t>
    <phoneticPr fontId="30"/>
  </si>
  <si>
    <t>FLASH240CH/NACS-LC</t>
    <phoneticPr fontId="30"/>
  </si>
  <si>
    <r>
      <rPr>
        <sz val="6"/>
        <rFont val="ＭＳ Ｐ明朝"/>
        <family val="1"/>
      </rPr>
      <t>FLASH180CH/NACS</t>
    </r>
  </si>
  <si>
    <r>
      <rPr>
        <sz val="6"/>
        <rFont val="ＭＳ Ｐ明朝"/>
        <family val="1"/>
      </rPr>
      <t>FLASH-QC180R-S</t>
    </r>
  </si>
  <si>
    <r>
      <rPr>
        <sz val="6"/>
        <rFont val="ＭＳ Ｐ明朝"/>
        <family val="1"/>
      </rPr>
      <t>ニチコン</t>
    </r>
  </si>
  <si>
    <r>
      <rPr>
        <sz val="6"/>
        <rFont val="ＭＳ Ｐ明朝"/>
        <family val="1"/>
      </rPr>
      <t>NQM-UCB04P</t>
    </r>
  </si>
  <si>
    <r>
      <rPr>
        <sz val="6"/>
        <rFont val="ＭＳ Ｐ明朝"/>
        <family val="1"/>
      </rPr>
      <t>NQM-UCY04E</t>
    </r>
  </si>
  <si>
    <r>
      <rPr>
        <sz val="6"/>
        <rFont val="ＭＳ Ｐ明朝"/>
        <family val="1"/>
      </rPr>
      <t>NQM-UCY04P</t>
    </r>
  </si>
  <si>
    <r>
      <rPr>
        <sz val="6"/>
        <rFont val="ＭＳ Ｐ明朝"/>
        <family val="1"/>
      </rPr>
      <t>NQD-UCX04P</t>
    </r>
  </si>
  <si>
    <r>
      <rPr>
        <sz val="6"/>
        <rFont val="ＭＳ Ｐ明朝"/>
        <family val="1"/>
      </rPr>
      <t>NQD-UCX04P-H</t>
    </r>
  </si>
  <si>
    <r>
      <rPr>
        <sz val="6"/>
        <rFont val="ＭＳ Ｐ明朝"/>
        <family val="1"/>
      </rPr>
      <t>NQR-UC904P-C660</t>
    </r>
  </si>
  <si>
    <r>
      <rPr>
        <sz val="6"/>
        <rFont val="ＭＳ Ｐ明朝"/>
        <family val="1"/>
      </rPr>
      <t>NQR-UC904P-C651</t>
    </r>
  </si>
  <si>
    <r>
      <rPr>
        <sz val="6"/>
        <rFont val="ＭＳ Ｐ明朝"/>
        <family val="1"/>
      </rPr>
      <t>NQR-UC904P-C642</t>
    </r>
  </si>
  <si>
    <r>
      <rPr>
        <sz val="6"/>
        <rFont val="ＭＳ Ｐ明朝"/>
        <family val="1"/>
      </rPr>
      <t>NQR-UC904P-C633</t>
    </r>
  </si>
  <si>
    <r>
      <rPr>
        <sz val="6"/>
        <rFont val="ＭＳ Ｐ明朝"/>
        <family val="1"/>
      </rPr>
      <t>NQR-UC904P-C624</t>
    </r>
  </si>
  <si>
    <r>
      <rPr>
        <sz val="6"/>
        <rFont val="ＭＳ Ｐ明朝"/>
        <family val="1"/>
      </rPr>
      <t>NQR-UC904P-C615</t>
    </r>
  </si>
  <si>
    <r>
      <rPr>
        <sz val="6"/>
        <rFont val="ＭＳ Ｐ明朝"/>
        <family val="1"/>
      </rPr>
      <t>NQR-UC904P-C606</t>
    </r>
  </si>
  <si>
    <r>
      <rPr>
        <sz val="6"/>
        <rFont val="ＭＳ Ｐ明朝"/>
        <family val="1"/>
      </rPr>
      <t>NQR-UC904P-C550</t>
    </r>
  </si>
  <si>
    <r>
      <rPr>
        <sz val="6"/>
        <rFont val="ＭＳ Ｐ明朝"/>
        <family val="1"/>
      </rPr>
      <t>NQR-UC904P-C541</t>
    </r>
  </si>
  <si>
    <r>
      <rPr>
        <sz val="6"/>
        <rFont val="ＭＳ Ｐ明朝"/>
        <family val="1"/>
      </rPr>
      <t>NQR-UC904P-C532</t>
    </r>
  </si>
  <si>
    <r>
      <rPr>
        <sz val="6"/>
        <rFont val="ＭＳ Ｐ明朝"/>
        <family val="1"/>
      </rPr>
      <t>NQR-UC904P-C523</t>
    </r>
  </si>
  <si>
    <r>
      <rPr>
        <sz val="6"/>
        <rFont val="ＭＳ Ｐ明朝"/>
        <family val="1"/>
      </rPr>
      <t>NQR-UC904P-C514</t>
    </r>
  </si>
  <si>
    <r>
      <rPr>
        <sz val="6"/>
        <rFont val="ＭＳ Ｐ明朝"/>
        <family val="1"/>
      </rPr>
      <t>NQR-UC904P-C505</t>
    </r>
  </si>
  <si>
    <r>
      <rPr>
        <sz val="6"/>
        <rFont val="ＭＳ Ｐ明朝"/>
        <family val="1"/>
      </rPr>
      <t>NQR-UC904P-C440</t>
    </r>
  </si>
  <si>
    <r>
      <rPr>
        <sz val="6"/>
        <rFont val="ＭＳ Ｐ明朝"/>
        <family val="1"/>
      </rPr>
      <t>NQR-UC904P-C431</t>
    </r>
  </si>
  <si>
    <r>
      <rPr>
        <sz val="6"/>
        <rFont val="ＭＳ Ｐ明朝"/>
        <family val="1"/>
      </rPr>
      <t>NQR-UC904P-C422</t>
    </r>
  </si>
  <si>
    <r>
      <rPr>
        <sz val="6"/>
        <rFont val="ＭＳ Ｐ明朝"/>
        <family val="1"/>
      </rPr>
      <t>NQR-UC904P-C413</t>
    </r>
  </si>
  <si>
    <r>
      <rPr>
        <sz val="6"/>
        <rFont val="ＭＳ Ｐ明朝"/>
        <family val="1"/>
      </rPr>
      <t>NQR-UC904P-C404</t>
    </r>
  </si>
  <si>
    <r>
      <rPr>
        <sz val="6"/>
        <rFont val="ＭＳ Ｐ明朝"/>
        <family val="1"/>
      </rPr>
      <t>NQR-UC904P-C330</t>
    </r>
  </si>
  <si>
    <r>
      <rPr>
        <sz val="6"/>
        <rFont val="ＭＳ Ｐ明朝"/>
        <family val="1"/>
      </rPr>
      <t>NQR-UC904P-C321</t>
    </r>
  </si>
  <si>
    <r>
      <rPr>
        <sz val="6"/>
        <rFont val="ＭＳ Ｐ明朝"/>
        <family val="1"/>
      </rPr>
      <t>NQR-UC904P-C312</t>
    </r>
  </si>
  <si>
    <r>
      <rPr>
        <sz val="6"/>
        <rFont val="ＭＳ Ｐ明朝"/>
        <family val="1"/>
      </rPr>
      <t>NQR-UC904P-C303</t>
    </r>
  </si>
  <si>
    <r>
      <rPr>
        <sz val="6"/>
        <rFont val="ＭＳ Ｐ明朝"/>
        <family val="1"/>
      </rPr>
      <t>NQR-UC904P-C220</t>
    </r>
  </si>
  <si>
    <r>
      <rPr>
        <sz val="6"/>
        <rFont val="ＭＳ Ｐ明朝"/>
        <family val="1"/>
      </rPr>
      <t>NQR-UC904P-C211</t>
    </r>
  </si>
  <si>
    <r>
      <rPr>
        <sz val="6"/>
        <rFont val="ＭＳ Ｐ明朝"/>
        <family val="1"/>
      </rPr>
      <t>NQR-UC904P-C202</t>
    </r>
  </si>
  <si>
    <r>
      <rPr>
        <sz val="6"/>
        <rFont val="ＭＳ Ｐ明朝"/>
        <family val="1"/>
      </rPr>
      <t>NQR-UC904P-C110</t>
    </r>
  </si>
  <si>
    <r>
      <rPr>
        <sz val="6"/>
        <rFont val="ＭＳ Ｐ明朝"/>
        <family val="1"/>
      </rPr>
      <t>NQR-UC904P-C101</t>
    </r>
  </si>
  <si>
    <r>
      <rPr>
        <sz val="6"/>
        <rFont val="ＭＳ Ｐ明朝"/>
        <family val="1"/>
      </rPr>
      <t>NQR-UC904P-H660</t>
    </r>
  </si>
  <si>
    <r>
      <rPr>
        <sz val="6"/>
        <rFont val="ＭＳ Ｐ明朝"/>
        <family val="1"/>
      </rPr>
      <t>NQR-UC904P-H651</t>
    </r>
  </si>
  <si>
    <r>
      <rPr>
        <sz val="6"/>
        <rFont val="ＭＳ Ｐ明朝"/>
        <family val="1"/>
      </rPr>
      <t>NQR-UC904P-H642</t>
    </r>
  </si>
  <si>
    <r>
      <rPr>
        <sz val="6"/>
        <rFont val="ＭＳ Ｐ明朝"/>
        <family val="1"/>
      </rPr>
      <t>NQR-UC904P-H633</t>
    </r>
  </si>
  <si>
    <r>
      <rPr>
        <sz val="6"/>
        <rFont val="ＭＳ Ｐ明朝"/>
        <family val="1"/>
      </rPr>
      <t>NQR-UC904P-H624</t>
    </r>
  </si>
  <si>
    <r>
      <rPr>
        <sz val="6"/>
        <rFont val="ＭＳ Ｐ明朝"/>
        <family val="1"/>
      </rPr>
      <t>NQR-UC904P-H615</t>
    </r>
  </si>
  <si>
    <r>
      <rPr>
        <sz val="6"/>
        <rFont val="ＭＳ Ｐ明朝"/>
        <family val="1"/>
      </rPr>
      <t>NQR-UC904P-H606</t>
    </r>
  </si>
  <si>
    <r>
      <rPr>
        <sz val="6"/>
        <rFont val="ＭＳ Ｐ明朝"/>
        <family val="1"/>
      </rPr>
      <t>NQR-UC904P-H550</t>
    </r>
  </si>
  <si>
    <r>
      <rPr>
        <sz val="6"/>
        <rFont val="ＭＳ Ｐ明朝"/>
        <family val="1"/>
      </rPr>
      <t>NQR-UC904P-H541</t>
    </r>
  </si>
  <si>
    <r>
      <rPr>
        <sz val="6"/>
        <rFont val="ＭＳ Ｐ明朝"/>
        <family val="1"/>
      </rPr>
      <t>NQR-UC904P-H532</t>
    </r>
  </si>
  <si>
    <r>
      <rPr>
        <sz val="6"/>
        <rFont val="ＭＳ Ｐ明朝"/>
        <family val="1"/>
      </rPr>
      <t>NQR-UC904P-H523</t>
    </r>
  </si>
  <si>
    <r>
      <rPr>
        <sz val="6"/>
        <rFont val="ＭＳ Ｐ明朝"/>
        <family val="1"/>
      </rPr>
      <t>NQR-UC904P-H514</t>
    </r>
  </si>
  <si>
    <r>
      <rPr>
        <sz val="6"/>
        <rFont val="ＭＳ Ｐ明朝"/>
        <family val="1"/>
      </rPr>
      <t>NQR-UC904P-H505</t>
    </r>
  </si>
  <si>
    <r>
      <rPr>
        <sz val="6"/>
        <rFont val="ＭＳ Ｐ明朝"/>
        <family val="1"/>
      </rPr>
      <t>NQR-UC904P-H440</t>
    </r>
  </si>
  <si>
    <r>
      <rPr>
        <sz val="6"/>
        <rFont val="ＭＳ Ｐ明朝"/>
        <family val="1"/>
      </rPr>
      <t>NQR-UC904P-H431</t>
    </r>
  </si>
  <si>
    <r>
      <rPr>
        <sz val="6"/>
        <rFont val="ＭＳ Ｐ明朝"/>
        <family val="1"/>
      </rPr>
      <t>NQR-UC904P-H422</t>
    </r>
  </si>
  <si>
    <r>
      <rPr>
        <sz val="6"/>
        <rFont val="ＭＳ Ｐ明朝"/>
        <family val="1"/>
      </rPr>
      <t>NQR-UC904P-H413</t>
    </r>
  </si>
  <si>
    <r>
      <rPr>
        <sz val="6"/>
        <rFont val="ＭＳ Ｐ明朝"/>
        <family val="1"/>
      </rPr>
      <t>NQR-UC904P-H404</t>
    </r>
  </si>
  <si>
    <r>
      <rPr>
        <sz val="6"/>
        <rFont val="ＭＳ Ｐ明朝"/>
        <family val="1"/>
      </rPr>
      <t>NQR-UC904P-H330</t>
    </r>
  </si>
  <si>
    <r>
      <rPr>
        <sz val="6"/>
        <rFont val="ＭＳ Ｐ明朝"/>
        <family val="1"/>
      </rPr>
      <t>NQR-UC904P-H321</t>
    </r>
  </si>
  <si>
    <r>
      <rPr>
        <sz val="6"/>
        <rFont val="ＭＳ Ｐ明朝"/>
        <family val="1"/>
      </rPr>
      <t>NQR-UC904P-H312</t>
    </r>
  </si>
  <si>
    <r>
      <rPr>
        <sz val="6"/>
        <rFont val="ＭＳ Ｐ明朝"/>
        <family val="1"/>
      </rPr>
      <t>NQR-UC904P-H303</t>
    </r>
  </si>
  <si>
    <r>
      <rPr>
        <sz val="6"/>
        <rFont val="ＭＳ Ｐ明朝"/>
        <family val="1"/>
      </rPr>
      <t>NQR-UC904P-H220</t>
    </r>
  </si>
  <si>
    <r>
      <rPr>
        <sz val="6"/>
        <rFont val="ＭＳ Ｐ明朝"/>
        <family val="1"/>
      </rPr>
      <t>NQR-UC904P-H211</t>
    </r>
  </si>
  <si>
    <r>
      <rPr>
        <sz val="6"/>
        <rFont val="ＭＳ Ｐ明朝"/>
        <family val="1"/>
      </rPr>
      <t>NQR-UC904P-H202</t>
    </r>
  </si>
  <si>
    <r>
      <rPr>
        <sz val="6"/>
        <rFont val="ＭＳ Ｐ明朝"/>
        <family val="1"/>
      </rPr>
      <t>NQR-UC904P-H110</t>
    </r>
  </si>
  <si>
    <r>
      <rPr>
        <sz val="6"/>
        <rFont val="ＭＳ Ｐ明朝"/>
        <family val="1"/>
      </rPr>
      <t>NQR-UC904P-H101</t>
    </r>
  </si>
  <si>
    <r>
      <rPr>
        <sz val="6"/>
        <rFont val="ＭＳ Ｐ明朝"/>
        <family val="1"/>
      </rPr>
      <t>NQR-UC904P-C6W</t>
    </r>
  </si>
  <si>
    <r>
      <rPr>
        <sz val="6"/>
        <rFont val="ＭＳ Ｐ明朝"/>
        <family val="1"/>
      </rPr>
      <t>NQR-UC904P-C5W</t>
    </r>
  </si>
  <si>
    <r>
      <rPr>
        <sz val="6"/>
        <rFont val="ＭＳ Ｐ明朝"/>
        <family val="1"/>
      </rPr>
      <t>NQR-UC904P-C4W</t>
    </r>
  </si>
  <si>
    <r>
      <rPr>
        <sz val="6"/>
        <rFont val="ＭＳ Ｐ明朝"/>
        <family val="1"/>
      </rPr>
      <t>NQR-UC904P-C3W</t>
    </r>
  </si>
  <si>
    <r>
      <rPr>
        <sz val="6"/>
        <rFont val="ＭＳ Ｐ明朝"/>
        <family val="1"/>
      </rPr>
      <t>NQR-UC904P-C2W</t>
    </r>
  </si>
  <si>
    <r>
      <rPr>
        <sz val="6"/>
        <rFont val="ＭＳ Ｐ明朝"/>
        <family val="1"/>
      </rPr>
      <t>NQR-UC904P-C1W</t>
    </r>
  </si>
  <si>
    <r>
      <rPr>
        <sz val="6"/>
        <rFont val="ＭＳ Ｐ明朝"/>
        <family val="1"/>
      </rPr>
      <t>NQR-UC904P-H6W</t>
    </r>
  </si>
  <si>
    <r>
      <rPr>
        <sz val="6"/>
        <rFont val="ＭＳ Ｐ明朝"/>
        <family val="1"/>
      </rPr>
      <t>NQR-UC904P-H5W</t>
    </r>
  </si>
  <si>
    <r>
      <rPr>
        <sz val="6"/>
        <rFont val="ＭＳ Ｐ明朝"/>
        <family val="1"/>
      </rPr>
      <t>NQR-UC904P-H4W</t>
    </r>
  </si>
  <si>
    <r>
      <rPr>
        <sz val="6"/>
        <rFont val="ＭＳ Ｐ明朝"/>
        <family val="1"/>
      </rPr>
      <t>NQR-UC904P-H3W</t>
    </r>
  </si>
  <si>
    <r>
      <rPr>
        <sz val="6"/>
        <rFont val="ＭＳ Ｐ明朝"/>
        <family val="1"/>
      </rPr>
      <t>NQR-UC904P-H2W</t>
    </r>
  </si>
  <si>
    <r>
      <rPr>
        <sz val="6"/>
        <rFont val="ＭＳ Ｐ明朝"/>
        <family val="1"/>
      </rPr>
      <t>NQR-UC904P-H1W</t>
    </r>
  </si>
  <si>
    <r>
      <rPr>
        <sz val="6"/>
        <rFont val="ＭＳ Ｐ明朝"/>
        <family val="1"/>
      </rPr>
      <t>NQC-TC5030</t>
    </r>
  </si>
  <si>
    <r>
      <rPr>
        <sz val="6"/>
        <rFont val="ＭＳ Ｐ明朝"/>
        <family val="1"/>
      </rPr>
      <t>NQC-TC5030-C</t>
    </r>
  </si>
  <si>
    <r>
      <rPr>
        <sz val="6"/>
        <rFont val="ＭＳ Ｐ明朝"/>
        <family val="1"/>
      </rPr>
      <t>NQC-TC503E</t>
    </r>
  </si>
  <si>
    <r>
      <rPr>
        <sz val="6"/>
        <rFont val="ＭＳ Ｐ明朝"/>
        <family val="1"/>
      </rPr>
      <t>NQC-TC503E-C</t>
    </r>
  </si>
  <si>
    <r>
      <rPr>
        <sz val="6"/>
        <rFont val="ＭＳ Ｐ明朝"/>
        <family val="1"/>
      </rPr>
      <t>NQC-TC503U</t>
    </r>
  </si>
  <si>
    <r>
      <rPr>
        <sz val="6"/>
        <rFont val="ＭＳ Ｐ明朝"/>
        <family val="1"/>
      </rPr>
      <t>NQC-TC503U-C</t>
    </r>
  </si>
  <si>
    <r>
      <rPr>
        <sz val="6"/>
        <rFont val="ＭＳ Ｐ明朝"/>
        <family val="1"/>
      </rPr>
      <t>NQC-TC504A</t>
    </r>
  </si>
  <si>
    <r>
      <rPr>
        <sz val="6"/>
        <rFont val="ＭＳ Ｐ明朝"/>
        <family val="1"/>
      </rPr>
      <t>NQC-TC504A-H</t>
    </r>
  </si>
  <si>
    <r>
      <rPr>
        <sz val="6"/>
        <rFont val="ＭＳ Ｐ明朝"/>
        <family val="1"/>
      </rPr>
      <t>NQC-TC504C</t>
    </r>
  </si>
  <si>
    <t>50kW以上90kW未満</t>
  </si>
  <si>
    <r>
      <rPr>
        <sz val="6"/>
        <rFont val="ＭＳ Ｐ明朝"/>
        <family val="1"/>
      </rPr>
      <t>NQC-TC504C-H</t>
    </r>
  </si>
  <si>
    <r>
      <rPr>
        <sz val="6"/>
        <rFont val="ＭＳ Ｐ明朝"/>
        <family val="1"/>
      </rPr>
      <t>NQC-TC504P</t>
    </r>
  </si>
  <si>
    <r>
      <rPr>
        <sz val="6"/>
        <rFont val="ＭＳ Ｐ明朝"/>
        <family val="1"/>
      </rPr>
      <t>NQC-TC504P-H</t>
    </r>
  </si>
  <si>
    <r>
      <rPr>
        <sz val="6"/>
        <rFont val="ＭＳ Ｐ明朝"/>
        <family val="1"/>
      </rPr>
      <t>NQC-TC3530</t>
    </r>
  </si>
  <si>
    <r>
      <rPr>
        <sz val="6"/>
        <rFont val="ＭＳ Ｐ明朝"/>
        <family val="1"/>
      </rPr>
      <t>NQC-TC3530-C</t>
    </r>
  </si>
  <si>
    <r>
      <rPr>
        <sz val="6"/>
        <rFont val="ＭＳ Ｐ明朝"/>
        <family val="1"/>
      </rPr>
      <t>NQC-TC353E</t>
    </r>
  </si>
  <si>
    <r>
      <rPr>
        <sz val="6"/>
        <rFont val="ＭＳ Ｐ明朝"/>
        <family val="1"/>
      </rPr>
      <t>NQC-TC353E-C</t>
    </r>
  </si>
  <si>
    <r>
      <rPr>
        <sz val="6"/>
        <rFont val="ＭＳ Ｐ明朝"/>
        <family val="1"/>
      </rPr>
      <t>NQC-TC353U</t>
    </r>
  </si>
  <si>
    <r>
      <rPr>
        <sz val="6"/>
        <rFont val="ＭＳ Ｐ明朝"/>
        <family val="1"/>
      </rPr>
      <t>NQC-TC353U-C</t>
    </r>
  </si>
  <si>
    <r>
      <rPr>
        <sz val="6"/>
        <rFont val="ＭＳ Ｐ明朝"/>
        <family val="1"/>
      </rPr>
      <t>NQC-SC2530</t>
    </r>
  </si>
  <si>
    <r>
      <rPr>
        <sz val="6"/>
        <rFont val="ＭＳ Ｐ明朝"/>
        <family val="1"/>
      </rPr>
      <t>NQC-SC2530-C</t>
    </r>
  </si>
  <si>
    <r>
      <rPr>
        <sz val="6"/>
        <rFont val="ＭＳ Ｐ明朝"/>
        <family val="1"/>
      </rPr>
      <t>NQC-SC253E</t>
    </r>
  </si>
  <si>
    <r>
      <rPr>
        <sz val="6"/>
        <rFont val="ＭＳ Ｐ明朝"/>
        <family val="1"/>
      </rPr>
      <t>NQC-SC253E-C</t>
    </r>
  </si>
  <si>
    <r>
      <rPr>
        <sz val="6"/>
        <rFont val="ＭＳ Ｐ明朝"/>
        <family val="1"/>
      </rPr>
      <t>NQC-SC253U</t>
    </r>
  </si>
  <si>
    <r>
      <rPr>
        <sz val="6"/>
        <rFont val="ＭＳ Ｐ明朝"/>
        <family val="1"/>
      </rPr>
      <t>NQC-SC253U-C</t>
    </r>
  </si>
  <si>
    <r>
      <rPr>
        <sz val="6"/>
        <rFont val="ＭＳ Ｐ明朝"/>
        <family val="1"/>
      </rPr>
      <t>NQC-TC2530</t>
    </r>
  </si>
  <si>
    <r>
      <rPr>
        <sz val="6"/>
        <rFont val="ＭＳ Ｐ明朝"/>
        <family val="1"/>
      </rPr>
      <t>NQC-TC2530-C</t>
    </r>
  </si>
  <si>
    <r>
      <rPr>
        <sz val="6"/>
        <rFont val="ＭＳ Ｐ明朝"/>
        <family val="1"/>
      </rPr>
      <t>NQC-TC253E</t>
    </r>
  </si>
  <si>
    <r>
      <rPr>
        <sz val="6"/>
        <rFont val="ＭＳ Ｐ明朝"/>
        <family val="1"/>
      </rPr>
      <t>NQC-TC253E-C</t>
    </r>
  </si>
  <si>
    <r>
      <rPr>
        <sz val="6"/>
        <rFont val="ＭＳ Ｐ明朝"/>
        <family val="1"/>
      </rPr>
      <t>NQC-TC253U</t>
    </r>
  </si>
  <si>
    <r>
      <rPr>
        <sz val="6"/>
        <rFont val="ＭＳ Ｐ明朝"/>
        <family val="1"/>
      </rPr>
      <t>NQC-TC253U-C</t>
    </r>
  </si>
  <si>
    <r>
      <rPr>
        <sz val="6"/>
        <rFont val="ＭＳ Ｐ明朝"/>
        <family val="1"/>
      </rPr>
      <t>日発販売</t>
    </r>
  </si>
  <si>
    <r>
      <rPr>
        <sz val="6"/>
        <rFont val="ＭＳ Ｐ明朝"/>
        <family val="1"/>
      </rPr>
      <t>EXP20K5-FSW-C5</t>
    </r>
  </si>
  <si>
    <r>
      <rPr>
        <sz val="6"/>
        <rFont val="ＭＳ Ｐ明朝"/>
        <family val="1"/>
      </rPr>
      <t>ハセテック</t>
    </r>
  </si>
  <si>
    <r>
      <rPr>
        <sz val="6"/>
        <rFont val="ＭＳ Ｐ明朝"/>
        <family val="1"/>
      </rPr>
      <t>SC05-3P3W</t>
    </r>
  </si>
  <si>
    <r>
      <rPr>
        <sz val="6"/>
        <rFont val="ＭＳ Ｐ明朝"/>
        <family val="1"/>
      </rPr>
      <t>SC05-3P3W-A</t>
    </r>
  </si>
  <si>
    <r>
      <rPr>
        <sz val="6"/>
        <rFont val="ＭＳ Ｐ明朝"/>
        <family val="1"/>
      </rPr>
      <t>SC05-3P3W-EN</t>
    </r>
  </si>
  <si>
    <r>
      <rPr>
        <sz val="6"/>
        <rFont val="ＭＳ Ｐ明朝"/>
        <family val="1"/>
      </rPr>
      <t>SC03-3P3W</t>
    </r>
  </si>
  <si>
    <r>
      <rPr>
        <sz val="6"/>
        <rFont val="ＭＳ Ｐ明朝"/>
        <family val="1"/>
      </rPr>
      <t>SC03-3P3W-A</t>
    </r>
  </si>
  <si>
    <r>
      <rPr>
        <sz val="6"/>
        <rFont val="ＭＳ Ｐ明朝"/>
        <family val="1"/>
      </rPr>
      <t>SC03-3P3W-EN</t>
    </r>
  </si>
  <si>
    <r>
      <rPr>
        <sz val="6"/>
        <rFont val="ＭＳ Ｐ明朝"/>
        <family val="1"/>
      </rPr>
      <t>パワーエックス</t>
    </r>
  </si>
  <si>
    <r>
      <rPr>
        <sz val="6"/>
        <rFont val="ＭＳ Ｐ明朝"/>
        <family val="1"/>
      </rPr>
      <t>HC0358</t>
    </r>
  </si>
  <si>
    <r>
      <rPr>
        <sz val="6"/>
        <rFont val="ＭＳ Ｐ明朝"/>
        <family val="1"/>
      </rPr>
      <t>HC0179</t>
    </r>
  </si>
  <si>
    <r>
      <rPr>
        <sz val="6"/>
        <rFont val="ＭＳ Ｐ明朝"/>
        <family val="1"/>
      </rPr>
      <t>新電元工業</t>
    </r>
  </si>
  <si>
    <r>
      <rPr>
        <sz val="6"/>
        <rFont val="ＭＳ Ｐ明朝"/>
        <family val="1"/>
      </rPr>
      <t>SDQC2F150UT4415-BM</t>
    </r>
  </si>
  <si>
    <r>
      <rPr>
        <sz val="6"/>
        <rFont val="ＭＳ Ｐ明朝"/>
        <family val="1"/>
      </rPr>
      <t>SDQC2F150UT4415-BMSA</t>
    </r>
  </si>
  <si>
    <r>
      <rPr>
        <sz val="6"/>
        <rFont val="ＭＳ Ｐ明朝"/>
        <family val="1"/>
      </rPr>
      <t>SDQC2F150XT4415-BM</t>
    </r>
  </si>
  <si>
    <r>
      <rPr>
        <sz val="6"/>
        <rFont val="ＭＳ Ｐ明朝"/>
        <family val="1"/>
      </rPr>
      <t>SDQC2F90ST4415</t>
    </r>
  </si>
  <si>
    <r>
      <rPr>
        <sz val="6"/>
        <rFont val="ＭＳ Ｐ明朝"/>
        <family val="1"/>
      </rPr>
      <t>SDQC2F90ST4415-M</t>
    </r>
  </si>
  <si>
    <r>
      <rPr>
        <sz val="6"/>
        <rFont val="ＭＳ Ｐ明朝"/>
        <family val="1"/>
      </rPr>
      <t>SDQC2F90UT4415</t>
    </r>
  </si>
  <si>
    <r>
      <rPr>
        <sz val="6"/>
        <rFont val="ＭＳ Ｐ明朝"/>
        <family val="1"/>
      </rPr>
      <t>SDQC2F90UT4415-M</t>
    </r>
  </si>
  <si>
    <r>
      <rPr>
        <sz val="6"/>
        <rFont val="ＭＳ Ｐ明朝"/>
        <family val="1"/>
      </rPr>
      <t>SDQC2F90XT4415</t>
    </r>
  </si>
  <si>
    <r>
      <rPr>
        <sz val="6"/>
        <rFont val="ＭＳ Ｐ明朝"/>
        <family val="1"/>
      </rPr>
      <t>SDQC2F90XT4415-M</t>
    </r>
  </si>
  <si>
    <r>
      <rPr>
        <sz val="6"/>
        <rFont val="ＭＳ Ｐ明朝"/>
        <family val="1"/>
      </rPr>
      <t>SDQC2F90XT4415-MBMH</t>
    </r>
  </si>
  <si>
    <r>
      <rPr>
        <sz val="6"/>
        <rFont val="ＭＳ Ｐ明朝"/>
        <family val="1"/>
      </rPr>
      <t>SDQC2F90XT4415-MBMS</t>
    </r>
  </si>
  <si>
    <r>
      <rPr>
        <sz val="6"/>
        <rFont val="ＭＳ Ｐ明朝"/>
        <family val="1"/>
      </rPr>
      <t>SDQC2F60UT3210-M</t>
    </r>
  </si>
  <si>
    <r>
      <rPr>
        <sz val="6"/>
        <rFont val="ＭＳ Ｐ明朝"/>
        <family val="1"/>
      </rPr>
      <t>SDQC2F60UT3210-MSA</t>
    </r>
  </si>
  <si>
    <r>
      <rPr>
        <sz val="6"/>
        <rFont val="ＭＳ Ｐ明朝"/>
        <family val="1"/>
      </rPr>
      <t>SDQC2F50XT3200</t>
    </r>
  </si>
  <si>
    <r>
      <rPr>
        <sz val="6"/>
        <rFont val="ＭＳ Ｐ明朝"/>
        <family val="1"/>
      </rPr>
      <t>SDQC2F50XT3200-0</t>
    </r>
  </si>
  <si>
    <r>
      <rPr>
        <sz val="6"/>
        <rFont val="ＭＳ Ｐ明朝"/>
        <family val="1"/>
      </rPr>
      <t>SDQC2F50XT3200-SF</t>
    </r>
  </si>
  <si>
    <r>
      <rPr>
        <sz val="6"/>
        <rFont val="ＭＳ Ｐ明朝"/>
        <family val="1"/>
      </rPr>
      <t>SDQC2F50XT3200-SF0</t>
    </r>
  </si>
  <si>
    <r>
      <rPr>
        <sz val="6"/>
        <rFont val="ＭＳ Ｐ明朝"/>
        <family val="1"/>
      </rPr>
      <t>SDQC2F60UT3210-MLV</t>
    </r>
  </si>
  <si>
    <r>
      <rPr>
        <sz val="6"/>
        <rFont val="ＭＳ Ｐ明朝"/>
        <family val="1"/>
      </rPr>
      <t>SDQC2F60UT3210-MLVSA</t>
    </r>
  </si>
  <si>
    <r>
      <rPr>
        <sz val="6"/>
        <rFont val="ＭＳ Ｐ明朝"/>
        <family val="1"/>
      </rPr>
      <t>東光高岳</t>
    </r>
  </si>
  <si>
    <t>HFR1-400B13</t>
    <phoneticPr fontId="30"/>
  </si>
  <si>
    <r>
      <rPr>
        <sz val="6"/>
        <rFont val="ＭＳ Ｐ明朝"/>
        <family val="1"/>
      </rPr>
      <t>HFR1-150B12-A8</t>
    </r>
  </si>
  <si>
    <r>
      <rPr>
        <sz val="6"/>
        <rFont val="ＭＳ Ｐ明朝"/>
        <family val="1"/>
      </rPr>
      <t>HFR1-120B10-A1</t>
    </r>
  </si>
  <si>
    <r>
      <rPr>
        <sz val="6"/>
        <rFont val="ＭＳ Ｐ明朝"/>
        <family val="1"/>
      </rPr>
      <t>HFR1-120B10-A7</t>
    </r>
  </si>
  <si>
    <r>
      <rPr>
        <sz val="6"/>
        <rFont val="ＭＳ Ｐ明朝"/>
        <family val="1"/>
      </rPr>
      <t>HFR1-120B10-A8</t>
    </r>
  </si>
  <si>
    <r>
      <rPr>
        <sz val="6"/>
        <rFont val="ＭＳ Ｐ明朝"/>
        <family val="1"/>
      </rPr>
      <t>HFR1-50B9</t>
    </r>
  </si>
  <si>
    <r>
      <rPr>
        <sz val="6"/>
        <rFont val="ＭＳ Ｐ明朝"/>
        <family val="1"/>
      </rPr>
      <t>HFR1-50B9-A1</t>
    </r>
  </si>
  <si>
    <r>
      <rPr>
        <sz val="6"/>
        <rFont val="ＭＳ Ｐ明朝"/>
        <family val="1"/>
      </rPr>
      <t>HFR1-50B9-A2</t>
    </r>
  </si>
  <si>
    <r>
      <rPr>
        <sz val="6"/>
        <rFont val="ＭＳ Ｐ明朝"/>
        <family val="1"/>
      </rPr>
      <t>HFR1-50B9-A7</t>
    </r>
  </si>
  <si>
    <r>
      <rPr>
        <sz val="6"/>
        <rFont val="ＭＳ Ｐ明朝"/>
        <family val="1"/>
      </rPr>
      <t>HFR1-50B9-A8</t>
    </r>
  </si>
  <si>
    <r>
      <rPr>
        <sz val="6"/>
        <rFont val="ＭＳ Ｐ明朝"/>
        <family val="1"/>
      </rPr>
      <t>HFR1-30B9</t>
    </r>
  </si>
  <si>
    <r>
      <rPr>
        <sz val="6"/>
        <rFont val="ＭＳ Ｐ明朝"/>
        <family val="1"/>
      </rPr>
      <t>HFR1-30B9-A1</t>
    </r>
  </si>
  <si>
    <r>
      <rPr>
        <sz val="6"/>
        <rFont val="ＭＳ Ｐ明朝"/>
        <family val="1"/>
      </rPr>
      <t>HFR1-30B9-A2</t>
    </r>
  </si>
  <si>
    <r>
      <rPr>
        <sz val="6"/>
        <rFont val="ＭＳ Ｐ明朝"/>
        <family val="1"/>
      </rPr>
      <t>HFR1-30B9-A7</t>
    </r>
  </si>
  <si>
    <r>
      <rPr>
        <sz val="6"/>
        <rFont val="ＭＳ Ｐ明朝"/>
        <family val="1"/>
      </rPr>
      <t>HFR1-15B11</t>
    </r>
  </si>
  <si>
    <r>
      <rPr>
        <sz val="6"/>
        <rFont val="ＭＳ Ｐ明朝"/>
        <family val="1"/>
      </rPr>
      <t>日立製作所</t>
    </r>
  </si>
  <si>
    <r>
      <rPr>
        <sz val="6"/>
        <rFont val="ＭＳ Ｐ明朝"/>
        <family val="1"/>
      </rPr>
      <t>HI-QC001-CN42</t>
    </r>
  </si>
  <si>
    <r>
      <rPr>
        <sz val="6"/>
        <rFont val="ＭＳ Ｐ明朝"/>
        <family val="1"/>
      </rPr>
      <t>HI-QC001-CN43</t>
    </r>
  </si>
  <si>
    <r>
      <rPr>
        <sz val="6"/>
        <rFont val="ＭＳ Ｐ明朝"/>
        <family val="1"/>
      </rPr>
      <t>HI-QC001-CN44</t>
    </r>
  </si>
  <si>
    <r>
      <rPr>
        <sz val="6"/>
        <rFont val="ＭＳ Ｐ明朝"/>
        <family val="1"/>
      </rPr>
      <t>HI-QC002-CN42</t>
    </r>
  </si>
  <si>
    <r>
      <rPr>
        <sz val="6"/>
        <rFont val="ＭＳ Ｐ明朝"/>
        <family val="1"/>
      </rPr>
      <t>HI-QC002-CN43</t>
    </r>
  </si>
  <si>
    <r>
      <rPr>
        <sz val="6"/>
        <rFont val="ＭＳ Ｐ明朝"/>
        <family val="1"/>
      </rPr>
      <t>HI-QC002-CN44</t>
    </r>
  </si>
  <si>
    <r>
      <rPr>
        <sz val="6"/>
        <rFont val="ＭＳ Ｐ明朝"/>
        <family val="1"/>
      </rPr>
      <t>HI-QC011-CN42</t>
    </r>
  </si>
  <si>
    <r>
      <rPr>
        <sz val="6"/>
        <rFont val="ＭＳ Ｐ明朝"/>
        <family val="1"/>
      </rPr>
      <t>HI-QC011-CN43</t>
    </r>
  </si>
  <si>
    <r>
      <rPr>
        <sz val="6"/>
        <rFont val="ＭＳ Ｐ明朝"/>
        <family val="1"/>
      </rPr>
      <t>HI-QC011-CN44</t>
    </r>
  </si>
  <si>
    <r>
      <rPr>
        <sz val="6"/>
        <rFont val="ＭＳ Ｐ明朝"/>
        <family val="1"/>
      </rPr>
      <t>HI-QC012-CN42</t>
    </r>
  </si>
  <si>
    <r>
      <rPr>
        <sz val="6"/>
        <rFont val="ＭＳ Ｐ明朝"/>
        <family val="1"/>
      </rPr>
      <t>HI-QC012-CN43</t>
    </r>
  </si>
  <si>
    <r>
      <rPr>
        <sz val="6"/>
        <rFont val="ＭＳ Ｐ明朝"/>
        <family val="1"/>
      </rPr>
      <t>HI-QC012-CN44</t>
    </r>
  </si>
  <si>
    <r>
      <rPr>
        <sz val="6"/>
        <rFont val="ＭＳ Ｐ明朝"/>
        <family val="1"/>
      </rPr>
      <t>HI-QC601-CN42</t>
    </r>
  </si>
  <si>
    <r>
      <rPr>
        <sz val="6"/>
        <rFont val="ＭＳ Ｐ明朝"/>
        <family val="1"/>
      </rPr>
      <t>HI-QC601-CN43</t>
    </r>
  </si>
  <si>
    <r>
      <rPr>
        <sz val="6"/>
        <rFont val="ＭＳ Ｐ明朝"/>
        <family val="1"/>
      </rPr>
      <t>HI-QC601-CN44</t>
    </r>
  </si>
  <si>
    <r>
      <rPr>
        <sz val="6"/>
        <rFont val="ＭＳ Ｐ明朝"/>
        <family val="1"/>
      </rPr>
      <t>HI-QC602-CN42</t>
    </r>
  </si>
  <si>
    <r>
      <rPr>
        <sz val="6"/>
        <rFont val="ＭＳ Ｐ明朝"/>
        <family val="1"/>
      </rPr>
      <t>HI-QC602-CN43</t>
    </r>
  </si>
  <si>
    <r>
      <rPr>
        <sz val="6"/>
        <rFont val="ＭＳ Ｐ明朝"/>
        <family val="1"/>
      </rPr>
      <t>HI-QC602-CN44</t>
    </r>
  </si>
  <si>
    <r>
      <rPr>
        <sz val="6"/>
        <rFont val="ＭＳ Ｐ明朝"/>
        <family val="1"/>
      </rPr>
      <t>HI-QC611-CN42</t>
    </r>
  </si>
  <si>
    <r>
      <rPr>
        <sz val="6"/>
        <rFont val="ＭＳ Ｐ明朝"/>
        <family val="1"/>
      </rPr>
      <t>HI-QC611-CN43</t>
    </r>
  </si>
  <si>
    <r>
      <rPr>
        <sz val="6"/>
        <rFont val="ＭＳ Ｐ明朝"/>
        <family val="1"/>
      </rPr>
      <t>HI-QC611-CN44</t>
    </r>
  </si>
  <si>
    <r>
      <rPr>
        <sz val="6"/>
        <rFont val="ＭＳ Ｐ明朝"/>
        <family val="1"/>
      </rPr>
      <t>HI-QC612-CN42</t>
    </r>
  </si>
  <si>
    <r>
      <rPr>
        <sz val="6"/>
        <rFont val="ＭＳ Ｐ明朝"/>
        <family val="1"/>
      </rPr>
      <t>HI-QC612-CN43</t>
    </r>
  </si>
  <si>
    <r>
      <rPr>
        <sz val="6"/>
        <rFont val="ＭＳ Ｐ明朝"/>
        <family val="1"/>
      </rPr>
      <t>HI-QC612-CN44</t>
    </r>
  </si>
  <si>
    <r>
      <rPr>
        <sz val="6"/>
        <rFont val="ＭＳ Ｐ明朝"/>
        <family val="1"/>
      </rPr>
      <t>HI-QC001-CN41</t>
    </r>
  </si>
  <si>
    <r>
      <rPr>
        <sz val="6"/>
        <rFont val="ＭＳ Ｐ明朝"/>
        <family val="1"/>
      </rPr>
      <t>HI-QC002-CN41</t>
    </r>
  </si>
  <si>
    <r>
      <rPr>
        <sz val="6"/>
        <rFont val="ＭＳ Ｐ明朝"/>
        <family val="1"/>
      </rPr>
      <t>HI-QC011-CN41</t>
    </r>
  </si>
  <si>
    <r>
      <rPr>
        <sz val="6"/>
        <rFont val="ＭＳ Ｐ明朝"/>
        <family val="1"/>
      </rPr>
      <t>HI-QC012-CN41</t>
    </r>
  </si>
  <si>
    <r>
      <rPr>
        <sz val="6"/>
        <rFont val="ＭＳ Ｐ明朝"/>
        <family val="1"/>
      </rPr>
      <t>HI-QC601-CN41</t>
    </r>
  </si>
  <si>
    <r>
      <rPr>
        <sz val="6"/>
        <rFont val="ＭＳ Ｐ明朝"/>
        <family val="1"/>
      </rPr>
      <t>HI-QC602-CN41</t>
    </r>
  </si>
  <si>
    <r>
      <rPr>
        <sz val="6"/>
        <rFont val="ＭＳ Ｐ明朝"/>
        <family val="1"/>
      </rPr>
      <t>HI-QC611-CN41</t>
    </r>
  </si>
  <si>
    <r>
      <rPr>
        <sz val="6"/>
        <rFont val="ＭＳ Ｐ明朝"/>
        <family val="1"/>
      </rPr>
      <t>HI-QC612-CN41</t>
    </r>
  </si>
  <si>
    <r>
      <rPr>
        <sz val="6"/>
        <rFont val="ＭＳ Ｐ明朝"/>
        <family val="1"/>
      </rPr>
      <t>HI-QC001-CN31</t>
    </r>
  </si>
  <si>
    <r>
      <rPr>
        <sz val="6"/>
        <rFont val="ＭＳ Ｐ明朝"/>
        <family val="1"/>
      </rPr>
      <t>HI-QC001-CN32</t>
    </r>
  </si>
  <si>
    <r>
      <rPr>
        <sz val="6"/>
        <rFont val="ＭＳ Ｐ明朝"/>
        <family val="1"/>
      </rPr>
      <t>HI-QC001-CN33</t>
    </r>
  </si>
  <si>
    <r>
      <rPr>
        <sz val="6"/>
        <rFont val="ＭＳ Ｐ明朝"/>
        <family val="1"/>
      </rPr>
      <t>HI-QC002-CN31</t>
    </r>
  </si>
  <si>
    <r>
      <rPr>
        <sz val="6"/>
        <rFont val="ＭＳ Ｐ明朝"/>
        <family val="1"/>
      </rPr>
      <t>HI-QC002-CN32</t>
    </r>
  </si>
  <si>
    <r>
      <rPr>
        <sz val="6"/>
        <rFont val="ＭＳ Ｐ明朝"/>
        <family val="1"/>
      </rPr>
      <t>HI-QC002-CN33</t>
    </r>
  </si>
  <si>
    <r>
      <rPr>
        <sz val="6"/>
        <rFont val="ＭＳ Ｐ明朝"/>
        <family val="1"/>
      </rPr>
      <t>HI-QC011-CN31</t>
    </r>
  </si>
  <si>
    <r>
      <rPr>
        <sz val="6"/>
        <rFont val="ＭＳ Ｐ明朝"/>
        <family val="1"/>
      </rPr>
      <t>HI-QC011-CN32</t>
    </r>
  </si>
  <si>
    <r>
      <rPr>
        <sz val="6"/>
        <rFont val="ＭＳ Ｐ明朝"/>
        <family val="1"/>
      </rPr>
      <t>HI-QC011-CN33</t>
    </r>
  </si>
  <si>
    <r>
      <rPr>
        <sz val="6"/>
        <rFont val="ＭＳ Ｐ明朝"/>
        <family val="1"/>
      </rPr>
      <t>HI-QC012-CN31</t>
    </r>
  </si>
  <si>
    <r>
      <rPr>
        <sz val="6"/>
        <rFont val="ＭＳ Ｐ明朝"/>
        <family val="1"/>
      </rPr>
      <t>HI-QC012-CN32</t>
    </r>
  </si>
  <si>
    <r>
      <rPr>
        <sz val="6"/>
        <rFont val="ＭＳ Ｐ明朝"/>
        <family val="1"/>
      </rPr>
      <t>HI-QC012-CN33</t>
    </r>
  </si>
  <si>
    <r>
      <rPr>
        <sz val="6"/>
        <rFont val="ＭＳ Ｐ明朝"/>
        <family val="1"/>
      </rPr>
      <t>HI-QC601-CN31</t>
    </r>
  </si>
  <si>
    <r>
      <rPr>
        <sz val="6"/>
        <rFont val="ＭＳ Ｐ明朝"/>
        <family val="1"/>
      </rPr>
      <t>HI-QC601-CN32</t>
    </r>
  </si>
  <si>
    <r>
      <rPr>
        <sz val="6"/>
        <rFont val="ＭＳ Ｐ明朝"/>
        <family val="1"/>
      </rPr>
      <t>HI-QC601-CN33</t>
    </r>
  </si>
  <si>
    <r>
      <rPr>
        <sz val="6"/>
        <rFont val="ＭＳ Ｐ明朝"/>
        <family val="1"/>
      </rPr>
      <t>HI-QC602-CN31</t>
    </r>
  </si>
  <si>
    <r>
      <rPr>
        <sz val="6"/>
        <rFont val="ＭＳ Ｐ明朝"/>
        <family val="1"/>
      </rPr>
      <t>HI-QC602-CN32</t>
    </r>
  </si>
  <si>
    <r>
      <rPr>
        <sz val="6"/>
        <rFont val="ＭＳ Ｐ明朝"/>
        <family val="1"/>
      </rPr>
      <t>HI-QC602-CN33</t>
    </r>
  </si>
  <si>
    <r>
      <rPr>
        <sz val="6"/>
        <rFont val="ＭＳ Ｐ明朝"/>
        <family val="1"/>
      </rPr>
      <t>HI-QC611-CN31</t>
    </r>
  </si>
  <si>
    <r>
      <rPr>
        <sz val="6"/>
        <rFont val="ＭＳ Ｐ明朝"/>
        <family val="1"/>
      </rPr>
      <t>HI-QC611-CN32</t>
    </r>
  </si>
  <si>
    <r>
      <rPr>
        <sz val="6"/>
        <rFont val="ＭＳ Ｐ明朝"/>
        <family val="1"/>
      </rPr>
      <t>HI-QC611-CN33</t>
    </r>
  </si>
  <si>
    <r>
      <rPr>
        <sz val="6"/>
        <rFont val="ＭＳ Ｐ明朝"/>
        <family val="1"/>
      </rPr>
      <t>HI-QC612-CN31</t>
    </r>
  </si>
  <si>
    <r>
      <rPr>
        <sz val="6"/>
        <rFont val="ＭＳ Ｐ明朝"/>
        <family val="1"/>
      </rPr>
      <t>HI-QC612-CN32</t>
    </r>
  </si>
  <si>
    <r>
      <rPr>
        <sz val="6"/>
        <rFont val="ＭＳ Ｐ明朝"/>
        <family val="1"/>
      </rPr>
      <t>HI-QC612-CN33</t>
    </r>
  </si>
  <si>
    <r>
      <rPr>
        <sz val="6"/>
        <rFont val="ＭＳ Ｐ明朝"/>
        <family val="1"/>
      </rPr>
      <t>HIQC-JP45</t>
    </r>
  </si>
  <si>
    <r>
      <rPr>
        <sz val="6"/>
        <rFont val="ＭＳ Ｐ明朝"/>
        <family val="1"/>
      </rPr>
      <t>HIQC-JP45-A06</t>
    </r>
  </si>
  <si>
    <r>
      <rPr>
        <sz val="6"/>
        <rFont val="ＭＳ Ｐ明朝"/>
        <family val="1"/>
      </rPr>
      <t>HIQC-JP45-B00</t>
    </r>
  </si>
  <si>
    <r>
      <rPr>
        <sz val="6"/>
        <rFont val="ＭＳ Ｐ明朝"/>
        <family val="1"/>
      </rPr>
      <t>HIQC-JP45-B06</t>
    </r>
  </si>
  <si>
    <r>
      <rPr>
        <sz val="6"/>
        <rFont val="ＭＳ Ｐ明朝"/>
        <family val="1"/>
      </rPr>
      <t>HIQC-JP45-C00</t>
    </r>
  </si>
  <si>
    <r>
      <rPr>
        <sz val="6"/>
        <rFont val="ＭＳ Ｐ明朝"/>
        <family val="1"/>
      </rPr>
      <t>HIQC-JP45-C06</t>
    </r>
  </si>
  <si>
    <r>
      <rPr>
        <sz val="6"/>
        <rFont val="ＭＳ Ｐ明朝"/>
        <family val="1"/>
      </rPr>
      <t>HIQC-JP45-D00</t>
    </r>
  </si>
  <si>
    <r>
      <rPr>
        <sz val="6"/>
        <rFont val="ＭＳ Ｐ明朝"/>
        <family val="1"/>
      </rPr>
      <t>HIQC-JP45-D06</t>
    </r>
  </si>
  <si>
    <r>
      <rPr>
        <sz val="6"/>
        <rFont val="ＭＳ Ｐ明朝"/>
        <family val="1"/>
      </rPr>
      <t>HIQC-JP30</t>
    </r>
  </si>
  <si>
    <r>
      <rPr>
        <sz val="6"/>
        <rFont val="ＭＳ Ｐ明朝"/>
        <family val="1"/>
      </rPr>
      <t>HIQC-JP30-A06</t>
    </r>
  </si>
  <si>
    <r>
      <rPr>
        <sz val="6"/>
        <rFont val="ＭＳ Ｐ明朝"/>
        <family val="1"/>
      </rPr>
      <t>HIQC-JP30-B00</t>
    </r>
  </si>
  <si>
    <r>
      <rPr>
        <sz val="6"/>
        <rFont val="ＭＳ Ｐ明朝"/>
        <family val="1"/>
      </rPr>
      <t>HIQC-JP30-B06</t>
    </r>
  </si>
  <si>
    <r>
      <rPr>
        <sz val="6"/>
        <rFont val="ＭＳ Ｐ明朝"/>
        <family val="1"/>
      </rPr>
      <t>HIQC-JP30-C00</t>
    </r>
  </si>
  <si>
    <r>
      <rPr>
        <sz val="6"/>
        <rFont val="ＭＳ Ｐ明朝"/>
        <family val="1"/>
      </rPr>
      <t>HIQC-JP30-C06</t>
    </r>
  </si>
  <si>
    <r>
      <rPr>
        <sz val="6"/>
        <rFont val="ＭＳ Ｐ明朝"/>
        <family val="1"/>
      </rPr>
      <t>HIQC-JP30-D00</t>
    </r>
  </si>
  <si>
    <r>
      <rPr>
        <sz val="6"/>
        <rFont val="ＭＳ Ｐ明朝"/>
        <family val="1"/>
      </rPr>
      <t>HIQC-JP30-D06</t>
    </r>
  </si>
  <si>
    <r>
      <rPr>
        <sz val="6"/>
        <rFont val="ＭＳ Ｐ明朝"/>
        <family val="1"/>
      </rPr>
      <t>エンザミンパワー</t>
    </r>
  </si>
  <si>
    <r>
      <rPr>
        <sz val="6"/>
        <rFont val="ＭＳ Ｐ明朝"/>
        <family val="1"/>
      </rPr>
      <t>EK100-1</t>
    </r>
  </si>
  <si>
    <r>
      <rPr>
        <sz val="6"/>
        <rFont val="ＭＳ Ｐ明朝"/>
        <family val="1"/>
      </rPr>
      <t>北海道電気相互</t>
    </r>
  </si>
  <si>
    <r>
      <rPr>
        <sz val="6"/>
        <rFont val="ＭＳ Ｐ明朝"/>
        <family val="1"/>
      </rPr>
      <t>WBG3 24KW 3P</t>
    </r>
  </si>
  <si>
    <r>
      <rPr>
        <sz val="6"/>
        <rFont val="ＭＳ Ｐ明朝"/>
        <family val="1"/>
      </rPr>
      <t>充活</t>
    </r>
  </si>
  <si>
    <r>
      <rPr>
        <sz val="6"/>
        <rFont val="ＭＳ Ｐ明朝"/>
        <family val="1"/>
      </rPr>
      <t>KDNT/D-180KW-AH2</t>
    </r>
  </si>
  <si>
    <r>
      <rPr>
        <sz val="6"/>
        <rFont val="ＭＳ Ｐ明朝"/>
        <family val="1"/>
      </rPr>
      <t>KDNT/D-120KW-AH2</t>
    </r>
  </si>
  <si>
    <r>
      <rPr>
        <sz val="6"/>
        <rFont val="ＭＳ Ｐ明朝"/>
        <family val="1"/>
      </rPr>
      <t>KDNT/D-100KW-AH2</t>
    </r>
  </si>
  <si>
    <r>
      <rPr>
        <sz val="6"/>
        <rFont val="ＭＳ Ｐ明朝"/>
        <family val="1"/>
      </rPr>
      <t>KDNT/D-60KW-AH2</t>
    </r>
  </si>
  <si>
    <r>
      <rPr>
        <sz val="6"/>
        <rFont val="ＭＳ Ｐ明朝"/>
        <family val="1"/>
      </rPr>
      <t>KDNT/D-20KW-AH2</t>
    </r>
  </si>
  <si>
    <r>
      <rPr>
        <sz val="6"/>
        <rFont val="ＭＳ Ｐ明朝"/>
        <family val="1"/>
      </rPr>
      <t>和光電研</t>
    </r>
  </si>
  <si>
    <t>プラゴ</t>
    <phoneticPr fontId="1"/>
  </si>
  <si>
    <r>
      <rPr>
        <sz val="6"/>
        <rFont val="ＭＳ Ｐ明朝"/>
        <family val="1"/>
      </rPr>
      <t>SDQC-50-P-1</t>
    </r>
  </si>
  <si>
    <t>日立
インダストリアルプロダクツ</t>
    <phoneticPr fontId="30"/>
  </si>
  <si>
    <r>
      <rPr>
        <sz val="6"/>
        <rFont val="ＭＳ Ｐ明朝"/>
        <family val="1"/>
      </rPr>
      <t>HIVERTER-EV500i-A20</t>
    </r>
  </si>
  <si>
    <r>
      <rPr>
        <sz val="6"/>
        <rFont val="ＭＳ Ｐ明朝"/>
        <family val="1"/>
      </rPr>
      <t>HIVERTER-EV500i-A18-B1</t>
    </r>
  </si>
  <si>
    <r>
      <rPr>
        <sz val="6"/>
        <rFont val="ＭＳ Ｐ明朝"/>
        <family val="1"/>
      </rPr>
      <t>HIVERTER-EV500i-A16-B2</t>
    </r>
  </si>
  <si>
    <r>
      <rPr>
        <sz val="6"/>
        <rFont val="ＭＳ Ｐ明朝"/>
        <family val="1"/>
      </rPr>
      <t>HIVERTER-EV500i-A14-B3</t>
    </r>
  </si>
  <si>
    <r>
      <rPr>
        <sz val="6"/>
        <rFont val="ＭＳ Ｐ明朝"/>
        <family val="1"/>
      </rPr>
      <t>HIVERTER-EV500i-A12-B4</t>
    </r>
  </si>
  <si>
    <r>
      <rPr>
        <sz val="6"/>
        <rFont val="ＭＳ Ｐ明朝"/>
        <family val="1"/>
      </rPr>
      <t>HIVERTER-EV500i-A10-B5</t>
    </r>
  </si>
  <si>
    <r>
      <rPr>
        <sz val="6"/>
        <rFont val="ＭＳ Ｐ明朝"/>
        <family val="1"/>
      </rPr>
      <t>HIVERTER-EV500i-A8-B6</t>
    </r>
  </si>
  <si>
    <r>
      <rPr>
        <sz val="6"/>
        <rFont val="ＭＳ Ｐ明朝"/>
        <family val="1"/>
      </rPr>
      <t>HIVERTER-EV500i-A6-B7</t>
    </r>
  </si>
  <si>
    <r>
      <rPr>
        <sz val="6"/>
        <rFont val="ＭＳ Ｐ明朝"/>
        <family val="1"/>
      </rPr>
      <t>HIVERTER-EV500i-A4-B8</t>
    </r>
  </si>
  <si>
    <r>
      <rPr>
        <sz val="6"/>
        <rFont val="ＭＳ Ｐ明朝"/>
        <family val="1"/>
      </rPr>
      <t>HIVERTER-EV500i-A2-B9</t>
    </r>
  </si>
  <si>
    <r>
      <rPr>
        <sz val="6"/>
        <rFont val="ＭＳ Ｐ明朝"/>
        <family val="1"/>
      </rPr>
      <t>HIVERTER-EV500i-B10</t>
    </r>
  </si>
  <si>
    <r>
      <rPr>
        <sz val="6"/>
        <rFont val="ＭＳ Ｐ明朝"/>
        <family val="1"/>
      </rPr>
      <t>HIVERTER-EV500i-A16-D1</t>
    </r>
  </si>
  <si>
    <r>
      <rPr>
        <sz val="6"/>
        <rFont val="ＭＳ Ｐ明朝"/>
        <family val="1"/>
      </rPr>
      <t>HIVERTER-EV500i-A14-B1-D1</t>
    </r>
  </si>
  <si>
    <r>
      <rPr>
        <sz val="6"/>
        <rFont val="ＭＳ Ｐ明朝"/>
        <family val="1"/>
      </rPr>
      <t>HIVERTER-EV500i-A12-B2-D1</t>
    </r>
  </si>
  <si>
    <r>
      <rPr>
        <sz val="6"/>
        <rFont val="ＭＳ Ｐ明朝"/>
        <family val="1"/>
      </rPr>
      <t>HIVERTER-EV500i-A10-B3-D1</t>
    </r>
  </si>
  <si>
    <r>
      <rPr>
        <sz val="6"/>
        <rFont val="ＭＳ Ｐ明朝"/>
        <family val="1"/>
      </rPr>
      <t>HIVERTER-EV500i-A8-B4-D1</t>
    </r>
  </si>
  <si>
    <r>
      <rPr>
        <sz val="6"/>
        <rFont val="ＭＳ Ｐ明朝"/>
        <family val="1"/>
      </rPr>
      <t>HIVERTER-EV500i-A6-B5-D1</t>
    </r>
  </si>
  <si>
    <r>
      <rPr>
        <sz val="6"/>
        <rFont val="ＭＳ Ｐ明朝"/>
        <family val="1"/>
      </rPr>
      <t>HIVERTER-EV500i-A4-B6-D1</t>
    </r>
  </si>
  <si>
    <r>
      <rPr>
        <sz val="6"/>
        <rFont val="ＭＳ Ｐ明朝"/>
        <family val="1"/>
      </rPr>
      <t>HIVERTER-EV500i-A2-B7-D1</t>
    </r>
  </si>
  <si>
    <r>
      <rPr>
        <sz val="6"/>
        <rFont val="ＭＳ Ｐ明朝"/>
        <family val="1"/>
      </rPr>
      <t>HIVERTER-EV500i-B8-D1</t>
    </r>
  </si>
  <si>
    <r>
      <rPr>
        <sz val="6"/>
        <rFont val="ＭＳ Ｐ明朝"/>
        <family val="1"/>
      </rPr>
      <t>HIVERTER-EV500i-A12-D2</t>
    </r>
  </si>
  <si>
    <r>
      <rPr>
        <sz val="6"/>
        <rFont val="ＭＳ Ｐ明朝"/>
        <family val="1"/>
      </rPr>
      <t>HIVERTER-EV500i-A10-B1-D2</t>
    </r>
  </si>
  <si>
    <r>
      <rPr>
        <sz val="6"/>
        <rFont val="ＭＳ Ｐ明朝"/>
        <family val="1"/>
      </rPr>
      <t>HIVERTER-EV500i-A8-B2-D2</t>
    </r>
  </si>
  <si>
    <r>
      <rPr>
        <sz val="6"/>
        <rFont val="ＭＳ Ｐ明朝"/>
        <family val="1"/>
      </rPr>
      <t>HIVERTER-EV500i-A6-B3-D2</t>
    </r>
  </si>
  <si>
    <r>
      <rPr>
        <sz val="6"/>
        <rFont val="ＭＳ Ｐ明朝"/>
        <family val="1"/>
      </rPr>
      <t>HIVERTER-EV500i-A4-B4-D2</t>
    </r>
  </si>
  <si>
    <r>
      <rPr>
        <sz val="6"/>
        <rFont val="ＭＳ Ｐ明朝"/>
        <family val="1"/>
      </rPr>
      <t>HIVERTER-EV500i-A2-B5-D2</t>
    </r>
  </si>
  <si>
    <r>
      <rPr>
        <sz val="6"/>
        <rFont val="ＭＳ Ｐ明朝"/>
        <family val="1"/>
      </rPr>
      <t>HIVERTER-EV500i-B6-D2</t>
    </r>
  </si>
  <si>
    <r>
      <rPr>
        <sz val="6"/>
        <rFont val="ＭＳ Ｐ明朝"/>
        <family val="1"/>
      </rPr>
      <t>HIVERTER-EV500i-A19</t>
    </r>
  </si>
  <si>
    <r>
      <rPr>
        <sz val="6"/>
        <rFont val="ＭＳ Ｐ明朝"/>
        <family val="1"/>
      </rPr>
      <t>HIVERTER-EV500i-A17-B1</t>
    </r>
  </si>
  <si>
    <r>
      <rPr>
        <sz val="6"/>
        <rFont val="ＭＳ Ｐ明朝"/>
        <family val="1"/>
      </rPr>
      <t>HIVERTER-EV500i-A15-B2</t>
    </r>
  </si>
  <si>
    <r>
      <rPr>
        <sz val="6"/>
        <rFont val="ＭＳ Ｐ明朝"/>
        <family val="1"/>
      </rPr>
      <t>HIVERTER-EV500i-A13-B3</t>
    </r>
  </si>
  <si>
    <r>
      <rPr>
        <sz val="6"/>
        <rFont val="ＭＳ Ｐ明朝"/>
        <family val="1"/>
      </rPr>
      <t>HIVERTER-EV500i-A11-B4</t>
    </r>
  </si>
  <si>
    <r>
      <rPr>
        <sz val="6"/>
        <rFont val="ＭＳ Ｐ明朝"/>
        <family val="1"/>
      </rPr>
      <t>HIVERTER-EV500i-A9-B5</t>
    </r>
  </si>
  <si>
    <r>
      <rPr>
        <sz val="6"/>
        <rFont val="ＭＳ Ｐ明朝"/>
        <family val="1"/>
      </rPr>
      <t>HIVERTER-EV500i-A7-B6</t>
    </r>
  </si>
  <si>
    <r>
      <rPr>
        <sz val="6"/>
        <rFont val="ＭＳ Ｐ明朝"/>
        <family val="1"/>
      </rPr>
      <t>HIVERTER-EV500i-A5-B7</t>
    </r>
  </si>
  <si>
    <r>
      <rPr>
        <sz val="6"/>
        <rFont val="ＭＳ Ｐ明朝"/>
        <family val="1"/>
      </rPr>
      <t>HIVERTER-EV500i-A3-B8</t>
    </r>
  </si>
  <si>
    <r>
      <rPr>
        <sz val="6"/>
        <rFont val="ＭＳ Ｐ明朝"/>
        <family val="1"/>
      </rPr>
      <t>HIVERTER-EV500i-A1-B9</t>
    </r>
  </si>
  <si>
    <r>
      <rPr>
        <sz val="6"/>
        <rFont val="ＭＳ Ｐ明朝"/>
        <family val="1"/>
      </rPr>
      <t>HIVERTER-EV500i-A8-D3</t>
    </r>
  </si>
  <si>
    <r>
      <rPr>
        <sz val="6"/>
        <rFont val="ＭＳ Ｐ明朝"/>
        <family val="1"/>
      </rPr>
      <t>HIVERTER-EV500i-A6-B1-D3</t>
    </r>
  </si>
  <si>
    <r>
      <rPr>
        <sz val="6"/>
        <rFont val="ＭＳ Ｐ明朝"/>
        <family val="1"/>
      </rPr>
      <t>HIVERTER-EV500i-A4-B2-D3</t>
    </r>
  </si>
  <si>
    <r>
      <rPr>
        <sz val="6"/>
        <rFont val="ＭＳ Ｐ明朝"/>
        <family val="1"/>
      </rPr>
      <t>HIVERTER-EV500i-A2-B3-D3</t>
    </r>
  </si>
  <si>
    <r>
      <rPr>
        <sz val="6"/>
        <rFont val="ＭＳ Ｐ明朝"/>
        <family val="1"/>
      </rPr>
      <t>HIVERTER-EV500i-B4-D3</t>
    </r>
  </si>
  <si>
    <r>
      <rPr>
        <sz val="6"/>
        <rFont val="ＭＳ Ｐ明朝"/>
        <family val="1"/>
      </rPr>
      <t>HIVERTER-EV500i-A15-D1</t>
    </r>
  </si>
  <si>
    <r>
      <rPr>
        <sz val="6"/>
        <rFont val="ＭＳ Ｐ明朝"/>
        <family val="1"/>
      </rPr>
      <t>HIVERTER-EV500i-A13-B1-D1</t>
    </r>
  </si>
  <si>
    <r>
      <rPr>
        <sz val="6"/>
        <rFont val="ＭＳ Ｐ明朝"/>
        <family val="1"/>
      </rPr>
      <t>HIVERTER-EV500i-A11-B2-D1</t>
    </r>
  </si>
  <si>
    <r>
      <rPr>
        <sz val="6"/>
        <rFont val="ＭＳ Ｐ明朝"/>
        <family val="1"/>
      </rPr>
      <t>HIVERTER-EV500i-A9-B3-D1</t>
    </r>
  </si>
  <si>
    <r>
      <rPr>
        <sz val="6"/>
        <rFont val="ＭＳ Ｐ明朝"/>
        <family val="1"/>
      </rPr>
      <t>HIVERTER-EV500i-A7-B4-D1</t>
    </r>
  </si>
  <si>
    <r>
      <rPr>
        <sz val="6"/>
        <rFont val="ＭＳ Ｐ明朝"/>
        <family val="1"/>
      </rPr>
      <t>HIVERTER-EV500i-A5-B5-D1</t>
    </r>
  </si>
  <si>
    <r>
      <rPr>
        <sz val="6"/>
        <rFont val="ＭＳ Ｐ明朝"/>
        <family val="1"/>
      </rPr>
      <t>HIVERTER-EV500i-A3-B6-D1</t>
    </r>
  </si>
  <si>
    <r>
      <rPr>
        <sz val="6"/>
        <rFont val="ＭＳ Ｐ明朝"/>
        <family val="1"/>
      </rPr>
      <t>HIVERTER-EV500i-A1-B7-D1</t>
    </r>
  </si>
  <si>
    <r>
      <rPr>
        <sz val="6"/>
        <rFont val="ＭＳ Ｐ明朝"/>
        <family val="1"/>
      </rPr>
      <t>HIVERTER-EV500i-A4-D4</t>
    </r>
  </si>
  <si>
    <r>
      <rPr>
        <sz val="6"/>
        <rFont val="ＭＳ Ｐ明朝"/>
        <family val="1"/>
      </rPr>
      <t>HIVERTER-EV500i-A2-B1-D4</t>
    </r>
  </si>
  <si>
    <r>
      <rPr>
        <sz val="6"/>
        <rFont val="ＭＳ Ｐ明朝"/>
        <family val="1"/>
      </rPr>
      <t>HIVERTER-EV500i-B2-D4</t>
    </r>
  </si>
  <si>
    <r>
      <rPr>
        <sz val="6"/>
        <rFont val="ＭＳ Ｐ明朝"/>
        <family val="1"/>
      </rPr>
      <t>HIVERTER-EV500i-A11-D2</t>
    </r>
  </si>
  <si>
    <r>
      <rPr>
        <sz val="6"/>
        <rFont val="ＭＳ Ｐ明朝"/>
        <family val="1"/>
      </rPr>
      <t>HIVERTER-EV500i-A9-B1-D2</t>
    </r>
  </si>
  <si>
    <r>
      <rPr>
        <sz val="6"/>
        <rFont val="ＭＳ Ｐ明朝"/>
        <family val="1"/>
      </rPr>
      <t>HIVERTER-EV500i-A7-B2-D2</t>
    </r>
  </si>
  <si>
    <r>
      <rPr>
        <sz val="6"/>
        <rFont val="ＭＳ Ｐ明朝"/>
        <family val="1"/>
      </rPr>
      <t>HIVERTER-EV500i-A5-B3-D2</t>
    </r>
  </si>
  <si>
    <r>
      <rPr>
        <sz val="6"/>
        <rFont val="ＭＳ Ｐ明朝"/>
        <family val="1"/>
      </rPr>
      <t>HIVERTER-EV500i-A3-B4-D2</t>
    </r>
  </si>
  <si>
    <r>
      <rPr>
        <sz val="6"/>
        <rFont val="ＭＳ Ｐ明朝"/>
        <family val="1"/>
      </rPr>
      <t>HIVERTER-EV500i-A1-B5-D2</t>
    </r>
  </si>
  <si>
    <r>
      <rPr>
        <sz val="6"/>
        <rFont val="ＭＳ Ｐ明朝"/>
        <family val="1"/>
      </rPr>
      <t>HIVERTER-EV500i-A18</t>
    </r>
  </si>
  <si>
    <r>
      <rPr>
        <sz val="6"/>
        <rFont val="ＭＳ Ｐ明朝"/>
        <family val="1"/>
      </rPr>
      <t>HIVERTER-EV500i-A16-B1</t>
    </r>
  </si>
  <si>
    <r>
      <rPr>
        <sz val="6"/>
        <rFont val="ＭＳ Ｐ明朝"/>
        <family val="1"/>
      </rPr>
      <t>HIVERTER-EV500i-A14-B2</t>
    </r>
  </si>
  <si>
    <r>
      <rPr>
        <sz val="6"/>
        <rFont val="ＭＳ Ｐ明朝"/>
        <family val="1"/>
      </rPr>
      <t>HIVERTER-EV500i-A12-B3</t>
    </r>
  </si>
  <si>
    <r>
      <rPr>
        <sz val="6"/>
        <rFont val="ＭＳ Ｐ明朝"/>
        <family val="1"/>
      </rPr>
      <t>HIVERTER-EV500i-A10-B4</t>
    </r>
  </si>
  <si>
    <r>
      <rPr>
        <sz val="6"/>
        <rFont val="ＭＳ Ｐ明朝"/>
        <family val="1"/>
      </rPr>
      <t>HIVERTER-EV500i-A8-B5</t>
    </r>
  </si>
  <si>
    <r>
      <rPr>
        <sz val="6"/>
        <rFont val="ＭＳ Ｐ明朝"/>
        <family val="1"/>
      </rPr>
      <t>HIVERTER-EV500i-A6-B6</t>
    </r>
  </si>
  <si>
    <r>
      <rPr>
        <sz val="6"/>
        <rFont val="ＭＳ Ｐ明朝"/>
        <family val="1"/>
      </rPr>
      <t>HIVERTER-EV500i-A4-B7</t>
    </r>
  </si>
  <si>
    <r>
      <rPr>
        <sz val="6"/>
        <rFont val="ＭＳ Ｐ明朝"/>
        <family val="1"/>
      </rPr>
      <t>HIVERTER-EV500i-A2-B8</t>
    </r>
  </si>
  <si>
    <r>
      <rPr>
        <sz val="6"/>
        <rFont val="ＭＳ Ｐ明朝"/>
        <family val="1"/>
      </rPr>
      <t>HIVERTER-EV500i-B9</t>
    </r>
  </si>
  <si>
    <r>
      <rPr>
        <sz val="6"/>
        <rFont val="ＭＳ Ｐ明朝"/>
        <family val="1"/>
      </rPr>
      <t>HIVERTER-EV500i-B7-D1</t>
    </r>
  </si>
  <si>
    <r>
      <rPr>
        <sz val="6"/>
        <rFont val="ＭＳ Ｐ明朝"/>
        <family val="1"/>
      </rPr>
      <t>HIVERTER-EV500i-D5</t>
    </r>
  </si>
  <si>
    <r>
      <rPr>
        <sz val="6"/>
        <rFont val="ＭＳ Ｐ明朝"/>
        <family val="1"/>
      </rPr>
      <t>HIVERTER-EV500i-A7-D3</t>
    </r>
  </si>
  <si>
    <r>
      <rPr>
        <sz val="6"/>
        <rFont val="ＭＳ Ｐ明朝"/>
        <family val="1"/>
      </rPr>
      <t>HIVERTER-EV500i-A5-B1-D3</t>
    </r>
  </si>
  <si>
    <r>
      <rPr>
        <sz val="6"/>
        <rFont val="ＭＳ Ｐ明朝"/>
        <family val="1"/>
      </rPr>
      <t>HIVERTER-EV500i-A3-B2-D3</t>
    </r>
  </si>
  <si>
    <r>
      <rPr>
        <sz val="6"/>
        <rFont val="ＭＳ Ｐ明朝"/>
        <family val="1"/>
      </rPr>
      <t>HIVERTER-EV500i-A1-B3-D3</t>
    </r>
  </si>
  <si>
    <r>
      <rPr>
        <sz val="6"/>
        <rFont val="ＭＳ Ｐ明朝"/>
        <family val="1"/>
      </rPr>
      <t>HIVERTER-EV500i-A14-D1</t>
    </r>
  </si>
  <si>
    <r>
      <rPr>
        <sz val="6"/>
        <rFont val="ＭＳ Ｐ明朝"/>
        <family val="1"/>
      </rPr>
      <t>HIVERTER-EV500i-A12-B1-D1</t>
    </r>
  </si>
  <si>
    <r>
      <rPr>
        <sz val="6"/>
        <rFont val="ＭＳ Ｐ明朝"/>
        <family val="1"/>
      </rPr>
      <t>HIVERTER-EV500i-A10-B2-D1</t>
    </r>
  </si>
  <si>
    <r>
      <rPr>
        <sz val="6"/>
        <rFont val="ＭＳ Ｐ明朝"/>
        <family val="1"/>
      </rPr>
      <t>HIVERTER-EV500i-A8-B3-D1</t>
    </r>
  </si>
  <si>
    <r>
      <rPr>
        <sz val="6"/>
        <rFont val="ＭＳ Ｐ明朝"/>
        <family val="1"/>
      </rPr>
      <t>HIVERTER-EV500i-A6-B4-D1</t>
    </r>
  </si>
  <si>
    <r>
      <rPr>
        <sz val="6"/>
        <rFont val="ＭＳ Ｐ明朝"/>
        <family val="1"/>
      </rPr>
      <t>HIVERTER-EV500i-A4-B5-D1</t>
    </r>
  </si>
  <si>
    <r>
      <rPr>
        <sz val="6"/>
        <rFont val="ＭＳ Ｐ明朝"/>
        <family val="1"/>
      </rPr>
      <t>HIVERTER-EV500i-A2-B6-D1</t>
    </r>
  </si>
  <si>
    <r>
      <rPr>
        <sz val="6"/>
        <rFont val="ＭＳ Ｐ明朝"/>
        <family val="1"/>
      </rPr>
      <t>HIVERTER-EV500i-A3-D4</t>
    </r>
  </si>
  <si>
    <r>
      <rPr>
        <sz val="6"/>
        <rFont val="ＭＳ Ｐ明朝"/>
        <family val="1"/>
      </rPr>
      <t>HIVERTER-EV500i-A1-B1-D4</t>
    </r>
  </si>
  <si>
    <r>
      <rPr>
        <sz val="6"/>
        <rFont val="ＭＳ Ｐ明朝"/>
        <family val="1"/>
      </rPr>
      <t>HIVERTER-EV500i-A10-D2</t>
    </r>
  </si>
  <si>
    <r>
      <rPr>
        <sz val="6"/>
        <rFont val="ＭＳ Ｐ明朝"/>
        <family val="1"/>
      </rPr>
      <t>HIVERTER-EV500i-A8-B1-D2</t>
    </r>
  </si>
  <si>
    <r>
      <rPr>
        <sz val="6"/>
        <rFont val="ＭＳ Ｐ明朝"/>
        <family val="1"/>
      </rPr>
      <t>HIVERTER-EV500i-A6-B2-D2</t>
    </r>
  </si>
  <si>
    <r>
      <rPr>
        <sz val="6"/>
        <rFont val="ＭＳ Ｐ明朝"/>
        <family val="1"/>
      </rPr>
      <t>HIVERTER-EV500i-A4-B3-D2</t>
    </r>
  </si>
  <si>
    <r>
      <rPr>
        <sz val="6"/>
        <rFont val="ＭＳ Ｐ明朝"/>
        <family val="1"/>
      </rPr>
      <t>HIVERTER-EV500i-A2-B4-D2</t>
    </r>
  </si>
  <si>
    <r>
      <rPr>
        <sz val="6"/>
        <rFont val="ＭＳ Ｐ明朝"/>
        <family val="1"/>
      </rPr>
      <t>HIVERTER-EV500i-B5-D2</t>
    </r>
  </si>
  <si>
    <r>
      <rPr>
        <sz val="6"/>
        <rFont val="ＭＳ Ｐ明朝"/>
        <family val="1"/>
      </rPr>
      <t>HIVERTER-EV500i-A17</t>
    </r>
  </si>
  <si>
    <r>
      <rPr>
        <sz val="6"/>
        <rFont val="ＭＳ Ｐ明朝"/>
        <family val="1"/>
      </rPr>
      <t>HIVERTER-EV500i-A15-B1</t>
    </r>
  </si>
  <si>
    <r>
      <rPr>
        <sz val="6"/>
        <rFont val="ＭＳ Ｐ明朝"/>
        <family val="1"/>
      </rPr>
      <t>HIVERTER-EV500i-A13-B2</t>
    </r>
  </si>
  <si>
    <r>
      <rPr>
        <sz val="6"/>
        <rFont val="ＭＳ Ｐ明朝"/>
        <family val="1"/>
      </rPr>
      <t>HIVERTER-EV500i-A11-B3</t>
    </r>
  </si>
  <si>
    <r>
      <rPr>
        <sz val="6"/>
        <rFont val="ＭＳ Ｐ明朝"/>
        <family val="1"/>
      </rPr>
      <t>HIVERTER-EV500i-A9-B4</t>
    </r>
  </si>
  <si>
    <r>
      <rPr>
        <sz val="6"/>
        <rFont val="ＭＳ Ｐ明朝"/>
        <family val="1"/>
      </rPr>
      <t>HIVERTER-EV500i-A7-B5</t>
    </r>
  </si>
  <si>
    <r>
      <rPr>
        <sz val="6"/>
        <rFont val="ＭＳ Ｐ明朝"/>
        <family val="1"/>
      </rPr>
      <t>HIVERTER-EV500i-A5-B6</t>
    </r>
  </si>
  <si>
    <r>
      <rPr>
        <sz val="6"/>
        <rFont val="ＭＳ Ｐ明朝"/>
        <family val="1"/>
      </rPr>
      <t>HIVERTER-EV500i-A3-B7</t>
    </r>
  </si>
  <si>
    <r>
      <rPr>
        <sz val="6"/>
        <rFont val="ＭＳ Ｐ明朝"/>
        <family val="1"/>
      </rPr>
      <t>HIVERTER-EV500i-A1-B8</t>
    </r>
  </si>
  <si>
    <r>
      <rPr>
        <sz val="6"/>
        <rFont val="ＭＳ Ｐ明朝"/>
        <family val="1"/>
      </rPr>
      <t>HIVERTER-EV500i-A6-D3</t>
    </r>
  </si>
  <si>
    <r>
      <rPr>
        <sz val="6"/>
        <rFont val="ＭＳ Ｐ明朝"/>
        <family val="1"/>
      </rPr>
      <t>HIVERTER-EV500i-A4-B1-D3</t>
    </r>
  </si>
  <si>
    <r>
      <rPr>
        <sz val="6"/>
        <rFont val="ＭＳ Ｐ明朝"/>
        <family val="1"/>
      </rPr>
      <t>HIVERTER-EV500i-A2-B2-D3</t>
    </r>
  </si>
  <si>
    <r>
      <rPr>
        <sz val="6"/>
        <rFont val="ＭＳ Ｐ明朝"/>
        <family val="1"/>
      </rPr>
      <t>HIVERTER-EV500i-B3-D3</t>
    </r>
  </si>
  <si>
    <r>
      <rPr>
        <sz val="6"/>
        <rFont val="ＭＳ Ｐ明朝"/>
        <family val="1"/>
      </rPr>
      <t>HIVERTER-EV500i-A13-D1</t>
    </r>
  </si>
  <si>
    <r>
      <rPr>
        <sz val="6"/>
        <rFont val="ＭＳ Ｐ明朝"/>
        <family val="1"/>
      </rPr>
      <t>HIVERTER-EV500i-A11-B1-D1</t>
    </r>
  </si>
  <si>
    <r>
      <rPr>
        <sz val="6"/>
        <rFont val="ＭＳ Ｐ明朝"/>
        <family val="1"/>
      </rPr>
      <t>HIVERTER-EV500i-A9-B2-D1</t>
    </r>
  </si>
  <si>
    <r>
      <rPr>
        <sz val="6"/>
        <rFont val="ＭＳ Ｐ明朝"/>
        <family val="1"/>
      </rPr>
      <t>HIVERTER-EV500i-A7-B3-D1</t>
    </r>
  </si>
  <si>
    <r>
      <rPr>
        <sz val="6"/>
        <rFont val="ＭＳ Ｐ明朝"/>
        <family val="1"/>
      </rPr>
      <t>HIVERTER-EV500i-A5-B4-D1</t>
    </r>
  </si>
  <si>
    <r>
      <rPr>
        <sz val="6"/>
        <rFont val="ＭＳ Ｐ明朝"/>
        <family val="1"/>
      </rPr>
      <t>HIVERTER-EV500i-A3-B5-D1</t>
    </r>
  </si>
  <si>
    <r>
      <rPr>
        <sz val="6"/>
        <rFont val="ＭＳ Ｐ明朝"/>
        <family val="1"/>
      </rPr>
      <t>HIVERTER-EV500i-A1-B6-D1</t>
    </r>
  </si>
  <si>
    <r>
      <rPr>
        <sz val="6"/>
        <rFont val="ＭＳ Ｐ明朝"/>
        <family val="1"/>
      </rPr>
      <t>HIVERTER-EV500i-A2-D4</t>
    </r>
  </si>
  <si>
    <r>
      <rPr>
        <sz val="6"/>
        <rFont val="ＭＳ Ｐ明朝"/>
        <family val="1"/>
      </rPr>
      <t>HIVERTER-EV500i-B1-D4</t>
    </r>
  </si>
  <si>
    <r>
      <rPr>
        <sz val="6"/>
        <rFont val="ＭＳ Ｐ明朝"/>
        <family val="1"/>
      </rPr>
      <t>HIVERTER-EV500i-A9-D2</t>
    </r>
  </si>
  <si>
    <r>
      <rPr>
        <sz val="6"/>
        <rFont val="ＭＳ Ｐ明朝"/>
        <family val="1"/>
      </rPr>
      <t>HIVERTER-EV500i-A7-B1-D2</t>
    </r>
  </si>
  <si>
    <r>
      <rPr>
        <sz val="6"/>
        <rFont val="ＭＳ Ｐ明朝"/>
        <family val="1"/>
      </rPr>
      <t>HIVERTER-EV500i-A5-B2-D2</t>
    </r>
  </si>
  <si>
    <r>
      <rPr>
        <sz val="6"/>
        <rFont val="ＭＳ Ｐ明朝"/>
        <family val="1"/>
      </rPr>
      <t>HIVERTER-EV500i-A3-B3-D2</t>
    </r>
  </si>
  <si>
    <r>
      <rPr>
        <sz val="6"/>
        <rFont val="ＭＳ Ｐ明朝"/>
        <family val="1"/>
      </rPr>
      <t>HIVERTER-EV500i-A1-B4-D2</t>
    </r>
  </si>
  <si>
    <r>
      <rPr>
        <sz val="6"/>
        <rFont val="ＭＳ Ｐ明朝"/>
        <family val="1"/>
      </rPr>
      <t>HIVERTER-EV500i-A16</t>
    </r>
  </si>
  <si>
    <r>
      <rPr>
        <sz val="6"/>
        <rFont val="ＭＳ Ｐ明朝"/>
        <family val="1"/>
      </rPr>
      <t>HIVERTER-EV500i-A14-B1</t>
    </r>
  </si>
  <si>
    <r>
      <rPr>
        <sz val="6"/>
        <rFont val="ＭＳ Ｐ明朝"/>
        <family val="1"/>
      </rPr>
      <t>HIVERTER-EV500i-A12-B2</t>
    </r>
  </si>
  <si>
    <r>
      <rPr>
        <sz val="6"/>
        <rFont val="ＭＳ Ｐ明朝"/>
        <family val="1"/>
      </rPr>
      <t>HIVERTER-EV500i-A10-B3</t>
    </r>
  </si>
  <si>
    <r>
      <rPr>
        <sz val="6"/>
        <rFont val="ＭＳ Ｐ明朝"/>
        <family val="1"/>
      </rPr>
      <t>HIVERTER-EV500i-A8-B4</t>
    </r>
  </si>
  <si>
    <r>
      <rPr>
        <sz val="6"/>
        <rFont val="ＭＳ Ｐ明朝"/>
        <family val="1"/>
      </rPr>
      <t>HIVERTER-EV500i-A6-B5</t>
    </r>
  </si>
  <si>
    <r>
      <rPr>
        <sz val="6"/>
        <rFont val="ＭＳ Ｐ明朝"/>
        <family val="1"/>
      </rPr>
      <t>HIVERTER-EV500i-A4-B6</t>
    </r>
  </si>
  <si>
    <r>
      <rPr>
        <sz val="6"/>
        <rFont val="ＭＳ Ｐ明朝"/>
        <family val="1"/>
      </rPr>
      <t>HIVERTER-EV500i-A2-B7</t>
    </r>
  </si>
  <si>
    <r>
      <rPr>
        <sz val="6"/>
        <rFont val="ＭＳ Ｐ明朝"/>
        <family val="1"/>
      </rPr>
      <t>HIVERTER-EV500i-B8</t>
    </r>
  </si>
  <si>
    <r>
      <rPr>
        <sz val="6"/>
        <rFont val="ＭＳ Ｐ明朝"/>
        <family val="1"/>
      </rPr>
      <t>HIVERTER-EV500i-A5-D3</t>
    </r>
  </si>
  <si>
    <r>
      <rPr>
        <sz val="6"/>
        <rFont val="ＭＳ Ｐ明朝"/>
        <family val="1"/>
      </rPr>
      <t>HIVERTER-EV500i-A3-B1-D3</t>
    </r>
  </si>
  <si>
    <r>
      <rPr>
        <sz val="6"/>
        <rFont val="ＭＳ Ｐ明朝"/>
        <family val="1"/>
      </rPr>
      <t>HIVERTER-EV500i-A1-B2-D3</t>
    </r>
  </si>
  <si>
    <r>
      <rPr>
        <sz val="6"/>
        <rFont val="ＭＳ Ｐ明朝"/>
        <family val="1"/>
      </rPr>
      <t>HIVERTER-EV500i-A12-D1</t>
    </r>
  </si>
  <si>
    <r>
      <rPr>
        <sz val="6"/>
        <rFont val="ＭＳ Ｐ明朝"/>
        <family val="1"/>
      </rPr>
      <t>HIVERTER-EV500i-A10-B1-D1</t>
    </r>
  </si>
  <si>
    <r>
      <rPr>
        <sz val="6"/>
        <rFont val="ＭＳ Ｐ明朝"/>
        <family val="1"/>
      </rPr>
      <t>HIVERTER-EV500i-A8-B2-D1</t>
    </r>
  </si>
  <si>
    <r>
      <rPr>
        <sz val="6"/>
        <rFont val="ＭＳ Ｐ明朝"/>
        <family val="1"/>
      </rPr>
      <t>HIVERTER-EV500i-A6-B3-D1</t>
    </r>
  </si>
  <si>
    <r>
      <rPr>
        <sz val="6"/>
        <rFont val="ＭＳ Ｐ明朝"/>
        <family val="1"/>
      </rPr>
      <t>HIVERTER-EV500i-A4-B4-D1</t>
    </r>
  </si>
  <si>
    <r>
      <rPr>
        <sz val="6"/>
        <rFont val="ＭＳ Ｐ明朝"/>
        <family val="1"/>
      </rPr>
      <t>HIVERTER-EV500i-A2-B5-D1</t>
    </r>
  </si>
  <si>
    <r>
      <rPr>
        <sz val="6"/>
        <rFont val="ＭＳ Ｐ明朝"/>
        <family val="1"/>
      </rPr>
      <t>HIVERTER-EV500i-B6-D1</t>
    </r>
  </si>
  <si>
    <r>
      <rPr>
        <sz val="6"/>
        <rFont val="ＭＳ Ｐ明朝"/>
        <family val="1"/>
      </rPr>
      <t>HIVERTER-EV500i-A1-D4</t>
    </r>
  </si>
  <si>
    <r>
      <rPr>
        <sz val="6"/>
        <rFont val="ＭＳ Ｐ明朝"/>
        <family val="1"/>
      </rPr>
      <t>HIVERTER-EV500i-A8-D2</t>
    </r>
  </si>
  <si>
    <r>
      <rPr>
        <sz val="6"/>
        <rFont val="ＭＳ Ｐ明朝"/>
        <family val="1"/>
      </rPr>
      <t>HIVERTER-EV500i-A6-B1-D2</t>
    </r>
  </si>
  <si>
    <r>
      <rPr>
        <sz val="6"/>
        <rFont val="ＭＳ Ｐ明朝"/>
        <family val="1"/>
      </rPr>
      <t>HIVERTER-EV500i-A4-B2-D2</t>
    </r>
  </si>
  <si>
    <r>
      <rPr>
        <sz val="6"/>
        <rFont val="ＭＳ Ｐ明朝"/>
        <family val="1"/>
      </rPr>
      <t>HIVERTER-EV500i-A2-B3-D2</t>
    </r>
  </si>
  <si>
    <r>
      <rPr>
        <sz val="6"/>
        <rFont val="ＭＳ Ｐ明朝"/>
        <family val="1"/>
      </rPr>
      <t>HIVERTER-EV500i-B4-D2</t>
    </r>
  </si>
  <si>
    <r>
      <rPr>
        <sz val="6"/>
        <rFont val="ＭＳ Ｐ明朝"/>
        <family val="1"/>
      </rPr>
      <t>HIVERTER-EV500i-A15</t>
    </r>
  </si>
  <si>
    <r>
      <rPr>
        <sz val="6"/>
        <rFont val="ＭＳ Ｐ明朝"/>
        <family val="1"/>
      </rPr>
      <t>HIVERTER-EV500i-A13-B1</t>
    </r>
  </si>
  <si>
    <r>
      <rPr>
        <sz val="6"/>
        <rFont val="ＭＳ Ｐ明朝"/>
        <family val="1"/>
      </rPr>
      <t>HIVERTER-EV500i-A11-B2</t>
    </r>
  </si>
  <si>
    <r>
      <rPr>
        <sz val="6"/>
        <rFont val="ＭＳ Ｐ明朝"/>
        <family val="1"/>
      </rPr>
      <t>HIVERTER-EV500i-A9-B3</t>
    </r>
  </si>
  <si>
    <r>
      <rPr>
        <sz val="6"/>
        <rFont val="ＭＳ Ｐ明朝"/>
        <family val="1"/>
      </rPr>
      <t>HIVERTER-EV500i-A11-D1</t>
    </r>
  </si>
  <si>
    <r>
      <rPr>
        <sz val="6"/>
        <rFont val="ＭＳ Ｐ明朝"/>
        <family val="1"/>
      </rPr>
      <t>HIVERTER-EV500i-A7-B4</t>
    </r>
  </si>
  <si>
    <r>
      <rPr>
        <sz val="6"/>
        <rFont val="ＭＳ Ｐ明朝"/>
        <family val="1"/>
      </rPr>
      <t>HIVERTER-EV500i-A5-B5</t>
    </r>
  </si>
  <si>
    <r>
      <rPr>
        <sz val="6"/>
        <rFont val="ＭＳ Ｐ明朝"/>
        <family val="1"/>
      </rPr>
      <t>HIVERTER-EV500i-A3-B6</t>
    </r>
  </si>
  <si>
    <r>
      <rPr>
        <sz val="6"/>
        <rFont val="ＭＳ Ｐ明朝"/>
        <family val="1"/>
      </rPr>
      <t>HIVERTER-EV500i-A1-B7</t>
    </r>
  </si>
  <si>
    <r>
      <rPr>
        <sz val="6"/>
        <rFont val="ＭＳ Ｐ明朝"/>
        <family val="1"/>
      </rPr>
      <t>HIVERTER-EV500i-A4-D3</t>
    </r>
  </si>
  <si>
    <r>
      <rPr>
        <sz val="6"/>
        <rFont val="ＭＳ Ｐ明朝"/>
        <family val="1"/>
      </rPr>
      <t>HIVERTER-EV500i-A2-B1-D3</t>
    </r>
  </si>
  <si>
    <r>
      <rPr>
        <sz val="6"/>
        <rFont val="ＭＳ Ｐ明朝"/>
        <family val="1"/>
      </rPr>
      <t>HIVERTER-EV500i-B2-D3</t>
    </r>
  </si>
  <si>
    <r>
      <rPr>
        <sz val="6"/>
        <rFont val="ＭＳ Ｐ明朝"/>
        <family val="1"/>
      </rPr>
      <t>HIVERTER-EV500i-A9-B1-D1</t>
    </r>
  </si>
  <si>
    <r>
      <rPr>
        <sz val="6"/>
        <rFont val="ＭＳ Ｐ明朝"/>
        <family val="1"/>
      </rPr>
      <t>HIVERTER-EV500i-A7-B2-D1</t>
    </r>
  </si>
  <si>
    <r>
      <rPr>
        <sz val="6"/>
        <rFont val="ＭＳ Ｐ明朝"/>
        <family val="1"/>
      </rPr>
      <t>HIVERTER-EV500i-A5-B3-D1</t>
    </r>
  </si>
  <si>
    <r>
      <rPr>
        <sz val="6"/>
        <rFont val="ＭＳ Ｐ明朝"/>
        <family val="1"/>
      </rPr>
      <t>HIVERTER-EV500i-A3-B4-D1</t>
    </r>
  </si>
  <si>
    <r>
      <rPr>
        <sz val="6"/>
        <rFont val="ＭＳ Ｐ明朝"/>
        <family val="1"/>
      </rPr>
      <t>HIVERTER-EV500i-A1-B5-D1</t>
    </r>
  </si>
  <si>
    <r>
      <rPr>
        <sz val="6"/>
        <rFont val="ＭＳ Ｐ明朝"/>
        <family val="1"/>
      </rPr>
      <t>HIVERTER-EV500i-D4</t>
    </r>
  </si>
  <si>
    <r>
      <rPr>
        <sz val="6"/>
        <rFont val="ＭＳ Ｐ明朝"/>
        <family val="1"/>
      </rPr>
      <t>HIVERTER-EV500i-A7-D2</t>
    </r>
  </si>
  <si>
    <r>
      <rPr>
        <sz val="6"/>
        <rFont val="ＭＳ Ｐ明朝"/>
        <family val="1"/>
      </rPr>
      <t>HIVERTER-EV500i-A5-B1-D2</t>
    </r>
  </si>
  <si>
    <r>
      <rPr>
        <sz val="6"/>
        <rFont val="ＭＳ Ｐ明朝"/>
        <family val="1"/>
      </rPr>
      <t>HIVERTER-EV500i-A3-B2-D2</t>
    </r>
  </si>
  <si>
    <r>
      <rPr>
        <sz val="6"/>
        <rFont val="ＭＳ Ｐ明朝"/>
        <family val="1"/>
      </rPr>
      <t>HIVERTER-EV500i-A1-B3-D2</t>
    </r>
  </si>
  <si>
    <r>
      <rPr>
        <sz val="6"/>
        <rFont val="ＭＳ Ｐ明朝"/>
        <family val="1"/>
      </rPr>
      <t>HIVERTER-EV500i-A14</t>
    </r>
  </si>
  <si>
    <r>
      <rPr>
        <sz val="6"/>
        <rFont val="ＭＳ Ｐ明朝"/>
        <family val="1"/>
      </rPr>
      <t>HIVERTER-EV500i-A12-B1</t>
    </r>
  </si>
  <si>
    <r>
      <rPr>
        <sz val="6"/>
        <rFont val="ＭＳ Ｐ明朝"/>
        <family val="1"/>
      </rPr>
      <t>HIVERTER-EV500i-A10-B2</t>
    </r>
  </si>
  <si>
    <r>
      <rPr>
        <sz val="6"/>
        <rFont val="ＭＳ Ｐ明朝"/>
        <family val="1"/>
      </rPr>
      <t>HIVERTER-EV500i-A8-B3</t>
    </r>
  </si>
  <si>
    <r>
      <rPr>
        <sz val="6"/>
        <rFont val="ＭＳ Ｐ明朝"/>
        <family val="1"/>
      </rPr>
      <t>HIVERTER-EV500i-A6-B4</t>
    </r>
  </si>
  <si>
    <r>
      <rPr>
        <sz val="6"/>
        <rFont val="ＭＳ Ｐ明朝"/>
        <family val="1"/>
      </rPr>
      <t>HIVERTER-EV500i-A4-B5</t>
    </r>
  </si>
  <si>
    <r>
      <rPr>
        <sz val="6"/>
        <rFont val="ＭＳ Ｐ明朝"/>
        <family val="1"/>
      </rPr>
      <t>HIVERTER-EV500i-A2-B6</t>
    </r>
  </si>
  <si>
    <r>
      <rPr>
        <sz val="6"/>
        <rFont val="ＭＳ Ｐ明朝"/>
        <family val="1"/>
      </rPr>
      <t>HIVERTER-EV500i-B7</t>
    </r>
  </si>
  <si>
    <r>
      <rPr>
        <sz val="6"/>
        <rFont val="ＭＳ Ｐ明朝"/>
        <family val="1"/>
      </rPr>
      <t>HIVERTER-EV500i-A3-D3</t>
    </r>
  </si>
  <si>
    <r>
      <rPr>
        <sz val="6"/>
        <rFont val="ＭＳ Ｐ明朝"/>
        <family val="1"/>
      </rPr>
      <t>HIVERTER-EV500i-A1-B1-D3</t>
    </r>
  </si>
  <si>
    <r>
      <rPr>
        <sz val="6"/>
        <rFont val="ＭＳ Ｐ明朝"/>
        <family val="1"/>
      </rPr>
      <t>HIVERTER-EV500i-A10-D1</t>
    </r>
  </si>
  <si>
    <r>
      <rPr>
        <sz val="6"/>
        <rFont val="ＭＳ Ｐ明朝"/>
        <family val="1"/>
      </rPr>
      <t>HIVERTER-EV500i-A8-B1-D1</t>
    </r>
  </si>
  <si>
    <r>
      <rPr>
        <sz val="6"/>
        <rFont val="ＭＳ Ｐ明朝"/>
        <family val="1"/>
      </rPr>
      <t>HIVERTER-EV500i-A6-B2-D1</t>
    </r>
  </si>
  <si>
    <r>
      <rPr>
        <sz val="6"/>
        <rFont val="ＭＳ Ｐ明朝"/>
        <family val="1"/>
      </rPr>
      <t>HIVERTER-EV500i-A4-B3-D1</t>
    </r>
  </si>
  <si>
    <r>
      <rPr>
        <sz val="6"/>
        <rFont val="ＭＳ Ｐ明朝"/>
        <family val="1"/>
      </rPr>
      <t>HIVERTER-EV500i-A2-B4-D1</t>
    </r>
  </si>
  <si>
    <r>
      <rPr>
        <sz val="6"/>
        <rFont val="ＭＳ Ｐ明朝"/>
        <family val="1"/>
      </rPr>
      <t>HIVERTER-EV500i-B5-D1</t>
    </r>
  </si>
  <si>
    <r>
      <rPr>
        <sz val="6"/>
        <rFont val="ＭＳ Ｐ明朝"/>
        <family val="1"/>
      </rPr>
      <t>HIVERTER-EV500i-A6-D2</t>
    </r>
  </si>
  <si>
    <r>
      <rPr>
        <sz val="6"/>
        <rFont val="ＭＳ Ｐ明朝"/>
        <family val="1"/>
      </rPr>
      <t>HIVERTER-EV500i-A4-B1-D2</t>
    </r>
  </si>
  <si>
    <r>
      <rPr>
        <sz val="6"/>
        <rFont val="ＭＳ Ｐ明朝"/>
        <family val="1"/>
      </rPr>
      <t>HIVERTER-EV500i-A2-B2-D2</t>
    </r>
  </si>
  <si>
    <r>
      <rPr>
        <sz val="6"/>
        <rFont val="ＭＳ Ｐ明朝"/>
        <family val="1"/>
      </rPr>
      <t>HIVERTER-EV500i-B3-D2</t>
    </r>
  </si>
  <si>
    <r>
      <rPr>
        <sz val="6"/>
        <rFont val="ＭＳ Ｐ明朝"/>
        <family val="1"/>
      </rPr>
      <t>HIVERTER-EV500i-A13</t>
    </r>
  </si>
  <si>
    <r>
      <rPr>
        <sz val="6"/>
        <rFont val="ＭＳ Ｐ明朝"/>
        <family val="1"/>
      </rPr>
      <t>HIVERTER-EV500i-A11-B1</t>
    </r>
  </si>
  <si>
    <r>
      <rPr>
        <sz val="6"/>
        <rFont val="ＭＳ Ｐ明朝"/>
        <family val="1"/>
      </rPr>
      <t>HIVERTER-EV500i-A9-B2</t>
    </r>
  </si>
  <si>
    <r>
      <rPr>
        <sz val="6"/>
        <rFont val="ＭＳ Ｐ明朝"/>
        <family val="1"/>
      </rPr>
      <t>HIVERTER-EV500i-A7-B3</t>
    </r>
  </si>
  <si>
    <r>
      <rPr>
        <sz val="6"/>
        <rFont val="ＭＳ Ｐ明朝"/>
        <family val="1"/>
      </rPr>
      <t>HIVERTER-EV500i-A5-B4</t>
    </r>
  </si>
  <si>
    <r>
      <rPr>
        <sz val="6"/>
        <rFont val="ＭＳ Ｐ明朝"/>
        <family val="1"/>
      </rPr>
      <t>HIVERTER-EV500i-A3-B5</t>
    </r>
  </si>
  <si>
    <r>
      <rPr>
        <sz val="6"/>
        <rFont val="ＭＳ Ｐ明朝"/>
        <family val="1"/>
      </rPr>
      <t>HIVERTER-EV500i-A1-B6</t>
    </r>
  </si>
  <si>
    <r>
      <rPr>
        <sz val="6"/>
        <rFont val="ＭＳ Ｐ明朝"/>
        <family val="1"/>
      </rPr>
      <t>HIVERTER-EV500i-A2-D3</t>
    </r>
  </si>
  <si>
    <r>
      <rPr>
        <sz val="6"/>
        <rFont val="ＭＳ Ｐ明朝"/>
        <family val="1"/>
      </rPr>
      <t>HIVERTER-EV500i-B1-D3</t>
    </r>
  </si>
  <si>
    <r>
      <rPr>
        <sz val="6"/>
        <rFont val="ＭＳ Ｐ明朝"/>
        <family val="1"/>
      </rPr>
      <t>HIVERTER-EV500i-A9-D1</t>
    </r>
  </si>
  <si>
    <r>
      <rPr>
        <sz val="6"/>
        <rFont val="ＭＳ Ｐ明朝"/>
        <family val="1"/>
      </rPr>
      <t>HIVERTER-EV500i-A7-B1-D1</t>
    </r>
  </si>
  <si>
    <r>
      <rPr>
        <sz val="6"/>
        <rFont val="ＭＳ Ｐ明朝"/>
        <family val="1"/>
      </rPr>
      <t>HIVERTER-EV500i-A5-B2-D1</t>
    </r>
  </si>
  <si>
    <r>
      <rPr>
        <sz val="6"/>
        <rFont val="ＭＳ Ｐ明朝"/>
        <family val="1"/>
      </rPr>
      <t>HIVERTER-EV500i-A3-B3-D1</t>
    </r>
  </si>
  <si>
    <r>
      <rPr>
        <sz val="6"/>
        <rFont val="ＭＳ Ｐ明朝"/>
        <family val="1"/>
      </rPr>
      <t>HIVERTER-EV500i-A1-B4-D1</t>
    </r>
  </si>
  <si>
    <r>
      <rPr>
        <sz val="6"/>
        <rFont val="ＭＳ Ｐ明朝"/>
        <family val="1"/>
      </rPr>
      <t>HIVERTER-EV500i-A5-D2</t>
    </r>
  </si>
  <si>
    <r>
      <rPr>
        <sz val="6"/>
        <rFont val="ＭＳ Ｐ明朝"/>
        <family val="1"/>
      </rPr>
      <t>HIVERTER-EV500i-A3-B1-D2</t>
    </r>
  </si>
  <si>
    <r>
      <rPr>
        <sz val="6"/>
        <rFont val="ＭＳ Ｐ明朝"/>
        <family val="1"/>
      </rPr>
      <t>HIVERTER-EV500i-A1-B2-D2</t>
    </r>
  </si>
  <si>
    <r>
      <rPr>
        <sz val="6"/>
        <rFont val="ＭＳ Ｐ明朝"/>
        <family val="1"/>
      </rPr>
      <t>HIVERTER-EV500i-A12</t>
    </r>
  </si>
  <si>
    <r>
      <rPr>
        <sz val="6"/>
        <rFont val="ＭＳ Ｐ明朝"/>
        <family val="1"/>
      </rPr>
      <t>HIVERTER-EV500i-A10-B1</t>
    </r>
  </si>
  <si>
    <r>
      <rPr>
        <sz val="6"/>
        <rFont val="ＭＳ Ｐ明朝"/>
        <family val="1"/>
      </rPr>
      <t>HIVERTER-EV500i-A8-B2</t>
    </r>
  </si>
  <si>
    <r>
      <rPr>
        <sz val="6"/>
        <rFont val="ＭＳ Ｐ明朝"/>
        <family val="1"/>
      </rPr>
      <t>HIVERTER-EV500i-A6-B3</t>
    </r>
  </si>
  <si>
    <r>
      <rPr>
        <sz val="6"/>
        <rFont val="ＭＳ Ｐ明朝"/>
        <family val="1"/>
      </rPr>
      <t>HIVERTER-EV500i-A4-B4</t>
    </r>
  </si>
  <si>
    <r>
      <rPr>
        <sz val="6"/>
        <rFont val="ＭＳ Ｐ明朝"/>
        <family val="1"/>
      </rPr>
      <t>HIVERTER-EV500i-A2-B5</t>
    </r>
  </si>
  <si>
    <r>
      <rPr>
        <sz val="6"/>
        <rFont val="ＭＳ Ｐ明朝"/>
        <family val="1"/>
      </rPr>
      <t>HIVERTER-EV500i-B6</t>
    </r>
  </si>
  <si>
    <r>
      <rPr>
        <sz val="6"/>
        <rFont val="ＭＳ Ｐ明朝"/>
        <family val="1"/>
      </rPr>
      <t>HIVERTER-EV500i-A1-D3</t>
    </r>
  </si>
  <si>
    <r>
      <rPr>
        <sz val="6"/>
        <rFont val="ＭＳ Ｐ明朝"/>
        <family val="1"/>
      </rPr>
      <t>HIVERTER-EV500i-A8-D1</t>
    </r>
  </si>
  <si>
    <r>
      <rPr>
        <sz val="6"/>
        <rFont val="ＭＳ Ｐ明朝"/>
        <family val="1"/>
      </rPr>
      <t>HIVERTER-EV500i-A6-B1-D1</t>
    </r>
  </si>
  <si>
    <r>
      <rPr>
        <sz val="6"/>
        <rFont val="ＭＳ Ｐ明朝"/>
        <family val="1"/>
      </rPr>
      <t>HIVERTER-EV500i-A4-B2-D1</t>
    </r>
  </si>
  <si>
    <r>
      <rPr>
        <sz val="6"/>
        <rFont val="ＭＳ Ｐ明朝"/>
        <family val="1"/>
      </rPr>
      <t>HIVERTER-EV500i-A2-B3-D1</t>
    </r>
  </si>
  <si>
    <r>
      <rPr>
        <sz val="6"/>
        <rFont val="ＭＳ Ｐ明朝"/>
        <family val="1"/>
      </rPr>
      <t>HIVERTER-EV500i-B4-D1</t>
    </r>
  </si>
  <si>
    <r>
      <rPr>
        <sz val="6"/>
        <rFont val="ＭＳ Ｐ明朝"/>
        <family val="1"/>
      </rPr>
      <t>HIVERTER-EV500i-A4-D2</t>
    </r>
  </si>
  <si>
    <r>
      <rPr>
        <sz val="6"/>
        <rFont val="ＭＳ Ｐ明朝"/>
        <family val="1"/>
      </rPr>
      <t>HIVERTER-EV500i-A2-B1-D2</t>
    </r>
  </si>
  <si>
    <r>
      <rPr>
        <sz val="6"/>
        <rFont val="ＭＳ Ｐ明朝"/>
        <family val="1"/>
      </rPr>
      <t>HIVERTER-EV500i-B2-D2</t>
    </r>
  </si>
  <si>
    <r>
      <rPr>
        <sz val="6"/>
        <rFont val="ＭＳ Ｐ明朝"/>
        <family val="1"/>
      </rPr>
      <t>HIVERTER-EV500i-A11</t>
    </r>
  </si>
  <si>
    <r>
      <rPr>
        <sz val="6"/>
        <rFont val="ＭＳ Ｐ明朝"/>
        <family val="1"/>
      </rPr>
      <t>HIVERTER-EV500i-A9-B1</t>
    </r>
  </si>
  <si>
    <r>
      <rPr>
        <sz val="6"/>
        <rFont val="ＭＳ Ｐ明朝"/>
        <family val="1"/>
      </rPr>
      <t>HIVERTER-EV500i-A7-B2</t>
    </r>
  </si>
  <si>
    <r>
      <rPr>
        <sz val="6"/>
        <rFont val="ＭＳ Ｐ明朝"/>
        <family val="1"/>
      </rPr>
      <t>HIVERTER-EV500i-A5-B3</t>
    </r>
  </si>
  <si>
    <r>
      <rPr>
        <sz val="6"/>
        <rFont val="ＭＳ Ｐ明朝"/>
        <family val="1"/>
      </rPr>
      <t>HIVERTER-EV500i-A3-B4</t>
    </r>
  </si>
  <si>
    <r>
      <rPr>
        <sz val="6"/>
        <rFont val="ＭＳ Ｐ明朝"/>
        <family val="1"/>
      </rPr>
      <t>HIVERTER-EV500i-A1-B5</t>
    </r>
  </si>
  <si>
    <r>
      <rPr>
        <sz val="6"/>
        <rFont val="ＭＳ Ｐ明朝"/>
        <family val="1"/>
      </rPr>
      <t>HIVERTER-EV500i-D3</t>
    </r>
  </si>
  <si>
    <r>
      <rPr>
        <sz val="6"/>
        <rFont val="ＭＳ Ｐ明朝"/>
        <family val="1"/>
      </rPr>
      <t>HIVERTER-EV500i-A7-D1</t>
    </r>
  </si>
  <si>
    <r>
      <rPr>
        <sz val="6"/>
        <rFont val="ＭＳ Ｐ明朝"/>
        <family val="1"/>
      </rPr>
      <t>HIVERTER-EV500i-A5-B1-D1</t>
    </r>
  </si>
  <si>
    <t>HIVERTER-EV500i-A3-B2-D1</t>
    <phoneticPr fontId="30"/>
  </si>
  <si>
    <r>
      <rPr>
        <sz val="6"/>
        <rFont val="ＭＳ Ｐ明朝"/>
        <family val="1"/>
      </rPr>
      <t>HIVERTER-EV500i-A1-B3-D1</t>
    </r>
  </si>
  <si>
    <r>
      <rPr>
        <sz val="6"/>
        <rFont val="ＭＳ Ｐ明朝"/>
        <family val="1"/>
      </rPr>
      <t>HIVERTER-EV500i-A3-D2</t>
    </r>
  </si>
  <si>
    <r>
      <rPr>
        <sz val="6"/>
        <rFont val="ＭＳ Ｐ明朝"/>
        <family val="1"/>
      </rPr>
      <t>HIVERTER-EV500i-A1-B1-D2</t>
    </r>
  </si>
  <si>
    <r>
      <rPr>
        <sz val="6"/>
        <rFont val="ＭＳ Ｐ明朝"/>
        <family val="1"/>
      </rPr>
      <t>HIVERTER-EV500i-A10</t>
    </r>
  </si>
  <si>
    <r>
      <rPr>
        <sz val="6"/>
        <rFont val="ＭＳ Ｐ明朝"/>
        <family val="1"/>
      </rPr>
      <t>HIVERTER-EV500i-A8-B1</t>
    </r>
  </si>
  <si>
    <r>
      <rPr>
        <sz val="6"/>
        <rFont val="ＭＳ Ｐ明朝"/>
        <family val="1"/>
      </rPr>
      <t>HIVERTER-EV500i-A6-B2</t>
    </r>
  </si>
  <si>
    <r>
      <rPr>
        <sz val="6"/>
        <rFont val="ＭＳ Ｐ明朝"/>
        <family val="1"/>
      </rPr>
      <t>HIVERTER-EV500i-A4-B3</t>
    </r>
  </si>
  <si>
    <r>
      <rPr>
        <sz val="6"/>
        <rFont val="ＭＳ Ｐ明朝"/>
        <family val="1"/>
      </rPr>
      <t>HIVERTER-EV500i-A2-B4</t>
    </r>
  </si>
  <si>
    <r>
      <rPr>
        <sz val="6"/>
        <rFont val="ＭＳ Ｐ明朝"/>
        <family val="1"/>
      </rPr>
      <t>HIVERTER-EV500i-B5</t>
    </r>
  </si>
  <si>
    <r>
      <rPr>
        <sz val="6"/>
        <rFont val="ＭＳ Ｐ明朝"/>
        <family val="1"/>
      </rPr>
      <t>HIVERTER-EV500i-A6-D1</t>
    </r>
  </si>
  <si>
    <r>
      <rPr>
        <sz val="6"/>
        <rFont val="ＭＳ Ｐ明朝"/>
        <family val="1"/>
      </rPr>
      <t>HIVERTER-EV500i-A4-B1-D1</t>
    </r>
  </si>
  <si>
    <r>
      <rPr>
        <sz val="6"/>
        <rFont val="ＭＳ Ｐ明朝"/>
        <family val="1"/>
      </rPr>
      <t>HIVERTER-EV500i-A2-B2-D1</t>
    </r>
  </si>
  <si>
    <r>
      <rPr>
        <sz val="6"/>
        <rFont val="ＭＳ Ｐ明朝"/>
        <family val="1"/>
      </rPr>
      <t>HIVERTER-EV500i-B3-D1</t>
    </r>
  </si>
  <si>
    <r>
      <rPr>
        <sz val="6"/>
        <rFont val="ＭＳ Ｐ明朝"/>
        <family val="1"/>
      </rPr>
      <t>HIVERTER-EV500i-A2-D2</t>
    </r>
  </si>
  <si>
    <r>
      <rPr>
        <sz val="6"/>
        <rFont val="ＭＳ Ｐ明朝"/>
        <family val="1"/>
      </rPr>
      <t>HIVERTER-EV500i-B1-D2</t>
    </r>
  </si>
  <si>
    <r>
      <rPr>
        <sz val="6"/>
        <rFont val="ＭＳ Ｐ明朝"/>
        <family val="1"/>
      </rPr>
      <t>HIVERTER-EV500i-A9</t>
    </r>
  </si>
  <si>
    <r>
      <rPr>
        <sz val="6"/>
        <rFont val="ＭＳ Ｐ明朝"/>
        <family val="1"/>
      </rPr>
      <t>HIVERTER-EV500i-A7-B1</t>
    </r>
  </si>
  <si>
    <r>
      <rPr>
        <sz val="6"/>
        <rFont val="ＭＳ Ｐ明朝"/>
        <family val="1"/>
      </rPr>
      <t>HIVERTER-EV500i-A5-B2</t>
    </r>
  </si>
  <si>
    <r>
      <rPr>
        <sz val="6"/>
        <rFont val="ＭＳ Ｐ明朝"/>
        <family val="1"/>
      </rPr>
      <t>HIVERTER-EV500i-A3-B3</t>
    </r>
  </si>
  <si>
    <r>
      <rPr>
        <sz val="6"/>
        <rFont val="ＭＳ Ｐ明朝"/>
        <family val="1"/>
      </rPr>
      <t>HIVERTER-EV500i-A1-B4</t>
    </r>
  </si>
  <si>
    <r>
      <rPr>
        <sz val="6"/>
        <rFont val="ＭＳ Ｐ明朝"/>
        <family val="1"/>
      </rPr>
      <t>HIVERTER-EV500i-A5-D1</t>
    </r>
  </si>
  <si>
    <r>
      <rPr>
        <sz val="6"/>
        <rFont val="ＭＳ Ｐ明朝"/>
        <family val="1"/>
      </rPr>
      <t>HIVERTER-EV500i-A3-B1-D1</t>
    </r>
  </si>
  <si>
    <r>
      <rPr>
        <sz val="6"/>
        <rFont val="ＭＳ Ｐ明朝"/>
        <family val="1"/>
      </rPr>
      <t>HIVERTER-EV500i-A1-B2-D1</t>
    </r>
  </si>
  <si>
    <r>
      <rPr>
        <sz val="6"/>
        <rFont val="ＭＳ Ｐ明朝"/>
        <family val="1"/>
      </rPr>
      <t>HIVERTER-EV500i-A1-D2</t>
    </r>
  </si>
  <si>
    <r>
      <rPr>
        <sz val="6"/>
        <rFont val="ＭＳ Ｐ明朝"/>
        <family val="1"/>
      </rPr>
      <t>HIVERTER-EV500i-A8</t>
    </r>
  </si>
  <si>
    <r>
      <rPr>
        <sz val="6"/>
        <rFont val="ＭＳ Ｐ明朝"/>
        <family val="1"/>
      </rPr>
      <t>HIVERTER-EV500i-A6-B1</t>
    </r>
  </si>
  <si>
    <r>
      <rPr>
        <sz val="6"/>
        <rFont val="ＭＳ Ｐ明朝"/>
        <family val="1"/>
      </rPr>
      <t>HIVERTER-EV500i-A4-B2</t>
    </r>
  </si>
  <si>
    <r>
      <rPr>
        <sz val="6"/>
        <rFont val="ＭＳ Ｐ明朝"/>
        <family val="1"/>
      </rPr>
      <t>HIVERTER-EV500i-A2-B3</t>
    </r>
  </si>
  <si>
    <r>
      <rPr>
        <sz val="6"/>
        <rFont val="ＭＳ Ｐ明朝"/>
        <family val="1"/>
      </rPr>
      <t>HIVERTER-EV500i-B4</t>
    </r>
  </si>
  <si>
    <r>
      <rPr>
        <sz val="6"/>
        <rFont val="ＭＳ Ｐ明朝"/>
        <family val="1"/>
      </rPr>
      <t>HIVERTER-EV500i-A4-D1</t>
    </r>
  </si>
  <si>
    <r>
      <rPr>
        <sz val="6"/>
        <rFont val="ＭＳ Ｐ明朝"/>
        <family val="1"/>
      </rPr>
      <t>HIVERTER-EV500i-A2-B1-D1</t>
    </r>
  </si>
  <si>
    <r>
      <rPr>
        <sz val="6"/>
        <rFont val="ＭＳ Ｐ明朝"/>
        <family val="1"/>
      </rPr>
      <t>HIVERTER-EV500i-B2-D1</t>
    </r>
  </si>
  <si>
    <r>
      <rPr>
        <sz val="6"/>
        <rFont val="ＭＳ Ｐ明朝"/>
        <family val="1"/>
      </rPr>
      <t>HIVERTER-EV500i-D2</t>
    </r>
  </si>
  <si>
    <r>
      <rPr>
        <sz val="6"/>
        <rFont val="ＭＳ Ｐ明朝"/>
        <family val="1"/>
      </rPr>
      <t>HIVERTER-EV500i-A7</t>
    </r>
  </si>
  <si>
    <r>
      <rPr>
        <sz val="6"/>
        <rFont val="ＭＳ Ｐ明朝"/>
        <family val="1"/>
      </rPr>
      <t>HIVERTER-EV500i-A5-B1</t>
    </r>
  </si>
  <si>
    <r>
      <rPr>
        <sz val="6"/>
        <rFont val="ＭＳ Ｐ明朝"/>
        <family val="1"/>
      </rPr>
      <t>HIVERTER-EV500i-A3-B2</t>
    </r>
  </si>
  <si>
    <r>
      <rPr>
        <sz val="6"/>
        <rFont val="ＭＳ Ｐ明朝"/>
        <family val="1"/>
      </rPr>
      <t>HIVERTER-EV500i-A1-B3</t>
    </r>
  </si>
  <si>
    <r>
      <rPr>
        <sz val="6"/>
        <rFont val="ＭＳ Ｐ明朝"/>
        <family val="1"/>
      </rPr>
      <t>HIVERTER-EV500i-A3-D1</t>
    </r>
  </si>
  <si>
    <r>
      <rPr>
        <sz val="6"/>
        <rFont val="ＭＳ Ｐ明朝"/>
        <family val="1"/>
      </rPr>
      <t>HIVERTER-EV500i-A1-B1-D1</t>
    </r>
  </si>
  <si>
    <r>
      <rPr>
        <sz val="6"/>
        <rFont val="ＭＳ Ｐ明朝"/>
        <family val="1"/>
      </rPr>
      <t>HIVERTER-EV500i-A6</t>
    </r>
  </si>
  <si>
    <r>
      <rPr>
        <sz val="6"/>
        <rFont val="ＭＳ Ｐ明朝"/>
        <family val="1"/>
      </rPr>
      <t>HIVERTER-EV500i-A4-B1</t>
    </r>
  </si>
  <si>
    <r>
      <rPr>
        <sz val="6"/>
        <rFont val="ＭＳ Ｐ明朝"/>
        <family val="1"/>
      </rPr>
      <t>HIVERTER-EV500i-A2-B2</t>
    </r>
  </si>
  <si>
    <r>
      <rPr>
        <sz val="6"/>
        <rFont val="ＭＳ Ｐ明朝"/>
        <family val="1"/>
      </rPr>
      <t>HIVERTER-EV500i-B3</t>
    </r>
  </si>
  <si>
    <r>
      <rPr>
        <sz val="6"/>
        <rFont val="ＭＳ Ｐ明朝"/>
        <family val="1"/>
      </rPr>
      <t>HIVERTER-EV500i-A2-D1</t>
    </r>
  </si>
  <si>
    <r>
      <rPr>
        <sz val="6"/>
        <rFont val="ＭＳ Ｐ明朝"/>
        <family val="1"/>
      </rPr>
      <t>HIVERTER-EV500i-B1-D1</t>
    </r>
  </si>
  <si>
    <r>
      <rPr>
        <sz val="6"/>
        <rFont val="ＭＳ Ｐ明朝"/>
        <family val="1"/>
      </rPr>
      <t>HIVERTER-EV500i-A5</t>
    </r>
  </si>
  <si>
    <r>
      <rPr>
        <sz val="6"/>
        <rFont val="ＭＳ Ｐ明朝"/>
        <family val="1"/>
      </rPr>
      <t>HIVERTER-EV500i-A3-B1</t>
    </r>
  </si>
  <si>
    <r>
      <rPr>
        <sz val="6"/>
        <rFont val="ＭＳ Ｐ明朝"/>
        <family val="1"/>
      </rPr>
      <t>HIVERTER-EV500i-A1-B2</t>
    </r>
  </si>
  <si>
    <r>
      <rPr>
        <sz val="6"/>
        <rFont val="ＭＳ Ｐ明朝"/>
        <family val="1"/>
      </rPr>
      <t>HIVERTER-EV500i-A1-D1</t>
    </r>
  </si>
  <si>
    <r>
      <rPr>
        <sz val="6"/>
        <rFont val="ＭＳ Ｐ明朝"/>
        <family val="1"/>
      </rPr>
      <t>HIVERTER-EV500i-A4</t>
    </r>
  </si>
  <si>
    <r>
      <rPr>
        <sz val="6"/>
        <rFont val="ＭＳ Ｐ明朝"/>
        <family val="1"/>
      </rPr>
      <t>HIVERTER-EV500i-A2-B1</t>
    </r>
  </si>
  <si>
    <r>
      <rPr>
        <sz val="6"/>
        <rFont val="ＭＳ Ｐ明朝"/>
        <family val="1"/>
      </rPr>
      <t>HIVERTER-EV500i-B2</t>
    </r>
  </si>
  <si>
    <r>
      <rPr>
        <sz val="6"/>
        <rFont val="ＭＳ Ｐ明朝"/>
        <family val="1"/>
      </rPr>
      <t>HIVERTER-EV500i-D1</t>
    </r>
  </si>
  <si>
    <r>
      <rPr>
        <sz val="6"/>
        <rFont val="ＭＳ Ｐ明朝"/>
        <family val="1"/>
      </rPr>
      <t>HIVERTER-EV500i-A3</t>
    </r>
  </si>
  <si>
    <r>
      <rPr>
        <sz val="6"/>
        <rFont val="ＭＳ Ｐ明朝"/>
        <family val="1"/>
      </rPr>
      <t>HIVERTER-EV500i-A1-B1</t>
    </r>
  </si>
  <si>
    <r>
      <rPr>
        <sz val="6"/>
        <rFont val="ＭＳ Ｐ明朝"/>
        <family val="1"/>
      </rPr>
      <t>HIVERTER-EV500i-A2</t>
    </r>
  </si>
  <si>
    <r>
      <rPr>
        <sz val="6"/>
        <rFont val="ＭＳ Ｐ明朝"/>
        <family val="1"/>
      </rPr>
      <t>HIVERTER-EV500i-B1</t>
    </r>
  </si>
  <si>
    <r>
      <rPr>
        <sz val="6"/>
        <rFont val="ＭＳ Ｐ明朝"/>
        <family val="1"/>
      </rPr>
      <t>HIVERTER-EV500i-A1</t>
    </r>
  </si>
  <si>
    <r>
      <rPr>
        <sz val="7"/>
        <rFont val="ＭＳ Ｐ明朝"/>
        <family val="1"/>
      </rPr>
      <t>ABB</t>
    </r>
  </si>
  <si>
    <r>
      <rPr>
        <sz val="7"/>
        <rFont val="ＭＳ Ｐ明朝"/>
        <family val="1"/>
      </rPr>
      <t>普通</t>
    </r>
  </si>
  <si>
    <r>
      <rPr>
        <sz val="7"/>
        <rFont val="ＭＳ Ｐ明朝"/>
        <family val="1"/>
      </rPr>
      <t>TAC-W6-P8-R-C-JPN</t>
    </r>
  </si>
  <si>
    <r>
      <rPr>
        <sz val="7"/>
        <rFont val="ＭＳ Ｐ明朝"/>
        <family val="1"/>
      </rPr>
      <t>TAC-W6-P8-R-JPN</t>
    </r>
  </si>
  <si>
    <r>
      <rPr>
        <sz val="7"/>
        <rFont val="ＭＳ Ｐ明朝"/>
        <family val="1"/>
      </rPr>
      <t>Zerova</t>
    </r>
  </si>
  <si>
    <r>
      <rPr>
        <sz val="7"/>
        <rFont val="ＭＳ Ｐ明朝"/>
        <family val="1"/>
      </rPr>
      <t>AXSJ960001D3P0-RW</t>
    </r>
  </si>
  <si>
    <r>
      <t>ジゴワッツ</t>
    </r>
    <r>
      <rPr>
        <sz val="11"/>
        <color theme="1"/>
        <rFont val="游ゴシック"/>
        <family val="3"/>
        <charset val="128"/>
        <scheme val="minor"/>
      </rPr>
      <t>_普通</t>
    </r>
    <phoneticPr fontId="1"/>
  </si>
  <si>
    <r>
      <rPr>
        <sz val="7"/>
        <rFont val="ＭＳ Ｐ明朝"/>
        <family val="1"/>
      </rPr>
      <t>AXSJ960001D3P1-RW</t>
    </r>
  </si>
  <si>
    <r>
      <rPr>
        <sz val="7"/>
        <rFont val="ＭＳ Ｐ明朝"/>
        <family val="1"/>
      </rPr>
      <t>AXSJ960001D3P3-RW</t>
    </r>
  </si>
  <si>
    <r>
      <rPr>
        <sz val="7"/>
        <rFont val="ＭＳ Ｐ明朝"/>
        <family val="1"/>
      </rPr>
      <t>AXSJ960001D3P4-RW</t>
    </r>
  </si>
  <si>
    <r>
      <rPr>
        <sz val="7"/>
        <rFont val="ＭＳ Ｐ明朝"/>
        <family val="1"/>
      </rPr>
      <t>AXSJ960001D3P5-RW</t>
    </r>
  </si>
  <si>
    <r>
      <rPr>
        <sz val="7"/>
        <rFont val="ＭＳ Ｐ明朝"/>
        <family val="1"/>
      </rPr>
      <t>AXSJ960001D3P6-RW</t>
    </r>
  </si>
  <si>
    <r>
      <rPr>
        <sz val="7"/>
        <rFont val="ＭＳ Ｐ明朝"/>
        <family val="1"/>
      </rPr>
      <t>AXSJ960001D3P0S</t>
    </r>
  </si>
  <si>
    <r>
      <rPr>
        <sz val="7"/>
        <rFont val="ＭＳ Ｐ明朝"/>
        <family val="1"/>
      </rPr>
      <t>AXSJ960001D3P0SC</t>
    </r>
  </si>
  <si>
    <r>
      <rPr>
        <sz val="7"/>
        <rFont val="ＭＳ Ｐ明朝"/>
        <family val="1"/>
      </rPr>
      <t>AXSJ960001D3P0SD</t>
    </r>
  </si>
  <si>
    <r>
      <rPr>
        <sz val="7"/>
        <rFont val="ＭＳ Ｐ明朝"/>
        <family val="1"/>
      </rPr>
      <t>AXSJ960001D3P0SCD</t>
    </r>
  </si>
  <si>
    <r>
      <rPr>
        <sz val="7"/>
        <rFont val="ＭＳ Ｐ明朝"/>
        <family val="1"/>
      </rPr>
      <t>AXSJ960001D3P0SD2</t>
    </r>
  </si>
  <si>
    <r>
      <rPr>
        <sz val="7"/>
        <rFont val="ＭＳ Ｐ明朝"/>
        <family val="1"/>
      </rPr>
      <t>AXSJ960001D3P0SCD2</t>
    </r>
  </si>
  <si>
    <r>
      <rPr>
        <sz val="7"/>
        <rFont val="ＭＳ Ｐ明朝"/>
        <family val="1"/>
      </rPr>
      <t>AXSJ960001D3P1S</t>
    </r>
  </si>
  <si>
    <r>
      <rPr>
        <sz val="7"/>
        <rFont val="ＭＳ Ｐ明朝"/>
        <family val="1"/>
      </rPr>
      <t>AXSJ960001D3P1SC</t>
    </r>
  </si>
  <si>
    <r>
      <rPr>
        <sz val="7"/>
        <rFont val="ＭＳ Ｐ明朝"/>
        <family val="1"/>
      </rPr>
      <t>AXSJ960001D3P1SD</t>
    </r>
  </si>
  <si>
    <r>
      <rPr>
        <sz val="7"/>
        <rFont val="ＭＳ Ｐ明朝"/>
        <family val="1"/>
      </rPr>
      <t>AXSJ960001D3P1SCD</t>
    </r>
  </si>
  <si>
    <r>
      <rPr>
        <sz val="7"/>
        <rFont val="ＭＳ Ｐ明朝"/>
        <family val="1"/>
      </rPr>
      <t>AXSJ960001D3P1SD2</t>
    </r>
  </si>
  <si>
    <r>
      <rPr>
        <sz val="7"/>
        <rFont val="ＭＳ Ｐ明朝"/>
        <family val="1"/>
      </rPr>
      <t>AXSJ960001D3P1SCD2</t>
    </r>
  </si>
  <si>
    <r>
      <rPr>
        <sz val="7"/>
        <rFont val="ＭＳ Ｐ明朝"/>
        <family val="1"/>
      </rPr>
      <t>AXSJ960001D3P3S</t>
    </r>
  </si>
  <si>
    <r>
      <rPr>
        <sz val="7"/>
        <rFont val="ＭＳ Ｐ明朝"/>
        <family val="1"/>
      </rPr>
      <t>AXSJ960001D3P3SC</t>
    </r>
  </si>
  <si>
    <r>
      <rPr>
        <sz val="7"/>
        <rFont val="ＭＳ Ｐ明朝"/>
        <family val="1"/>
      </rPr>
      <t>AXSJ960001D3P3SD</t>
    </r>
  </si>
  <si>
    <r>
      <rPr>
        <sz val="7"/>
        <rFont val="ＭＳ Ｐ明朝"/>
        <family val="1"/>
      </rPr>
      <t>AXSJ960001D3P3SCD</t>
    </r>
  </si>
  <si>
    <r>
      <rPr>
        <sz val="7"/>
        <rFont val="ＭＳ Ｐ明朝"/>
        <family val="1"/>
      </rPr>
      <t>AXSJ960001D3P3SD2</t>
    </r>
  </si>
  <si>
    <r>
      <rPr>
        <sz val="7"/>
        <rFont val="ＭＳ Ｐ明朝"/>
        <family val="1"/>
      </rPr>
      <t>AXSJ960001D3P3SCD2</t>
    </r>
  </si>
  <si>
    <r>
      <rPr>
        <sz val="7"/>
        <rFont val="ＭＳ Ｐ明朝"/>
        <family val="1"/>
      </rPr>
      <t>AXSJ960001D3P4S</t>
    </r>
  </si>
  <si>
    <r>
      <rPr>
        <sz val="7"/>
        <rFont val="ＭＳ Ｐ明朝"/>
        <family val="1"/>
      </rPr>
      <t>AXSJ960001D3P4SC</t>
    </r>
  </si>
  <si>
    <r>
      <rPr>
        <sz val="7"/>
        <rFont val="ＭＳ Ｐ明朝"/>
        <family val="1"/>
      </rPr>
      <t>AXSJ960001D3P4SD</t>
    </r>
  </si>
  <si>
    <r>
      <rPr>
        <sz val="7"/>
        <rFont val="ＭＳ Ｐ明朝"/>
        <family val="1"/>
      </rPr>
      <t>AXSJ960001D3P4SCD</t>
    </r>
  </si>
  <si>
    <r>
      <rPr>
        <sz val="7"/>
        <rFont val="ＭＳ Ｐ明朝"/>
        <family val="1"/>
      </rPr>
      <t>AXSJ960001D3P4SD2</t>
    </r>
  </si>
  <si>
    <r>
      <rPr>
        <sz val="7"/>
        <rFont val="ＭＳ Ｐ明朝"/>
        <family val="1"/>
      </rPr>
      <t>AXSJ960001D3P4SCD2</t>
    </r>
  </si>
  <si>
    <r>
      <rPr>
        <sz val="7"/>
        <rFont val="ＭＳ Ｐ明朝"/>
        <family val="1"/>
      </rPr>
      <t>AXSJ960001D3P5S</t>
    </r>
  </si>
  <si>
    <r>
      <rPr>
        <sz val="7"/>
        <rFont val="ＭＳ Ｐ明朝"/>
        <family val="1"/>
      </rPr>
      <t>AXSJ960001D3P5SD</t>
    </r>
  </si>
  <si>
    <r>
      <rPr>
        <sz val="7"/>
        <rFont val="ＭＳ Ｐ明朝"/>
        <family val="1"/>
      </rPr>
      <t>AXSJ960001D3P5SD2</t>
    </r>
  </si>
  <si>
    <r>
      <rPr>
        <sz val="7"/>
        <rFont val="ＭＳ Ｐ明朝"/>
        <family val="1"/>
      </rPr>
      <t>AXSJ960001D3P6S</t>
    </r>
  </si>
  <si>
    <r>
      <rPr>
        <sz val="7"/>
        <rFont val="ＭＳ Ｐ明朝"/>
        <family val="1"/>
      </rPr>
      <t>AXSJ960001D3P6SD</t>
    </r>
  </si>
  <si>
    <r>
      <rPr>
        <sz val="7"/>
        <rFont val="ＭＳ Ｐ明朝"/>
        <family val="1"/>
      </rPr>
      <t>AXSJ960001D3P6SD2</t>
    </r>
  </si>
  <si>
    <r>
      <rPr>
        <sz val="7"/>
        <rFont val="ＭＳ Ｐ明朝"/>
        <family val="1"/>
      </rPr>
      <t>AWSJ60000101</t>
    </r>
  </si>
  <si>
    <r>
      <rPr>
        <sz val="7"/>
        <rFont val="ＭＳ Ｐ明朝"/>
        <family val="1"/>
      </rPr>
      <t>AWSJ60000101ES</t>
    </r>
  </si>
  <si>
    <r>
      <rPr>
        <sz val="7"/>
        <rFont val="ＭＳ Ｐ明朝"/>
        <family val="1"/>
      </rPr>
      <t>AWSJ60000101ESN</t>
    </r>
  </si>
  <si>
    <r>
      <rPr>
        <sz val="7"/>
        <rFont val="ＭＳ Ｐ明朝"/>
        <family val="1"/>
      </rPr>
      <t>AWSJ60000101ESS</t>
    </r>
  </si>
  <si>
    <r>
      <rPr>
        <sz val="7"/>
        <rFont val="ＭＳ Ｐ明朝"/>
        <family val="1"/>
      </rPr>
      <t>AWSJ60000101ESSN</t>
    </r>
  </si>
  <si>
    <r>
      <rPr>
        <sz val="7"/>
        <rFont val="ＭＳ Ｐ明朝"/>
        <family val="1"/>
      </rPr>
      <t>AWSJ60000101S</t>
    </r>
  </si>
  <si>
    <r>
      <rPr>
        <sz val="7"/>
        <rFont val="ＭＳ Ｐ明朝"/>
        <family val="1"/>
      </rPr>
      <t>AWSJ60000101SC</t>
    </r>
  </si>
  <si>
    <r>
      <rPr>
        <sz val="7"/>
        <rFont val="ＭＳ Ｐ明朝"/>
        <family val="1"/>
      </rPr>
      <t>AWSJ60000101SCD2</t>
    </r>
  </si>
  <si>
    <r>
      <rPr>
        <sz val="7"/>
        <rFont val="ＭＳ Ｐ明朝"/>
        <family val="1"/>
      </rPr>
      <t>AWSJ60000101SCD</t>
    </r>
  </si>
  <si>
    <r>
      <rPr>
        <sz val="7"/>
        <rFont val="ＭＳ Ｐ明朝"/>
        <family val="1"/>
      </rPr>
      <t>AWSJ60000101SCD2P</t>
    </r>
  </si>
  <si>
    <r>
      <rPr>
        <sz val="7"/>
        <rFont val="ＭＳ Ｐ明朝"/>
        <family val="1"/>
      </rPr>
      <t>AWSJ60000101SCDP</t>
    </r>
  </si>
  <si>
    <r>
      <rPr>
        <sz val="7"/>
        <rFont val="ＭＳ Ｐ明朝"/>
        <family val="1"/>
      </rPr>
      <t>AWSJ60000101SCP</t>
    </r>
  </si>
  <si>
    <r>
      <rPr>
        <sz val="7"/>
        <rFont val="ＭＳ Ｐ明朝"/>
        <family val="1"/>
      </rPr>
      <t>AWSJ60000101SD</t>
    </r>
  </si>
  <si>
    <r>
      <rPr>
        <sz val="7"/>
        <rFont val="ＭＳ Ｐ明朝"/>
        <family val="1"/>
      </rPr>
      <t>AWSJ60000101SD2</t>
    </r>
  </si>
  <si>
    <r>
      <rPr>
        <sz val="7"/>
        <rFont val="ＭＳ Ｐ明朝"/>
        <family val="1"/>
      </rPr>
      <t>AWSJ60000101SD2P</t>
    </r>
  </si>
  <si>
    <r>
      <rPr>
        <sz val="7"/>
        <rFont val="ＭＳ Ｐ明朝"/>
        <family val="1"/>
      </rPr>
      <t>AWSJ60000101SDP</t>
    </r>
  </si>
  <si>
    <r>
      <rPr>
        <sz val="7"/>
        <rFont val="ＭＳ Ｐ明朝"/>
        <family val="1"/>
      </rPr>
      <t>AWSJ60000101P</t>
    </r>
  </si>
  <si>
    <r>
      <rPr>
        <sz val="7"/>
        <rFont val="ＭＳ Ｐ明朝"/>
        <family val="1"/>
      </rPr>
      <t>AWSJ60000101SP</t>
    </r>
  </si>
  <si>
    <r>
      <rPr>
        <sz val="7"/>
        <rFont val="ＭＳ Ｐ明朝"/>
        <family val="1"/>
      </rPr>
      <t>AWSJ600001E1</t>
    </r>
  </si>
  <si>
    <r>
      <rPr>
        <sz val="7"/>
        <rFont val="ＭＳ Ｐ明朝"/>
        <family val="1"/>
      </rPr>
      <t>AWSJ600001E1ES</t>
    </r>
  </si>
  <si>
    <r>
      <rPr>
        <sz val="7"/>
        <rFont val="ＭＳ Ｐ明朝"/>
        <family val="1"/>
      </rPr>
      <t>AWSJ600001E1ESS</t>
    </r>
  </si>
  <si>
    <r>
      <rPr>
        <sz val="7"/>
        <rFont val="ＭＳ Ｐ明朝"/>
        <family val="1"/>
      </rPr>
      <t>AWSJ600001E1ESN</t>
    </r>
  </si>
  <si>
    <r>
      <rPr>
        <sz val="7"/>
        <rFont val="ＭＳ Ｐ明朝"/>
        <family val="1"/>
      </rPr>
      <t>AWSJ600001E1ESSN</t>
    </r>
  </si>
  <si>
    <r>
      <rPr>
        <sz val="7"/>
        <rFont val="ＭＳ Ｐ明朝"/>
        <family val="1"/>
      </rPr>
      <t>AWSJ600001E1S</t>
    </r>
  </si>
  <si>
    <r>
      <rPr>
        <sz val="7"/>
        <rFont val="ＭＳ Ｐ明朝"/>
        <family val="1"/>
      </rPr>
      <t>AWSJ600001E1SC</t>
    </r>
  </si>
  <si>
    <r>
      <rPr>
        <sz val="7"/>
        <rFont val="ＭＳ Ｐ明朝"/>
        <family val="1"/>
      </rPr>
      <t>AWSJ600001E1SCD</t>
    </r>
  </si>
  <si>
    <r>
      <rPr>
        <sz val="7"/>
        <rFont val="ＭＳ Ｐ明朝"/>
        <family val="1"/>
      </rPr>
      <t>AWSJ600001E1SCD2</t>
    </r>
  </si>
  <si>
    <r>
      <rPr>
        <sz val="7"/>
        <rFont val="ＭＳ Ｐ明朝"/>
        <family val="1"/>
      </rPr>
      <t>AWSJ600001E1SCD2P</t>
    </r>
  </si>
  <si>
    <r>
      <rPr>
        <sz val="7"/>
        <rFont val="ＭＳ Ｐ明朝"/>
        <family val="1"/>
      </rPr>
      <t>AWSJ600001E1SCDP</t>
    </r>
  </si>
  <si>
    <r>
      <rPr>
        <sz val="7"/>
        <rFont val="ＭＳ Ｐ明朝"/>
        <family val="1"/>
      </rPr>
      <t>AWSJ600001E1SCP</t>
    </r>
  </si>
  <si>
    <r>
      <rPr>
        <sz val="7"/>
        <rFont val="ＭＳ Ｐ明朝"/>
        <family val="1"/>
      </rPr>
      <t>AWSJ600001E1SD</t>
    </r>
  </si>
  <si>
    <r>
      <rPr>
        <sz val="7"/>
        <rFont val="ＭＳ Ｐ明朝"/>
        <family val="1"/>
      </rPr>
      <t>AWSJ600001E1SD2</t>
    </r>
  </si>
  <si>
    <r>
      <rPr>
        <sz val="7"/>
        <rFont val="ＭＳ Ｐ明朝"/>
        <family val="1"/>
      </rPr>
      <t>AWSJ600001E1SD2P</t>
    </r>
  </si>
  <si>
    <r>
      <rPr>
        <sz val="7"/>
        <rFont val="ＭＳ Ｐ明朝"/>
        <family val="1"/>
      </rPr>
      <t>AWSJ600001E1SDP</t>
    </r>
  </si>
  <si>
    <r>
      <rPr>
        <sz val="7"/>
        <rFont val="ＭＳ Ｐ明朝"/>
        <family val="1"/>
      </rPr>
      <t>AWSJ600001E1P</t>
    </r>
  </si>
  <si>
    <r>
      <rPr>
        <sz val="7"/>
        <rFont val="ＭＳ Ｐ明朝"/>
        <family val="1"/>
      </rPr>
      <t>AWSJ600001E1SP</t>
    </r>
  </si>
  <si>
    <r>
      <rPr>
        <sz val="7"/>
        <rFont val="ＭＳ Ｐ明朝"/>
        <family val="1"/>
      </rPr>
      <t>AWSJ600001T1</t>
    </r>
  </si>
  <si>
    <r>
      <rPr>
        <sz val="7"/>
        <rFont val="ＭＳ Ｐ明朝"/>
        <family val="1"/>
      </rPr>
      <t>AWSJ600001T1ES</t>
    </r>
  </si>
  <si>
    <r>
      <rPr>
        <sz val="7"/>
        <rFont val="ＭＳ Ｐ明朝"/>
        <family val="1"/>
      </rPr>
      <t>AWSJ600001T1ESS</t>
    </r>
  </si>
  <si>
    <r>
      <rPr>
        <sz val="7"/>
        <rFont val="ＭＳ Ｐ明朝"/>
        <family val="1"/>
      </rPr>
      <t>AWSJ600001T1ESN</t>
    </r>
  </si>
  <si>
    <r>
      <rPr>
        <sz val="7"/>
        <rFont val="ＭＳ Ｐ明朝"/>
        <family val="1"/>
      </rPr>
      <t>AWSJ600001T1ESSN</t>
    </r>
  </si>
  <si>
    <r>
      <rPr>
        <sz val="7"/>
        <rFont val="ＭＳ Ｐ明朝"/>
        <family val="1"/>
      </rPr>
      <t>AWSJ600001T1S</t>
    </r>
  </si>
  <si>
    <r>
      <rPr>
        <sz val="7"/>
        <rFont val="ＭＳ Ｐ明朝"/>
        <family val="1"/>
      </rPr>
      <t>AWSJ600001T1SC</t>
    </r>
  </si>
  <si>
    <r>
      <rPr>
        <sz val="7"/>
        <rFont val="ＭＳ Ｐ明朝"/>
        <family val="1"/>
      </rPr>
      <t>AWSJ600001T1SCD</t>
    </r>
  </si>
  <si>
    <r>
      <rPr>
        <sz val="7"/>
        <rFont val="ＭＳ Ｐ明朝"/>
        <family val="1"/>
      </rPr>
      <t>AWSJ600001T1SCD2</t>
    </r>
  </si>
  <si>
    <r>
      <rPr>
        <sz val="7"/>
        <rFont val="ＭＳ Ｐ明朝"/>
        <family val="1"/>
      </rPr>
      <t>AWSJ600001T1SCD2P</t>
    </r>
  </si>
  <si>
    <r>
      <rPr>
        <sz val="7"/>
        <rFont val="ＭＳ Ｐ明朝"/>
        <family val="1"/>
      </rPr>
      <t>AWSJ600001T1SCDP</t>
    </r>
  </si>
  <si>
    <r>
      <rPr>
        <sz val="7"/>
        <rFont val="ＭＳ Ｐ明朝"/>
        <family val="1"/>
      </rPr>
      <t>AWSJ600001T1SCP</t>
    </r>
  </si>
  <si>
    <r>
      <rPr>
        <sz val="7"/>
        <rFont val="ＭＳ Ｐ明朝"/>
        <family val="1"/>
      </rPr>
      <t>AWSJ600001T1SD</t>
    </r>
  </si>
  <si>
    <r>
      <rPr>
        <sz val="7"/>
        <rFont val="ＭＳ Ｐ明朝"/>
        <family val="1"/>
      </rPr>
      <t>AWSJ600001T1SD2</t>
    </r>
  </si>
  <si>
    <r>
      <rPr>
        <sz val="7"/>
        <rFont val="ＭＳ Ｐ明朝"/>
        <family val="1"/>
      </rPr>
      <t>AWSJ600001T1SD2P</t>
    </r>
  </si>
  <si>
    <r>
      <rPr>
        <sz val="7"/>
        <rFont val="ＭＳ Ｐ明朝"/>
        <family val="1"/>
      </rPr>
      <t>AWSJ600001T1SDP</t>
    </r>
  </si>
  <si>
    <r>
      <rPr>
        <sz val="7"/>
        <rFont val="ＭＳ Ｐ明朝"/>
        <family val="1"/>
      </rPr>
      <t>AWSJ600001T1P</t>
    </r>
  </si>
  <si>
    <r>
      <rPr>
        <sz val="7"/>
        <rFont val="ＭＳ Ｐ明朝"/>
        <family val="1"/>
      </rPr>
      <t>AWSJ600001T1SP</t>
    </r>
  </si>
  <si>
    <r>
      <rPr>
        <sz val="7"/>
        <rFont val="ＭＳ Ｐ明朝"/>
        <family val="1"/>
      </rPr>
      <t>AWSJ600001W1</t>
    </r>
  </si>
  <si>
    <r>
      <rPr>
        <sz val="7"/>
        <rFont val="ＭＳ Ｐ明朝"/>
        <family val="1"/>
      </rPr>
      <t>AWSJ600001W1S</t>
    </r>
  </si>
  <si>
    <r>
      <rPr>
        <sz val="7"/>
        <rFont val="ＭＳ Ｐ明朝"/>
        <family val="1"/>
      </rPr>
      <t>AWSJ600001W1SC</t>
    </r>
  </si>
  <si>
    <r>
      <rPr>
        <sz val="7"/>
        <rFont val="ＭＳ Ｐ明朝"/>
        <family val="1"/>
      </rPr>
      <t>AWSJ600001W1SCD</t>
    </r>
  </si>
  <si>
    <r>
      <rPr>
        <sz val="7"/>
        <rFont val="ＭＳ Ｐ明朝"/>
        <family val="1"/>
      </rPr>
      <t>AWSJ600001W1SCD2</t>
    </r>
  </si>
  <si>
    <r>
      <rPr>
        <sz val="7"/>
        <rFont val="ＭＳ Ｐ明朝"/>
        <family val="1"/>
      </rPr>
      <t>AWSJ600001W1SCD2P</t>
    </r>
  </si>
  <si>
    <r>
      <rPr>
        <sz val="7"/>
        <rFont val="ＭＳ Ｐ明朝"/>
        <family val="1"/>
      </rPr>
      <t>AWSJ600001W1SCDP</t>
    </r>
  </si>
  <si>
    <r>
      <rPr>
        <sz val="7"/>
        <rFont val="ＭＳ Ｐ明朝"/>
        <family val="1"/>
      </rPr>
      <t>AWSJ600001W1SCP</t>
    </r>
  </si>
  <si>
    <r>
      <rPr>
        <sz val="7"/>
        <rFont val="ＭＳ Ｐ明朝"/>
        <family val="1"/>
      </rPr>
      <t>AWSJ600001W1SD</t>
    </r>
  </si>
  <si>
    <r>
      <rPr>
        <sz val="7"/>
        <rFont val="ＭＳ Ｐ明朝"/>
        <family val="1"/>
      </rPr>
      <t>AWSJ600001W1SD2</t>
    </r>
  </si>
  <si>
    <r>
      <rPr>
        <sz val="7"/>
        <rFont val="ＭＳ Ｐ明朝"/>
        <family val="1"/>
      </rPr>
      <t>AWSJ600001W1SD2P</t>
    </r>
  </si>
  <si>
    <r>
      <rPr>
        <sz val="7"/>
        <rFont val="ＭＳ Ｐ明朝"/>
        <family val="1"/>
      </rPr>
      <t>AWSJ600001W1SDP</t>
    </r>
  </si>
  <si>
    <r>
      <rPr>
        <sz val="7"/>
        <rFont val="ＭＳ Ｐ明朝"/>
        <family val="1"/>
      </rPr>
      <t>AWSJ600001W1P</t>
    </r>
  </si>
  <si>
    <r>
      <rPr>
        <sz val="7"/>
        <rFont val="ＭＳ Ｐ明朝"/>
        <family val="1"/>
      </rPr>
      <t>AWSJ600001W1SP</t>
    </r>
  </si>
  <si>
    <r>
      <rPr>
        <sz val="7"/>
        <rFont val="ＭＳ Ｐ明朝"/>
        <family val="1"/>
      </rPr>
      <t>クリエイト・プロ</t>
    </r>
  </si>
  <si>
    <r>
      <rPr>
        <sz val="7"/>
        <rFont val="ＭＳ Ｐ明朝"/>
        <family val="1"/>
      </rPr>
      <t>コンセント</t>
    </r>
  </si>
  <si>
    <r>
      <rPr>
        <sz val="7"/>
        <rFont val="ＭＳ Ｐ明朝"/>
        <family val="1"/>
      </rPr>
      <t>W90998-0610</t>
    </r>
  </si>
  <si>
    <r>
      <rPr>
        <sz val="7"/>
        <rFont val="ＭＳ Ｐ明朝"/>
        <family val="1"/>
      </rPr>
      <t>コンセントスタンド</t>
    </r>
  </si>
  <si>
    <r>
      <rPr>
        <sz val="7"/>
        <rFont val="ＭＳ Ｐ明朝"/>
        <family val="1"/>
      </rPr>
      <t>W90211-0250</t>
    </r>
  </si>
  <si>
    <r>
      <rPr>
        <sz val="7"/>
        <rFont val="ＭＳ Ｐ明朝"/>
        <family val="1"/>
      </rPr>
      <t>ジゴワッツ</t>
    </r>
  </si>
  <si>
    <r>
      <rPr>
        <sz val="7"/>
        <rFont val="ＭＳ Ｐ明朝"/>
        <family val="1"/>
      </rPr>
      <t>JW-EVSE-6KI-055</t>
    </r>
  </si>
  <si>
    <r>
      <rPr>
        <sz val="7"/>
        <rFont val="ＭＳ Ｐ明朝"/>
        <family val="1"/>
      </rPr>
      <t>JW-EVSE-6KI-055-PIYO</t>
    </r>
  </si>
  <si>
    <r>
      <rPr>
        <sz val="7"/>
        <rFont val="ＭＳ Ｐ明朝"/>
        <family val="1"/>
      </rPr>
      <t>JW-EVSE-6KI-080</t>
    </r>
  </si>
  <si>
    <r>
      <rPr>
        <sz val="7"/>
        <rFont val="ＭＳ Ｐ明朝"/>
        <family val="1"/>
      </rPr>
      <t>JW-EVSE-6KI-080-PIYO</t>
    </r>
  </si>
  <si>
    <t>JW-EVSE-6KI-100</t>
    <phoneticPr fontId="30"/>
  </si>
  <si>
    <t>JW-EVSE-6KI-100-PIYO</t>
    <phoneticPr fontId="30"/>
  </si>
  <si>
    <t>JW-EVSE-6KI-150</t>
    <phoneticPr fontId="30"/>
  </si>
  <si>
    <t>JW-EVSE-6KI-150-PIYO</t>
    <phoneticPr fontId="30"/>
  </si>
  <si>
    <r>
      <rPr>
        <sz val="7"/>
        <rFont val="ＭＳ Ｐ明朝"/>
        <family val="1"/>
      </rPr>
      <t>JW-EVSE-3KI-055</t>
    </r>
  </si>
  <si>
    <r>
      <rPr>
        <sz val="7"/>
        <rFont val="ＭＳ Ｐ明朝"/>
        <family val="1"/>
      </rPr>
      <t>JW-EVSE-3KI-055-PIYO</t>
    </r>
  </si>
  <si>
    <r>
      <rPr>
        <sz val="7"/>
        <rFont val="ＭＳ Ｐ明朝"/>
        <family val="1"/>
      </rPr>
      <t>JW-EVSE-3KI-080</t>
    </r>
  </si>
  <si>
    <r>
      <rPr>
        <sz val="7"/>
        <rFont val="ＭＳ Ｐ明朝"/>
        <family val="1"/>
      </rPr>
      <t>JW-EVSE-3KI-080-PIYO</t>
    </r>
  </si>
  <si>
    <r>
      <rPr>
        <sz val="7"/>
        <rFont val="ＭＳ Ｐ明朝"/>
        <family val="1"/>
      </rPr>
      <t>デルタ電子</t>
    </r>
  </si>
  <si>
    <r>
      <rPr>
        <sz val="7"/>
        <rFont val="ＭＳ Ｐ明朝"/>
        <family val="1"/>
      </rPr>
      <t>AWJ70215BENJ</t>
    </r>
  </si>
  <si>
    <r>
      <rPr>
        <sz val="7"/>
        <rFont val="ＭＳ Ｐ明朝"/>
        <family val="1"/>
      </rPr>
      <t>パナソニック</t>
    </r>
  </si>
  <si>
    <r>
      <rPr>
        <sz val="7"/>
        <rFont val="ＭＳ Ｐ明朝"/>
        <family val="1"/>
      </rPr>
      <t>DNE3611</t>
    </r>
  </si>
  <si>
    <r>
      <rPr>
        <sz val="7"/>
        <rFont val="ＭＳ Ｐ明朝"/>
        <family val="1"/>
      </rPr>
      <t>DNE3612</t>
    </r>
  </si>
  <si>
    <r>
      <rPr>
        <sz val="7"/>
        <rFont val="ＭＳ Ｐ明朝"/>
        <family val="1"/>
      </rPr>
      <t>DNE3621</t>
    </r>
  </si>
  <si>
    <r>
      <rPr>
        <sz val="7"/>
        <rFont val="ＭＳ Ｐ明朝"/>
        <family val="1"/>
      </rPr>
      <t>DNE3622</t>
    </r>
  </si>
  <si>
    <r>
      <rPr>
        <sz val="7"/>
        <rFont val="ＭＳ Ｐ明朝"/>
        <family val="1"/>
      </rPr>
      <t>DNH326</t>
    </r>
  </si>
  <si>
    <r>
      <rPr>
        <sz val="7"/>
        <rFont val="ＭＳ Ｐ明朝"/>
        <family val="1"/>
      </rPr>
      <t>DNH326050</t>
    </r>
  </si>
  <si>
    <r>
      <rPr>
        <sz val="7"/>
        <rFont val="ＭＳ Ｐ明朝"/>
        <family val="1"/>
      </rPr>
      <t>DNH3611</t>
    </r>
  </si>
  <si>
    <r>
      <rPr>
        <sz val="7"/>
        <rFont val="ＭＳ Ｐ明朝"/>
        <family val="1"/>
      </rPr>
      <t>DNH3612</t>
    </r>
  </si>
  <si>
    <r>
      <rPr>
        <sz val="7"/>
        <rFont val="ＭＳ Ｐ明朝"/>
        <family val="1"/>
      </rPr>
      <t>DNH3613</t>
    </r>
  </si>
  <si>
    <r>
      <rPr>
        <sz val="7"/>
        <rFont val="ＭＳ Ｐ明朝"/>
        <family val="1"/>
      </rPr>
      <t>DNHA3611</t>
    </r>
  </si>
  <si>
    <r>
      <rPr>
        <sz val="7"/>
        <rFont val="ＭＳ Ｐ明朝"/>
        <family val="1"/>
      </rPr>
      <t>DNHA3611050</t>
    </r>
  </si>
  <si>
    <r>
      <rPr>
        <sz val="7"/>
        <rFont val="ＭＳ Ｐ明朝"/>
        <family val="1"/>
      </rPr>
      <t>DNHA3612</t>
    </r>
  </si>
  <si>
    <r>
      <rPr>
        <sz val="7"/>
        <rFont val="ＭＳ Ｐ明朝"/>
        <family val="1"/>
      </rPr>
      <t>DNHA3612050</t>
    </r>
  </si>
  <si>
    <r>
      <rPr>
        <sz val="7"/>
        <rFont val="ＭＳ Ｐ明朝"/>
        <family val="1"/>
      </rPr>
      <t>DNHA3613</t>
    </r>
  </si>
  <si>
    <r>
      <rPr>
        <sz val="7"/>
        <rFont val="ＭＳ Ｐ明朝"/>
        <family val="1"/>
      </rPr>
      <t>DNHA3613050</t>
    </r>
  </si>
  <si>
    <r>
      <rPr>
        <sz val="7"/>
        <rFont val="ＭＳ Ｐ明朝"/>
        <family val="1"/>
      </rPr>
      <t>DNHA4611</t>
    </r>
  </si>
  <si>
    <r>
      <rPr>
        <sz val="7"/>
        <rFont val="ＭＳ Ｐ明朝"/>
        <family val="1"/>
      </rPr>
      <t>DNHA4612</t>
    </r>
  </si>
  <si>
    <r>
      <rPr>
        <sz val="7"/>
        <rFont val="ＭＳ Ｐ明朝"/>
        <family val="1"/>
      </rPr>
      <t>DNHA4613</t>
    </r>
  </si>
  <si>
    <r>
      <rPr>
        <sz val="7"/>
        <rFont val="ＭＳ Ｐ明朝"/>
        <family val="1"/>
      </rPr>
      <t>DNH3411</t>
    </r>
  </si>
  <si>
    <r>
      <rPr>
        <sz val="7"/>
        <rFont val="ＭＳ Ｐ明朝"/>
        <family val="1"/>
      </rPr>
      <t>DNC321K</t>
    </r>
  </si>
  <si>
    <r>
      <rPr>
        <sz val="7"/>
        <rFont val="ＭＳ Ｐ明朝"/>
        <family val="1"/>
      </rPr>
      <t>DNC321PK</t>
    </r>
  </si>
  <si>
    <r>
      <rPr>
        <sz val="7"/>
        <rFont val="ＭＳ Ｐ明朝"/>
        <family val="1"/>
      </rPr>
      <t>DNE3312</t>
    </r>
  </si>
  <si>
    <r>
      <rPr>
        <sz val="7"/>
        <rFont val="ＭＳ Ｐ明朝"/>
        <family val="1"/>
      </rPr>
      <t>DNE3322</t>
    </r>
  </si>
  <si>
    <r>
      <rPr>
        <sz val="7"/>
        <rFont val="ＭＳ Ｐ明朝"/>
        <family val="1"/>
      </rPr>
      <t>DNH323</t>
    </r>
  </si>
  <si>
    <r>
      <rPr>
        <sz val="7"/>
        <rFont val="ＭＳ Ｐ明朝"/>
        <family val="1"/>
      </rPr>
      <t>DNH3311</t>
    </r>
  </si>
  <si>
    <r>
      <rPr>
        <sz val="7"/>
        <rFont val="ＭＳ Ｐ明朝"/>
        <family val="1"/>
      </rPr>
      <t>DNHA3311</t>
    </r>
  </si>
  <si>
    <r>
      <rPr>
        <sz val="7"/>
        <rFont val="ＭＳ Ｐ明朝"/>
        <family val="1"/>
      </rPr>
      <t>DNHA4311</t>
    </r>
  </si>
  <si>
    <t>XXDNHA4611G21</t>
  </si>
  <si>
    <t>XXDNHA4611G22</t>
  </si>
  <si>
    <t>XXDNHA4611G23</t>
  </si>
  <si>
    <t>XXDNHA4611G24</t>
  </si>
  <si>
    <t>XXDNHA4612G21</t>
  </si>
  <si>
    <t>XXDNHA4612G22</t>
  </si>
  <si>
    <t>XXDNHA4612G23</t>
  </si>
  <si>
    <t>XXDNHA4612G24</t>
  </si>
  <si>
    <t>XXDNHA4613G21</t>
  </si>
  <si>
    <t>XXDNHA4613G22</t>
  </si>
  <si>
    <t>XXDNHA4613G23</t>
  </si>
  <si>
    <t>XXDNHA4613G24</t>
  </si>
  <si>
    <t>XXDNHA4311G21</t>
  </si>
  <si>
    <t>XXDNHA4311G22</t>
  </si>
  <si>
    <t>XXDNHA4311G23</t>
  </si>
  <si>
    <t>XXDNHA4311G24</t>
  </si>
  <si>
    <r>
      <rPr>
        <sz val="7"/>
        <rFont val="ＭＳ Ｐ明朝"/>
        <family val="1"/>
      </rPr>
      <t>DNM2010</t>
    </r>
  </si>
  <si>
    <r>
      <rPr>
        <sz val="7"/>
        <rFont val="ＭＳ Ｐ明朝"/>
        <family val="1"/>
      </rPr>
      <t>DNE201K</t>
    </r>
  </si>
  <si>
    <r>
      <rPr>
        <sz val="7"/>
        <rFont val="ＭＳ Ｐ明朝"/>
        <family val="1"/>
      </rPr>
      <t>WK3911K</t>
    </r>
  </si>
  <si>
    <r>
      <rPr>
        <sz val="7"/>
        <rFont val="ＭＳ Ｐ明朝"/>
        <family val="1"/>
      </rPr>
      <t>WK39115K</t>
    </r>
  </si>
  <si>
    <r>
      <rPr>
        <sz val="7"/>
        <rFont val="ＭＳ Ｐ明朝"/>
        <family val="1"/>
      </rPr>
      <t>WK4322B</t>
    </r>
  </si>
  <si>
    <r>
      <rPr>
        <sz val="7"/>
        <rFont val="ＭＳ Ｐ明朝"/>
        <family val="1"/>
      </rPr>
      <t>WK4322S</t>
    </r>
  </si>
  <si>
    <r>
      <rPr>
        <sz val="7"/>
        <rFont val="ＭＳ Ｐ明朝"/>
        <family val="1"/>
      </rPr>
      <t>WK4322Q</t>
    </r>
  </si>
  <si>
    <r>
      <rPr>
        <sz val="7"/>
        <rFont val="ＭＳ Ｐ明朝"/>
        <family val="1"/>
      </rPr>
      <t>WK4322W</t>
    </r>
  </si>
  <si>
    <r>
      <rPr>
        <sz val="7"/>
        <rFont val="ＭＳ Ｐ明朝"/>
        <family val="1"/>
      </rPr>
      <t>WK4422B</t>
    </r>
  </si>
  <si>
    <r>
      <rPr>
        <sz val="7"/>
        <rFont val="ＭＳ Ｐ明朝"/>
        <family val="1"/>
      </rPr>
      <t>WK4422S</t>
    </r>
  </si>
  <si>
    <r>
      <rPr>
        <sz val="7"/>
        <rFont val="ＭＳ Ｐ明朝"/>
        <family val="1"/>
      </rPr>
      <t>WK4422Q</t>
    </r>
  </si>
  <si>
    <r>
      <rPr>
        <sz val="7"/>
        <rFont val="ＭＳ Ｐ明朝"/>
        <family val="1"/>
      </rPr>
      <t>WK4422W</t>
    </r>
  </si>
  <si>
    <r>
      <rPr>
        <sz val="7"/>
        <rFont val="ＭＳ Ｐ明朝"/>
        <family val="1"/>
      </rPr>
      <t>BPE021</t>
    </r>
  </si>
  <si>
    <r>
      <rPr>
        <sz val="7"/>
        <rFont val="ＭＳ Ｐ明朝"/>
        <family val="1"/>
      </rPr>
      <t>BPE021C</t>
    </r>
  </si>
  <si>
    <r>
      <rPr>
        <sz val="7"/>
        <rFont val="ＭＳ Ｐ明朝"/>
        <family val="1"/>
      </rPr>
      <t>BPE021E</t>
    </r>
  </si>
  <si>
    <r>
      <rPr>
        <sz val="7"/>
        <rFont val="ＭＳ Ｐ明朝"/>
        <family val="1"/>
      </rPr>
      <t>BPE021EC</t>
    </r>
  </si>
  <si>
    <r>
      <rPr>
        <sz val="7"/>
        <rFont val="ＭＳ Ｐ明朝"/>
        <family val="1"/>
      </rPr>
      <t>BPE021ECH</t>
    </r>
  </si>
  <si>
    <r>
      <rPr>
        <sz val="7"/>
        <rFont val="ＭＳ Ｐ明朝"/>
        <family val="1"/>
      </rPr>
      <t>BPE021EH</t>
    </r>
  </si>
  <si>
    <r>
      <rPr>
        <sz val="7"/>
        <rFont val="ＭＳ Ｐ明朝"/>
        <family val="1"/>
      </rPr>
      <t>BPE021ET</t>
    </r>
  </si>
  <si>
    <r>
      <rPr>
        <sz val="7"/>
        <rFont val="ＭＳ Ｐ明朝"/>
        <family val="1"/>
      </rPr>
      <t>BPE021ETC</t>
    </r>
  </si>
  <si>
    <r>
      <rPr>
        <sz val="7"/>
        <rFont val="ＭＳ Ｐ明朝"/>
        <family val="1"/>
      </rPr>
      <t>BPE021ETCH</t>
    </r>
  </si>
  <si>
    <r>
      <rPr>
        <sz val="7"/>
        <rFont val="ＭＳ Ｐ明朝"/>
        <family val="1"/>
      </rPr>
      <t>BPE021ETH</t>
    </r>
  </si>
  <si>
    <r>
      <rPr>
        <sz val="7"/>
        <rFont val="ＭＳ Ｐ明朝"/>
        <family val="1"/>
      </rPr>
      <t>BPE021CH</t>
    </r>
  </si>
  <si>
    <r>
      <rPr>
        <sz val="7"/>
        <rFont val="ＭＳ Ｐ明朝"/>
        <family val="1"/>
      </rPr>
      <t>BPE021H</t>
    </r>
  </si>
  <si>
    <r>
      <rPr>
        <sz val="7"/>
        <rFont val="ＭＳ Ｐ明朝"/>
        <family val="1"/>
      </rPr>
      <t>BPE021T</t>
    </r>
  </si>
  <si>
    <r>
      <rPr>
        <sz val="7"/>
        <rFont val="ＭＳ Ｐ明朝"/>
        <family val="1"/>
      </rPr>
      <t>BPE021TC</t>
    </r>
  </si>
  <si>
    <r>
      <rPr>
        <sz val="7"/>
        <rFont val="ＭＳ Ｐ明朝"/>
        <family val="1"/>
      </rPr>
      <t>BPE021TCH</t>
    </r>
  </si>
  <si>
    <r>
      <rPr>
        <sz val="7"/>
        <rFont val="ＭＳ Ｐ明朝"/>
        <family val="1"/>
      </rPr>
      <t>BPE021TH</t>
    </r>
  </si>
  <si>
    <r>
      <rPr>
        <sz val="7"/>
        <rFont val="ＭＳ Ｐ明朝"/>
        <family val="1"/>
      </rPr>
      <t>BPE221</t>
    </r>
  </si>
  <si>
    <r>
      <rPr>
        <sz val="7"/>
        <rFont val="ＭＳ Ｐ明朝"/>
        <family val="1"/>
      </rPr>
      <t>BPE221C</t>
    </r>
  </si>
  <si>
    <r>
      <rPr>
        <sz val="7"/>
        <rFont val="ＭＳ Ｐ明朝"/>
        <family val="1"/>
      </rPr>
      <t>BPE221CH</t>
    </r>
  </si>
  <si>
    <r>
      <rPr>
        <sz val="7"/>
        <rFont val="ＭＳ Ｐ明朝"/>
        <family val="1"/>
      </rPr>
      <t>BPE221E</t>
    </r>
  </si>
  <si>
    <r>
      <rPr>
        <sz val="7"/>
        <rFont val="ＭＳ Ｐ明朝"/>
        <family val="1"/>
      </rPr>
      <t>BPE221EC</t>
    </r>
  </si>
  <si>
    <r>
      <rPr>
        <sz val="7"/>
        <rFont val="ＭＳ Ｐ明朝"/>
        <family val="1"/>
      </rPr>
      <t>BPE221ECH</t>
    </r>
  </si>
  <si>
    <r>
      <rPr>
        <sz val="7"/>
        <rFont val="ＭＳ Ｐ明朝"/>
        <family val="1"/>
      </rPr>
      <t>BPE221EH</t>
    </r>
  </si>
  <si>
    <r>
      <rPr>
        <sz val="7"/>
        <rFont val="ＭＳ Ｐ明朝"/>
        <family val="1"/>
      </rPr>
      <t>BPE221ET</t>
    </r>
  </si>
  <si>
    <r>
      <rPr>
        <sz val="7"/>
        <rFont val="ＭＳ Ｐ明朝"/>
        <family val="1"/>
      </rPr>
      <t>BPE221ETC</t>
    </r>
  </si>
  <si>
    <r>
      <rPr>
        <sz val="7"/>
        <rFont val="ＭＳ Ｐ明朝"/>
        <family val="1"/>
      </rPr>
      <t>BPE221ETCH</t>
    </r>
  </si>
  <si>
    <r>
      <rPr>
        <sz val="7"/>
        <rFont val="ＭＳ Ｐ明朝"/>
        <family val="1"/>
      </rPr>
      <t>BPE221ETH</t>
    </r>
  </si>
  <si>
    <r>
      <rPr>
        <sz val="7"/>
        <rFont val="ＭＳ Ｐ明朝"/>
        <family val="1"/>
      </rPr>
      <t>BPE221H</t>
    </r>
  </si>
  <si>
    <r>
      <rPr>
        <sz val="7"/>
        <rFont val="ＭＳ Ｐ明朝"/>
        <family val="1"/>
      </rPr>
      <t>BPE221T</t>
    </r>
  </si>
  <si>
    <r>
      <rPr>
        <sz val="7"/>
        <rFont val="ＭＳ Ｐ明朝"/>
        <family val="1"/>
      </rPr>
      <t>BPE221TC</t>
    </r>
  </si>
  <si>
    <r>
      <rPr>
        <sz val="7"/>
        <rFont val="ＭＳ Ｐ明朝"/>
        <family val="1"/>
      </rPr>
      <t>BPE221TH</t>
    </r>
  </si>
  <si>
    <r>
      <rPr>
        <sz val="7"/>
        <rFont val="ＭＳ Ｐ明朝"/>
        <family val="1"/>
      </rPr>
      <t>BPE221TCH</t>
    </r>
  </si>
  <si>
    <r>
      <rPr>
        <sz val="7"/>
        <rFont val="ＭＳ Ｐ明朝"/>
        <family val="1"/>
      </rPr>
      <t>DNM021B</t>
    </r>
  </si>
  <si>
    <r>
      <rPr>
        <sz val="7"/>
        <rFont val="ＭＳ Ｐ明朝"/>
        <family val="1"/>
      </rPr>
      <t>DNE001K</t>
    </r>
  </si>
  <si>
    <r>
      <rPr>
        <sz val="7"/>
        <rFont val="ＭＳ Ｐ明朝"/>
        <family val="1"/>
      </rPr>
      <t>DNM021Q</t>
    </r>
  </si>
  <si>
    <r>
      <rPr>
        <sz val="7"/>
        <rFont val="ＭＳ Ｐ明朝"/>
        <family val="1"/>
      </rPr>
      <t>DNM021S</t>
    </r>
  </si>
  <si>
    <r>
      <rPr>
        <sz val="7"/>
        <rFont val="ＭＳ Ｐ明朝"/>
        <family val="1"/>
      </rPr>
      <t>プラゴ</t>
    </r>
  </si>
  <si>
    <r>
      <rPr>
        <sz val="7"/>
        <rFont val="ＭＳ Ｐ明朝"/>
        <family val="1"/>
      </rPr>
      <t>MBB-22</t>
    </r>
  </si>
  <si>
    <r>
      <rPr>
        <sz val="7"/>
        <rFont val="ＭＳ Ｐ明朝"/>
        <family val="1"/>
      </rPr>
      <t>PB-0001</t>
    </r>
  </si>
  <si>
    <r>
      <rPr>
        <sz val="7"/>
        <rFont val="ＭＳ Ｐ明朝"/>
        <family val="1"/>
      </rPr>
      <t>モリテックスチール</t>
    </r>
  </si>
  <si>
    <r>
      <rPr>
        <sz val="7"/>
        <rFont val="ＭＳ Ｐ明朝"/>
        <family val="1"/>
      </rPr>
      <t>MEVS-05-5</t>
    </r>
  </si>
  <si>
    <r>
      <rPr>
        <sz val="7"/>
        <rFont val="ＭＳ Ｐ明朝"/>
        <family val="1"/>
      </rPr>
      <t>MEVS-05-5-GW1M</t>
    </r>
  </si>
  <si>
    <r>
      <rPr>
        <sz val="7"/>
        <rFont val="ＭＳ Ｐ明朝"/>
        <family val="1"/>
      </rPr>
      <t>MEVS-05-5-GW2M</t>
    </r>
  </si>
  <si>
    <r>
      <rPr>
        <sz val="7"/>
        <rFont val="ＭＳ Ｐ明朝"/>
        <family val="1"/>
      </rPr>
      <t>MEVS-05-5-GWS</t>
    </r>
  </si>
  <si>
    <r>
      <rPr>
        <sz val="7"/>
        <rFont val="ＭＳ Ｐ明朝"/>
        <family val="1"/>
      </rPr>
      <t>MEVS-05-5-OP1</t>
    </r>
  </si>
  <si>
    <r>
      <rPr>
        <sz val="7"/>
        <rFont val="ＭＳ Ｐ明朝"/>
        <family val="1"/>
      </rPr>
      <t>MEVS-05-5-OP1-GW1M</t>
    </r>
  </si>
  <si>
    <r>
      <rPr>
        <sz val="7"/>
        <rFont val="ＭＳ Ｐ明朝"/>
        <family val="1"/>
      </rPr>
      <t>MEVS-05-5-OP1-GWS</t>
    </r>
  </si>
  <si>
    <r>
      <rPr>
        <sz val="7"/>
        <rFont val="ＭＳ Ｐ明朝"/>
        <family val="1"/>
      </rPr>
      <t>MEVS-05-5-OP2-GW2M</t>
    </r>
  </si>
  <si>
    <r>
      <rPr>
        <sz val="7"/>
        <rFont val="ＭＳ Ｐ明朝"/>
        <family val="1"/>
      </rPr>
      <t>MEVS-05-10</t>
    </r>
  </si>
  <si>
    <r>
      <rPr>
        <sz val="7"/>
        <rFont val="ＭＳ Ｐ明朝"/>
        <family val="1"/>
      </rPr>
      <t>MEVS-05-10-GW1M</t>
    </r>
  </si>
  <si>
    <r>
      <rPr>
        <sz val="7"/>
        <rFont val="ＭＳ Ｐ明朝"/>
        <family val="1"/>
      </rPr>
      <t>MEVS-05-10-GW2M</t>
    </r>
  </si>
  <si>
    <r>
      <rPr>
        <sz val="7"/>
        <rFont val="ＭＳ Ｐ明朝"/>
        <family val="1"/>
      </rPr>
      <t>MEVS-05-10-GWS</t>
    </r>
  </si>
  <si>
    <r>
      <rPr>
        <sz val="7"/>
        <rFont val="ＭＳ Ｐ明朝"/>
        <family val="1"/>
      </rPr>
      <t>MEVS-05-10-OP1</t>
    </r>
  </si>
  <si>
    <r>
      <rPr>
        <sz val="7"/>
        <rFont val="ＭＳ Ｐ明朝"/>
        <family val="1"/>
      </rPr>
      <t>MEVS-05-10-OP1-GW1M</t>
    </r>
  </si>
  <si>
    <r>
      <rPr>
        <sz val="7"/>
        <rFont val="ＭＳ Ｐ明朝"/>
        <family val="1"/>
      </rPr>
      <t>MEVS-05-10-OP1-GWS</t>
    </r>
  </si>
  <si>
    <r>
      <rPr>
        <sz val="7"/>
        <rFont val="ＭＳ Ｐ明朝"/>
        <family val="1"/>
      </rPr>
      <t>MEVS-05-10-OP2-GW2M</t>
    </r>
  </si>
  <si>
    <r>
      <rPr>
        <sz val="7"/>
        <rFont val="ＭＳ Ｐ明朝"/>
        <family val="1"/>
      </rPr>
      <t>MEVS-06-7</t>
    </r>
  </si>
  <si>
    <r>
      <rPr>
        <sz val="7"/>
        <rFont val="ＭＳ Ｐ明朝"/>
        <family val="1"/>
      </rPr>
      <t>MEVS-06-7-GW1M</t>
    </r>
  </si>
  <si>
    <r>
      <rPr>
        <sz val="7"/>
        <rFont val="ＭＳ Ｐ明朝"/>
        <family val="1"/>
      </rPr>
      <t>MEVS-07-7-GWS</t>
    </r>
  </si>
  <si>
    <r>
      <rPr>
        <sz val="7"/>
        <rFont val="ＭＳ Ｐ明朝"/>
        <family val="1"/>
      </rPr>
      <t>MEVS-100-5</t>
    </r>
  </si>
  <si>
    <r>
      <rPr>
        <sz val="7"/>
        <rFont val="ＭＳ Ｐ明朝"/>
        <family val="1"/>
      </rPr>
      <t>MEVS-100-5-GW1M</t>
    </r>
  </si>
  <si>
    <r>
      <rPr>
        <sz val="7"/>
        <rFont val="ＭＳ Ｐ明朝"/>
        <family val="1"/>
      </rPr>
      <t>MEVS-100-5-GWS</t>
    </r>
  </si>
  <si>
    <r>
      <rPr>
        <sz val="7"/>
        <rFont val="ＭＳ Ｐ明朝"/>
        <family val="1"/>
      </rPr>
      <t>MEVS-100-10</t>
    </r>
  </si>
  <si>
    <r>
      <rPr>
        <sz val="7"/>
        <rFont val="ＭＳ Ｐ明朝"/>
        <family val="1"/>
      </rPr>
      <t>MEVS-100-10-GW1M</t>
    </r>
  </si>
  <si>
    <r>
      <rPr>
        <sz val="7"/>
        <rFont val="ＭＳ Ｐ明朝"/>
        <family val="1"/>
      </rPr>
      <t>MEVS-100-10-GWS</t>
    </r>
  </si>
  <si>
    <r>
      <rPr>
        <sz val="7"/>
        <rFont val="ＭＳ Ｐ明朝"/>
        <family val="1"/>
      </rPr>
      <t>MEVS-100-15</t>
    </r>
  </si>
  <si>
    <r>
      <rPr>
        <sz val="7"/>
        <rFont val="ＭＳ Ｐ明朝"/>
        <family val="1"/>
      </rPr>
      <t>MEVS-100-15-GW1M</t>
    </r>
  </si>
  <si>
    <r>
      <rPr>
        <sz val="7"/>
        <rFont val="ＭＳ Ｐ明朝"/>
        <family val="1"/>
      </rPr>
      <t>MEVS-100-15-GWS</t>
    </r>
  </si>
  <si>
    <r>
      <rPr>
        <sz val="7"/>
        <rFont val="ＭＳ Ｐ明朝"/>
        <family val="1"/>
      </rPr>
      <t>河村電器産業</t>
    </r>
  </si>
  <si>
    <r>
      <rPr>
        <sz val="7"/>
        <rFont val="ＭＳ Ｐ明朝"/>
        <family val="1"/>
      </rPr>
      <t>ECMT3-6X-5</t>
    </r>
  </si>
  <si>
    <r>
      <rPr>
        <sz val="7"/>
        <rFont val="ＭＳ Ｐ明朝"/>
        <family val="1"/>
      </rPr>
      <t>SECN-A12-B</t>
    </r>
  </si>
  <si>
    <r>
      <rPr>
        <sz val="7"/>
        <rFont val="ＭＳ Ｐ明朝"/>
        <family val="1"/>
      </rPr>
      <t>SECN-A12-C</t>
    </r>
  </si>
  <si>
    <r>
      <rPr>
        <sz val="7"/>
        <rFont val="ＭＳ Ｐ明朝"/>
        <family val="1"/>
      </rPr>
      <t>SECN-A12-CL</t>
    </r>
  </si>
  <si>
    <r>
      <rPr>
        <sz val="7"/>
        <rFont val="ＭＳ Ｐ明朝"/>
        <family val="1"/>
      </rPr>
      <t>SECN-A12-CNC</t>
    </r>
  </si>
  <si>
    <r>
      <rPr>
        <sz val="7"/>
        <rFont val="ＭＳ Ｐ明朝"/>
        <family val="1"/>
      </rPr>
      <t>SECN-A12-N</t>
    </r>
  </si>
  <si>
    <r>
      <rPr>
        <sz val="7"/>
        <rFont val="ＭＳ Ｐ明朝"/>
        <family val="1"/>
      </rPr>
      <t>SECN-A12-NL</t>
    </r>
  </si>
  <si>
    <r>
      <rPr>
        <sz val="7"/>
        <rFont val="ＭＳ Ｐ明朝"/>
        <family val="1"/>
      </rPr>
      <t>SECN-A-EX</t>
    </r>
  </si>
  <si>
    <r>
      <rPr>
        <sz val="7"/>
        <rFont val="ＭＳ Ｐ明朝"/>
        <family val="1"/>
      </rPr>
      <t>SECN-A-EX-B</t>
    </r>
  </si>
  <si>
    <r>
      <rPr>
        <sz val="7"/>
        <rFont val="ＭＳ Ｐ明朝"/>
        <family val="1"/>
      </rPr>
      <t>SECN-AS7</t>
    </r>
  </si>
  <si>
    <r>
      <rPr>
        <sz val="7"/>
        <rFont val="ＭＳ Ｐ明朝"/>
        <family val="1"/>
      </rPr>
      <t>SECN-AS7-J</t>
    </r>
  </si>
  <si>
    <r>
      <rPr>
        <sz val="7"/>
        <rFont val="ＭＳ Ｐ明朝"/>
        <family val="1"/>
      </rPr>
      <t>ECM3-6-1</t>
    </r>
  </si>
  <si>
    <r>
      <rPr>
        <sz val="7"/>
        <rFont val="ＭＳ Ｐ明朝"/>
        <family val="1"/>
      </rPr>
      <t>ECM3-6-5</t>
    </r>
  </si>
  <si>
    <r>
      <rPr>
        <sz val="7"/>
        <rFont val="ＭＳ Ｐ明朝"/>
        <family val="1"/>
      </rPr>
      <t>ECM3-6-7</t>
    </r>
  </si>
  <si>
    <r>
      <rPr>
        <sz val="7"/>
        <rFont val="ＭＳ Ｐ明朝"/>
        <family val="1"/>
      </rPr>
      <t>ECM3-6X-1</t>
    </r>
  </si>
  <si>
    <r>
      <rPr>
        <sz val="7"/>
        <rFont val="ＭＳ Ｐ明朝"/>
        <family val="1"/>
      </rPr>
      <t>ECM3-6X-5</t>
    </r>
  </si>
  <si>
    <r>
      <rPr>
        <sz val="7"/>
        <rFont val="ＭＳ Ｐ明朝"/>
        <family val="1"/>
      </rPr>
      <t>ECM3-6X-7</t>
    </r>
  </si>
  <si>
    <r>
      <rPr>
        <sz val="7"/>
        <rFont val="ＭＳ Ｐ明朝"/>
        <family val="1"/>
      </rPr>
      <t>MZECM3C-6-1</t>
    </r>
  </si>
  <si>
    <r>
      <rPr>
        <sz val="7"/>
        <rFont val="ＭＳ Ｐ明朝"/>
        <family val="1"/>
      </rPr>
      <t>MZECM3C-6-5</t>
    </r>
  </si>
  <si>
    <r>
      <rPr>
        <sz val="7"/>
        <rFont val="ＭＳ Ｐ明朝"/>
        <family val="1"/>
      </rPr>
      <t>MZECM3C-6-7</t>
    </r>
  </si>
  <si>
    <r>
      <rPr>
        <sz val="7"/>
        <rFont val="ＭＳ Ｐ明朝"/>
        <family val="1"/>
      </rPr>
      <t>MZECM3C-6-1PA</t>
    </r>
  </si>
  <si>
    <r>
      <rPr>
        <sz val="7"/>
        <rFont val="ＭＳ Ｐ明朝"/>
        <family val="1"/>
      </rPr>
      <t>MZECM3C-6-5PA</t>
    </r>
  </si>
  <si>
    <r>
      <rPr>
        <sz val="7"/>
        <rFont val="ＭＳ Ｐ明朝"/>
        <family val="1"/>
      </rPr>
      <t>MZECM3C-6-7PA</t>
    </r>
  </si>
  <si>
    <r>
      <rPr>
        <sz val="7"/>
        <rFont val="ＭＳ Ｐ明朝"/>
        <family val="1"/>
      </rPr>
      <t>MZECM3C-6-1PG</t>
    </r>
  </si>
  <si>
    <r>
      <rPr>
        <sz val="7"/>
        <rFont val="ＭＳ Ｐ明朝"/>
        <family val="1"/>
      </rPr>
      <t>MZECM3C-6-5PG</t>
    </r>
  </si>
  <si>
    <r>
      <rPr>
        <sz val="7"/>
        <rFont val="ＭＳ Ｐ明朝"/>
        <family val="1"/>
      </rPr>
      <t>MZECM3C-6-7PG</t>
    </r>
  </si>
  <si>
    <r>
      <rPr>
        <sz val="7"/>
        <rFont val="ＭＳ Ｐ明朝"/>
        <family val="1"/>
      </rPr>
      <t>MZECM3C-6S-1</t>
    </r>
  </si>
  <si>
    <r>
      <rPr>
        <sz val="7"/>
        <rFont val="ＭＳ Ｐ明朝"/>
        <family val="1"/>
      </rPr>
      <t>MZECM3C-6S-5</t>
    </r>
  </si>
  <si>
    <r>
      <rPr>
        <sz val="7"/>
        <rFont val="ＭＳ Ｐ明朝"/>
        <family val="1"/>
      </rPr>
      <t>MZECM3C-6S-7</t>
    </r>
  </si>
  <si>
    <r>
      <rPr>
        <sz val="7"/>
        <rFont val="ＭＳ Ｐ明朝"/>
        <family val="1"/>
      </rPr>
      <t>MZECM3C-6S-1-PA</t>
    </r>
  </si>
  <si>
    <r>
      <rPr>
        <sz val="7"/>
        <rFont val="ＭＳ Ｐ明朝"/>
        <family val="1"/>
      </rPr>
      <t>MZECM3C-6S-5-PA</t>
    </r>
  </si>
  <si>
    <r>
      <rPr>
        <sz val="7"/>
        <rFont val="ＭＳ Ｐ明朝"/>
        <family val="1"/>
      </rPr>
      <t>MZECM3C-6S-7-PA</t>
    </r>
  </si>
  <si>
    <r>
      <rPr>
        <sz val="7"/>
        <rFont val="ＭＳ Ｐ明朝"/>
        <family val="1"/>
      </rPr>
      <t>MZECM3C-6S-1-PG</t>
    </r>
  </si>
  <si>
    <r>
      <rPr>
        <sz val="7"/>
        <rFont val="ＭＳ Ｐ明朝"/>
        <family val="1"/>
      </rPr>
      <t>MZECM3C-6S-5-PG</t>
    </r>
  </si>
  <si>
    <r>
      <rPr>
        <sz val="7"/>
        <rFont val="ＭＳ Ｐ明朝"/>
        <family val="1"/>
      </rPr>
      <t>MZECM3C-6S-7-PG</t>
    </r>
  </si>
  <si>
    <r>
      <rPr>
        <sz val="7"/>
        <rFont val="ＭＳ Ｐ明朝"/>
        <family val="1"/>
      </rPr>
      <t>ECM3-3-1</t>
    </r>
  </si>
  <si>
    <r>
      <rPr>
        <sz val="7"/>
        <rFont val="ＭＳ Ｐ明朝"/>
        <family val="1"/>
      </rPr>
      <t>ECM3-3-5</t>
    </r>
  </si>
  <si>
    <r>
      <rPr>
        <sz val="7"/>
        <rFont val="ＭＳ Ｐ明朝"/>
        <family val="1"/>
      </rPr>
      <t>ECM3-3-7</t>
    </r>
  </si>
  <si>
    <r>
      <rPr>
        <sz val="7"/>
        <rFont val="ＭＳ Ｐ明朝"/>
        <family val="1"/>
      </rPr>
      <t>ECL</t>
    </r>
  </si>
  <si>
    <r>
      <rPr>
        <sz val="7"/>
        <rFont val="ＭＳ Ｐ明朝"/>
        <family val="1"/>
      </rPr>
      <t>ECLG</t>
    </r>
  </si>
  <si>
    <r>
      <rPr>
        <sz val="7"/>
        <rFont val="ＭＳ Ｐ明朝"/>
        <family val="1"/>
      </rPr>
      <t>ECPS</t>
    </r>
  </si>
  <si>
    <r>
      <rPr>
        <sz val="7"/>
        <rFont val="ＭＳ Ｐ明朝"/>
        <family val="1"/>
      </rPr>
      <t>ECPW</t>
    </r>
  </si>
  <si>
    <r>
      <rPr>
        <sz val="7"/>
        <rFont val="ＭＳ Ｐ明朝"/>
        <family val="1"/>
      </rPr>
      <t>新電元工業</t>
    </r>
  </si>
  <si>
    <r>
      <rPr>
        <sz val="7"/>
        <rFont val="ＭＳ Ｐ明朝"/>
        <family val="1"/>
      </rPr>
      <t>PM-CS09-J-CG</t>
    </r>
  </si>
  <si>
    <r>
      <rPr>
        <sz val="7"/>
        <rFont val="ＭＳ Ｐ明朝"/>
        <family val="1"/>
      </rPr>
      <t>PM-CS09-J-CG-1-LAN</t>
    </r>
  </si>
  <si>
    <r>
      <rPr>
        <sz val="7"/>
        <rFont val="ＭＳ Ｐ明朝"/>
        <family val="1"/>
      </rPr>
      <t>PM-CS09-J-CG-2-LAN</t>
    </r>
  </si>
  <si>
    <r>
      <rPr>
        <sz val="7"/>
        <rFont val="ＭＳ Ｐ明朝"/>
        <family val="1"/>
      </rPr>
      <t>PM-CS09-J-CG-3-LAN</t>
    </r>
  </si>
  <si>
    <r>
      <rPr>
        <sz val="7"/>
        <rFont val="ＭＳ Ｐ明朝"/>
        <family val="1"/>
      </rPr>
      <t>PM-CS09-J-CG-4-LAN</t>
    </r>
  </si>
  <si>
    <r>
      <rPr>
        <sz val="7"/>
        <rFont val="ＭＳ Ｐ明朝"/>
        <family val="1"/>
      </rPr>
      <t>PM-CS09-J-CG-5-LAN</t>
    </r>
  </si>
  <si>
    <r>
      <rPr>
        <sz val="7"/>
        <rFont val="ＭＳ Ｐ明朝"/>
        <family val="1"/>
      </rPr>
      <t>PM-CS09-J-CG-6-LAN</t>
    </r>
  </si>
  <si>
    <r>
      <rPr>
        <sz val="7"/>
        <rFont val="ＭＳ Ｐ明朝"/>
        <family val="1"/>
      </rPr>
      <t>PM-CS09-J-CG-7-LAN</t>
    </r>
  </si>
  <si>
    <r>
      <rPr>
        <sz val="7"/>
        <rFont val="ＭＳ Ｐ明朝"/>
        <family val="1"/>
      </rPr>
      <t>PM-CS09-J-CG-8-LAN</t>
    </r>
  </si>
  <si>
    <r>
      <rPr>
        <sz val="7"/>
        <rFont val="ＭＳ Ｐ明朝"/>
        <family val="1"/>
      </rPr>
      <t>PM-CS09-J-CG-9-LAN</t>
    </r>
  </si>
  <si>
    <r>
      <rPr>
        <sz val="7"/>
        <rFont val="ＭＳ Ｐ明朝"/>
        <family val="1"/>
      </rPr>
      <t>PM-CS09-J-CG-10-LAN</t>
    </r>
  </si>
  <si>
    <r>
      <rPr>
        <sz val="7"/>
        <rFont val="ＭＳ Ｐ明朝"/>
        <family val="1"/>
      </rPr>
      <t>PM-CS09-J-CG-1-LTE</t>
    </r>
  </si>
  <si>
    <r>
      <rPr>
        <sz val="7"/>
        <rFont val="ＭＳ Ｐ明朝"/>
        <family val="1"/>
      </rPr>
      <t>PM-CS09-J-CG-2-LTE</t>
    </r>
  </si>
  <si>
    <r>
      <rPr>
        <sz val="7"/>
        <rFont val="ＭＳ Ｐ明朝"/>
        <family val="1"/>
      </rPr>
      <t>PM-CS09-J-CG-3-LTE</t>
    </r>
  </si>
  <si>
    <r>
      <rPr>
        <sz val="7"/>
        <rFont val="ＭＳ Ｐ明朝"/>
        <family val="1"/>
      </rPr>
      <t>PM-CS09-J-CG-4-LTE</t>
    </r>
  </si>
  <si>
    <r>
      <rPr>
        <sz val="7"/>
        <rFont val="ＭＳ Ｐ明朝"/>
        <family val="1"/>
      </rPr>
      <t>PM-CS09-J-CG-5-LTE</t>
    </r>
  </si>
  <si>
    <r>
      <rPr>
        <sz val="7"/>
        <rFont val="ＭＳ Ｐ明朝"/>
        <family val="1"/>
      </rPr>
      <t>PM-CS09-J-CG-6-LTE</t>
    </r>
  </si>
  <si>
    <r>
      <rPr>
        <sz val="7"/>
        <rFont val="ＭＳ Ｐ明朝"/>
        <family val="1"/>
      </rPr>
      <t>PM-CS09-J-CG-7-LTE</t>
    </r>
  </si>
  <si>
    <r>
      <rPr>
        <sz val="7"/>
        <rFont val="ＭＳ Ｐ明朝"/>
        <family val="1"/>
      </rPr>
      <t>PM-CS09-J-CG-8-LTE</t>
    </r>
  </si>
  <si>
    <r>
      <rPr>
        <sz val="7"/>
        <rFont val="ＭＳ Ｐ明朝"/>
        <family val="1"/>
      </rPr>
      <t>PM-CS09-J-CG-9-LTE</t>
    </r>
  </si>
  <si>
    <r>
      <rPr>
        <sz val="7"/>
        <rFont val="ＭＳ Ｐ明朝"/>
        <family val="1"/>
      </rPr>
      <t>PM-CS09-J-CG-10-LTE</t>
    </r>
  </si>
  <si>
    <r>
      <rPr>
        <sz val="7"/>
        <rFont val="ＭＳ Ｐ明朝"/>
        <family val="1"/>
      </rPr>
      <t>PM-CS09-J-CG10</t>
    </r>
  </si>
  <si>
    <r>
      <rPr>
        <sz val="7"/>
        <rFont val="ＭＳ Ｐ明朝"/>
        <family val="1"/>
      </rPr>
      <t>PM-CS09-J-CG10-1-LAN</t>
    </r>
  </si>
  <si>
    <r>
      <rPr>
        <sz val="7"/>
        <rFont val="ＭＳ Ｐ明朝"/>
        <family val="1"/>
      </rPr>
      <t>PM-CS09-J-CG10-2-LAN</t>
    </r>
  </si>
  <si>
    <r>
      <rPr>
        <sz val="7"/>
        <rFont val="ＭＳ Ｐ明朝"/>
        <family val="1"/>
      </rPr>
      <t>PM-CS09-J-CG10-3-LAN</t>
    </r>
  </si>
  <si>
    <r>
      <rPr>
        <sz val="7"/>
        <rFont val="ＭＳ Ｐ明朝"/>
        <family val="1"/>
      </rPr>
      <t>PM-CS09-J-CG10-4-LAN</t>
    </r>
  </si>
  <si>
    <r>
      <rPr>
        <sz val="7"/>
        <rFont val="ＭＳ Ｐ明朝"/>
        <family val="1"/>
      </rPr>
      <t>PM-CS09-J-CG10-5-LAN</t>
    </r>
  </si>
  <si>
    <r>
      <rPr>
        <sz val="7"/>
        <rFont val="ＭＳ Ｐ明朝"/>
        <family val="1"/>
      </rPr>
      <t>PM-CS09-J-CG10-6-LAN</t>
    </r>
  </si>
  <si>
    <r>
      <rPr>
        <sz val="7"/>
        <rFont val="ＭＳ Ｐ明朝"/>
        <family val="1"/>
      </rPr>
      <t>PM-CS09-J-CG10-7-LAN</t>
    </r>
  </si>
  <si>
    <r>
      <rPr>
        <sz val="7"/>
        <rFont val="ＭＳ Ｐ明朝"/>
        <family val="1"/>
      </rPr>
      <t>PM-CS09-J-CG10-8-LAN</t>
    </r>
  </si>
  <si>
    <r>
      <rPr>
        <sz val="7"/>
        <rFont val="ＭＳ Ｐ明朝"/>
        <family val="1"/>
      </rPr>
      <t>PM-CS09-J-CG10-9-LAN</t>
    </r>
  </si>
  <si>
    <r>
      <rPr>
        <sz val="7"/>
        <rFont val="ＭＳ Ｐ明朝"/>
        <family val="1"/>
      </rPr>
      <t>PM-CS09-J-CG10-10-LAN</t>
    </r>
  </si>
  <si>
    <r>
      <rPr>
        <sz val="7"/>
        <rFont val="ＭＳ Ｐ明朝"/>
        <family val="1"/>
      </rPr>
      <t>PM-CS09-J-CG10-1-LTE</t>
    </r>
  </si>
  <si>
    <r>
      <rPr>
        <sz val="7"/>
        <rFont val="ＭＳ Ｐ明朝"/>
        <family val="1"/>
      </rPr>
      <t>PM-CS09-J-CG10-2-LTE</t>
    </r>
  </si>
  <si>
    <r>
      <rPr>
        <sz val="7"/>
        <rFont val="ＭＳ Ｐ明朝"/>
        <family val="1"/>
      </rPr>
      <t>PM-CS09-J-CG10-3-LTE</t>
    </r>
  </si>
  <si>
    <r>
      <rPr>
        <sz val="7"/>
        <rFont val="ＭＳ Ｐ明朝"/>
        <family val="1"/>
      </rPr>
      <t>PM-CS09-J-CG10-4-LTE</t>
    </r>
  </si>
  <si>
    <r>
      <rPr>
        <sz val="7"/>
        <rFont val="ＭＳ Ｐ明朝"/>
        <family val="1"/>
      </rPr>
      <t>PM-CS09-J-CG10-5-LTE</t>
    </r>
  </si>
  <si>
    <r>
      <rPr>
        <sz val="7"/>
        <rFont val="ＭＳ Ｐ明朝"/>
        <family val="1"/>
      </rPr>
      <t>PM-CS09-J-CG10-6-LTE</t>
    </r>
  </si>
  <si>
    <r>
      <rPr>
        <sz val="7"/>
        <rFont val="ＭＳ Ｐ明朝"/>
        <family val="1"/>
      </rPr>
      <t>PM-CS09-J-CG10-7-LTE</t>
    </r>
  </si>
  <si>
    <r>
      <rPr>
        <sz val="7"/>
        <rFont val="ＭＳ Ｐ明朝"/>
        <family val="1"/>
      </rPr>
      <t>PM-CS09-J-CG10-8-LTE</t>
    </r>
  </si>
  <si>
    <r>
      <rPr>
        <sz val="7"/>
        <rFont val="ＭＳ Ｐ明朝"/>
        <family val="1"/>
      </rPr>
      <t>PM-CS09-J-CG10-9-LTE</t>
    </r>
  </si>
  <si>
    <r>
      <rPr>
        <sz val="7"/>
        <rFont val="ＭＳ Ｐ明朝"/>
        <family val="1"/>
      </rPr>
      <t>PM-CS09-J-CG10-10-LTE</t>
    </r>
  </si>
  <si>
    <r>
      <rPr>
        <sz val="7"/>
        <rFont val="ＭＳ Ｐ明朝"/>
        <family val="1"/>
      </rPr>
      <t>PM-CS04-S-H1</t>
    </r>
  </si>
  <si>
    <r>
      <rPr>
        <sz val="7"/>
        <rFont val="ＭＳ Ｐ明朝"/>
        <family val="1"/>
      </rPr>
      <t>PM-CS04-S-H1-CC</t>
    </r>
  </si>
  <si>
    <r>
      <rPr>
        <sz val="7"/>
        <rFont val="ＭＳ Ｐ明朝"/>
        <family val="1"/>
      </rPr>
      <t>PM-CS04-U-H1</t>
    </r>
  </si>
  <si>
    <r>
      <rPr>
        <sz val="7"/>
        <rFont val="ＭＳ Ｐ明朝"/>
        <family val="1"/>
      </rPr>
      <t>PM-CS04-U-H1-CC</t>
    </r>
  </si>
  <si>
    <r>
      <rPr>
        <sz val="7"/>
        <rFont val="ＭＳ Ｐ明朝"/>
        <family val="1"/>
      </rPr>
      <t>内外電機</t>
    </r>
  </si>
  <si>
    <r>
      <rPr>
        <sz val="7"/>
        <rFont val="ＭＳ Ｐ明朝"/>
        <family val="1"/>
      </rPr>
      <t>EV-C1-200SD</t>
    </r>
  </si>
  <si>
    <r>
      <rPr>
        <sz val="7"/>
        <rFont val="ＭＳ Ｐ明朝"/>
        <family val="1"/>
      </rPr>
      <t>EV-C1-200SW</t>
    </r>
  </si>
  <si>
    <r>
      <rPr>
        <sz val="7"/>
        <rFont val="ＭＳ Ｐ明朝"/>
        <family val="1"/>
      </rPr>
      <t>日東工業</t>
    </r>
  </si>
  <si>
    <r>
      <rPr>
        <sz val="7"/>
        <rFont val="ＭＳ Ｐ明朝"/>
        <family val="1"/>
      </rPr>
      <t>EVP-2G60J-F-10R</t>
    </r>
  </si>
  <si>
    <r>
      <rPr>
        <sz val="7"/>
        <rFont val="ＭＳ Ｐ明朝"/>
        <family val="1"/>
      </rPr>
      <t>EVP-2G60J-F-L5</t>
    </r>
  </si>
  <si>
    <r>
      <rPr>
        <sz val="7"/>
        <rFont val="ＭＳ Ｐ明朝"/>
        <family val="1"/>
      </rPr>
      <t>EVP-2G60J-F-L7</t>
    </r>
  </si>
  <si>
    <r>
      <rPr>
        <sz val="7"/>
        <rFont val="ＭＳ Ｐ明朝"/>
        <family val="1"/>
      </rPr>
      <t>EVP-2G60J-F-L10</t>
    </r>
  </si>
  <si>
    <r>
      <rPr>
        <sz val="7"/>
        <rFont val="ＭＳ Ｐ明朝"/>
        <family val="1"/>
      </rPr>
      <t>EVP-2G60J-F-L15</t>
    </r>
  </si>
  <si>
    <r>
      <rPr>
        <sz val="7"/>
        <rFont val="ＭＳ Ｐ明朝"/>
        <family val="1"/>
      </rPr>
      <t>EVP-2G60J-FC-L5</t>
    </r>
  </si>
  <si>
    <r>
      <rPr>
        <sz val="7"/>
        <rFont val="ＭＳ Ｐ明朝"/>
        <family val="1"/>
      </rPr>
      <t>EVP-2G60J-FC-L7</t>
    </r>
  </si>
  <si>
    <r>
      <rPr>
        <sz val="7"/>
        <rFont val="ＭＳ Ｐ明朝"/>
        <family val="1"/>
      </rPr>
      <t>EVP-2G60J-W-10R</t>
    </r>
  </si>
  <si>
    <r>
      <rPr>
        <sz val="7"/>
        <rFont val="ＭＳ Ｐ明朝"/>
        <family val="1"/>
      </rPr>
      <t>EVP-2G60J-W-L5</t>
    </r>
  </si>
  <si>
    <r>
      <rPr>
        <sz val="7"/>
        <rFont val="ＭＳ Ｐ明朝"/>
        <family val="1"/>
      </rPr>
      <t>EVP-2G60J-W-L7</t>
    </r>
  </si>
  <si>
    <r>
      <rPr>
        <sz val="7"/>
        <rFont val="ＭＳ Ｐ明朝"/>
        <family val="1"/>
      </rPr>
      <t>EVP-2G60J-W-L10</t>
    </r>
  </si>
  <si>
    <r>
      <rPr>
        <sz val="7"/>
        <rFont val="ＭＳ Ｐ明朝"/>
        <family val="1"/>
      </rPr>
      <t>EVP-2G60J-W-L15</t>
    </r>
  </si>
  <si>
    <r>
      <rPr>
        <sz val="7"/>
        <rFont val="ＭＳ Ｐ明朝"/>
        <family val="1"/>
      </rPr>
      <t>EVPT-2G60J-F-10R</t>
    </r>
  </si>
  <si>
    <r>
      <rPr>
        <sz val="7"/>
        <rFont val="ＭＳ Ｐ明朝"/>
        <family val="1"/>
      </rPr>
      <t>EVPT-2G60J-F-10R-SVC</t>
    </r>
  </si>
  <si>
    <r>
      <rPr>
        <sz val="7"/>
        <rFont val="ＭＳ Ｐ明朝"/>
        <family val="1"/>
      </rPr>
      <t>EVPT-2G60J-F-L5</t>
    </r>
  </si>
  <si>
    <r>
      <rPr>
        <sz val="7"/>
        <rFont val="ＭＳ Ｐ明朝"/>
        <family val="1"/>
      </rPr>
      <t>EVPT-2G60J-F-L5-SVC</t>
    </r>
  </si>
  <si>
    <r>
      <rPr>
        <sz val="7"/>
        <rFont val="ＭＳ Ｐ明朝"/>
        <family val="1"/>
      </rPr>
      <t>EVPT-2G60J-F-L7</t>
    </r>
  </si>
  <si>
    <r>
      <rPr>
        <sz val="7"/>
        <rFont val="ＭＳ Ｐ明朝"/>
        <family val="1"/>
      </rPr>
      <t>EVPT-2G60J-F-L7-SVC</t>
    </r>
  </si>
  <si>
    <r>
      <rPr>
        <sz val="7"/>
        <rFont val="ＭＳ Ｐ明朝"/>
        <family val="1"/>
      </rPr>
      <t>EVPT-2G60J-F-L10</t>
    </r>
  </si>
  <si>
    <r>
      <rPr>
        <sz val="7"/>
        <rFont val="ＭＳ Ｐ明朝"/>
        <family val="1"/>
      </rPr>
      <t>EVPT-2G60J-F-L10-SVC</t>
    </r>
  </si>
  <si>
    <r>
      <rPr>
        <sz val="7"/>
        <rFont val="ＭＳ Ｐ明朝"/>
        <family val="1"/>
      </rPr>
      <t>EVPT-2G60J-F-L15</t>
    </r>
  </si>
  <si>
    <r>
      <rPr>
        <sz val="7"/>
        <rFont val="ＭＳ Ｐ明朝"/>
        <family val="1"/>
      </rPr>
      <t>EVPT-2G60J-F-L15-SVC</t>
    </r>
  </si>
  <si>
    <r>
      <rPr>
        <sz val="7"/>
        <rFont val="ＭＳ Ｐ明朝"/>
        <family val="1"/>
      </rPr>
      <t>EVPT-2G60J-W-10R</t>
    </r>
  </si>
  <si>
    <r>
      <rPr>
        <sz val="7"/>
        <rFont val="ＭＳ Ｐ明朝"/>
        <family val="1"/>
      </rPr>
      <t>EVPT-2G60J-W-10R-SVC</t>
    </r>
  </si>
  <si>
    <r>
      <rPr>
        <sz val="7"/>
        <rFont val="ＭＳ Ｐ明朝"/>
        <family val="1"/>
      </rPr>
      <t>EVPT-2G60J-W-L5</t>
    </r>
  </si>
  <si>
    <r>
      <rPr>
        <sz val="7"/>
        <rFont val="ＭＳ Ｐ明朝"/>
        <family val="1"/>
      </rPr>
      <t>EVPT-2G60J-W-L5-SVC</t>
    </r>
  </si>
  <si>
    <r>
      <rPr>
        <sz val="7"/>
        <rFont val="ＭＳ Ｐ明朝"/>
        <family val="1"/>
      </rPr>
      <t>EVPT-2G60J-W-L7</t>
    </r>
  </si>
  <si>
    <r>
      <rPr>
        <sz val="7"/>
        <rFont val="ＭＳ Ｐ明朝"/>
        <family val="1"/>
      </rPr>
      <t>EVPT-2G60J-W-L7-SVC</t>
    </r>
  </si>
  <si>
    <r>
      <rPr>
        <sz val="7"/>
        <rFont val="ＭＳ Ｐ明朝"/>
        <family val="1"/>
      </rPr>
      <t>EVPT-2G60J-W-L10</t>
    </r>
  </si>
  <si>
    <r>
      <rPr>
        <sz val="7"/>
        <rFont val="ＭＳ Ｐ明朝"/>
        <family val="1"/>
      </rPr>
      <t>EVPT-2G60J-W-L10-SVC</t>
    </r>
  </si>
  <si>
    <r>
      <rPr>
        <sz val="7"/>
        <rFont val="ＭＳ Ｐ明朝"/>
        <family val="1"/>
      </rPr>
      <t>EVPT-2G60J-W-L15</t>
    </r>
  </si>
  <si>
    <r>
      <rPr>
        <sz val="7"/>
        <rFont val="ＭＳ Ｐ明朝"/>
        <family val="1"/>
      </rPr>
      <t>EVPT-2G60J-W-L15-SVC</t>
    </r>
  </si>
  <si>
    <r>
      <rPr>
        <sz val="7"/>
        <rFont val="ＭＳ Ｐ明朝"/>
        <family val="1"/>
      </rPr>
      <t>EVPT-2G60J-FC-L5</t>
    </r>
  </si>
  <si>
    <r>
      <rPr>
        <sz val="7"/>
        <rFont val="ＭＳ Ｐ明朝"/>
        <family val="1"/>
      </rPr>
      <t>EVPT-2G60J-FC-L5-SVC</t>
    </r>
  </si>
  <si>
    <r>
      <rPr>
        <sz val="7"/>
        <rFont val="ＭＳ Ｐ明朝"/>
        <family val="1"/>
      </rPr>
      <t>EVPT-2G60J-FC-L7</t>
    </r>
  </si>
  <si>
    <r>
      <rPr>
        <sz val="7"/>
        <rFont val="ＭＳ Ｐ明朝"/>
        <family val="1"/>
      </rPr>
      <t>EVPT-2G60J-FC-L7-SVC</t>
    </r>
  </si>
  <si>
    <r>
      <rPr>
        <sz val="7"/>
        <rFont val="ＭＳ Ｐ明朝"/>
        <family val="1"/>
      </rPr>
      <t>EVPTC2G60J-F-10R</t>
    </r>
  </si>
  <si>
    <r>
      <rPr>
        <sz val="7"/>
        <rFont val="ＭＳ Ｐ明朝"/>
        <family val="1"/>
      </rPr>
      <t>EVPTC2G60J-F-10R-SVC</t>
    </r>
  </si>
  <si>
    <r>
      <rPr>
        <sz val="7"/>
        <rFont val="ＭＳ Ｐ明朝"/>
        <family val="1"/>
      </rPr>
      <t>EVPTC2G60J-F-L5</t>
    </r>
  </si>
  <si>
    <r>
      <rPr>
        <sz val="7"/>
        <rFont val="ＭＳ Ｐ明朝"/>
        <family val="1"/>
      </rPr>
      <t>EVPTC2G60J-F-L5-SVC</t>
    </r>
  </si>
  <si>
    <r>
      <rPr>
        <sz val="7"/>
        <rFont val="ＭＳ Ｐ明朝"/>
        <family val="1"/>
      </rPr>
      <t>EVPTC2G60J-F-L7</t>
    </r>
  </si>
  <si>
    <r>
      <rPr>
        <sz val="7"/>
        <rFont val="ＭＳ Ｐ明朝"/>
        <family val="1"/>
      </rPr>
      <t>EVPTC2G60J-F-L7-SVC</t>
    </r>
  </si>
  <si>
    <r>
      <rPr>
        <sz val="7"/>
        <rFont val="ＭＳ Ｐ明朝"/>
        <family val="1"/>
      </rPr>
      <t>EVPTC2G60J-F-L10</t>
    </r>
  </si>
  <si>
    <r>
      <rPr>
        <sz val="7"/>
        <rFont val="ＭＳ Ｐ明朝"/>
        <family val="1"/>
      </rPr>
      <t>EVPTC2G60J-F-L10-SVC</t>
    </r>
  </si>
  <si>
    <r>
      <rPr>
        <sz val="7"/>
        <rFont val="ＭＳ Ｐ明朝"/>
        <family val="1"/>
      </rPr>
      <t>EVPTC2G60J-F-L15</t>
    </r>
  </si>
  <si>
    <r>
      <rPr>
        <sz val="7"/>
        <rFont val="ＭＳ Ｐ明朝"/>
        <family val="1"/>
      </rPr>
      <t>EVPTC2G60J-F-L15-SVC</t>
    </r>
  </si>
  <si>
    <r>
      <rPr>
        <sz val="7"/>
        <rFont val="ＭＳ Ｐ明朝"/>
        <family val="1"/>
      </rPr>
      <t>EVPTC2G60J-FC-L5</t>
    </r>
  </si>
  <si>
    <r>
      <rPr>
        <sz val="7"/>
        <rFont val="ＭＳ Ｐ明朝"/>
        <family val="1"/>
      </rPr>
      <t>EVPTC2G60J-FC-L5-SVC</t>
    </r>
  </si>
  <si>
    <r>
      <rPr>
        <sz val="7"/>
        <rFont val="ＭＳ Ｐ明朝"/>
        <family val="1"/>
      </rPr>
      <t>EVPTC2G60J-FC-L7</t>
    </r>
  </si>
  <si>
    <r>
      <rPr>
        <sz val="7"/>
        <rFont val="ＭＳ Ｐ明朝"/>
        <family val="1"/>
      </rPr>
      <t>EVPTC2G60J-FC-L7-SVC</t>
    </r>
  </si>
  <si>
    <r>
      <rPr>
        <sz val="7"/>
        <rFont val="ＭＳ Ｐ明朝"/>
        <family val="1"/>
      </rPr>
      <t>EVPTC2G60J-W-L5</t>
    </r>
  </si>
  <si>
    <r>
      <rPr>
        <sz val="7"/>
        <rFont val="ＭＳ Ｐ明朝"/>
        <family val="1"/>
      </rPr>
      <t>EVPTC2G60J-W-L5-SVC</t>
    </r>
  </si>
  <si>
    <r>
      <rPr>
        <sz val="7"/>
        <rFont val="ＭＳ Ｐ明朝"/>
        <family val="1"/>
      </rPr>
      <t>EVPTC2G60J-W-L7</t>
    </r>
  </si>
  <si>
    <r>
      <rPr>
        <sz val="7"/>
        <rFont val="ＭＳ Ｐ明朝"/>
        <family val="1"/>
      </rPr>
      <t>EVPTC2G60J-W-L7-SVC</t>
    </r>
  </si>
  <si>
    <r>
      <rPr>
        <sz val="7"/>
        <rFont val="ＭＳ Ｐ明朝"/>
        <family val="1"/>
      </rPr>
      <t>EVPTC2G60J-W-L10</t>
    </r>
  </si>
  <si>
    <r>
      <rPr>
        <sz val="7"/>
        <rFont val="ＭＳ Ｐ明朝"/>
        <family val="1"/>
      </rPr>
      <t>EVPTC2G60J-W-L10-SVC</t>
    </r>
  </si>
  <si>
    <r>
      <rPr>
        <sz val="7"/>
        <rFont val="ＭＳ Ｐ明朝"/>
        <family val="1"/>
      </rPr>
      <t>EVPTC2G60J-W-L15</t>
    </r>
  </si>
  <si>
    <r>
      <rPr>
        <sz val="7"/>
        <rFont val="ＭＳ Ｐ明朝"/>
        <family val="1"/>
      </rPr>
      <t>EVPTC2G60J-W-L15-SVC</t>
    </r>
  </si>
  <si>
    <r>
      <rPr>
        <sz val="7"/>
        <rFont val="ＭＳ Ｐ明朝"/>
        <family val="1"/>
      </rPr>
      <t>EVPTC2G60J-W-10R</t>
    </r>
  </si>
  <si>
    <r>
      <rPr>
        <sz val="7"/>
        <rFont val="ＭＳ Ｐ明朝"/>
        <family val="1"/>
      </rPr>
      <t>EVPTC2G60J-W-10R-SVC</t>
    </r>
  </si>
  <si>
    <r>
      <rPr>
        <sz val="7"/>
        <rFont val="ＭＳ Ｐ明朝"/>
        <family val="1"/>
      </rPr>
      <t>EVP-2G32J-F-L7</t>
    </r>
  </si>
  <si>
    <r>
      <rPr>
        <sz val="7"/>
        <rFont val="ＭＳ Ｐ明朝"/>
        <family val="1"/>
      </rPr>
      <t>EVP-2G32J-F-L10</t>
    </r>
  </si>
  <si>
    <r>
      <rPr>
        <sz val="7"/>
        <rFont val="ＭＳ Ｐ明朝"/>
        <family val="1"/>
      </rPr>
      <t>EVP-2G32J-W-L7</t>
    </r>
  </si>
  <si>
    <r>
      <rPr>
        <sz val="7"/>
        <rFont val="ＭＳ Ｐ明朝"/>
        <family val="1"/>
      </rPr>
      <t>EVP-2G32J-W-L10</t>
    </r>
  </si>
  <si>
    <r>
      <rPr>
        <sz val="7"/>
        <rFont val="ＭＳ Ｐ明朝"/>
        <family val="1"/>
      </rPr>
      <t>EVP-2G32J-FC-L7</t>
    </r>
  </si>
  <si>
    <r>
      <rPr>
        <sz val="7"/>
        <rFont val="ＭＳ Ｐ明朝"/>
        <family val="1"/>
      </rPr>
      <t>EVPT-2G32J-F-L7</t>
    </r>
  </si>
  <si>
    <r>
      <rPr>
        <sz val="7"/>
        <rFont val="ＭＳ Ｐ明朝"/>
        <family val="1"/>
      </rPr>
      <t>EVPT-2G32J-F-L7-SVC</t>
    </r>
  </si>
  <si>
    <r>
      <rPr>
        <sz val="7"/>
        <rFont val="ＭＳ Ｐ明朝"/>
        <family val="1"/>
      </rPr>
      <t>EVPT-2G32J-F-L10</t>
    </r>
  </si>
  <si>
    <r>
      <rPr>
        <sz val="7"/>
        <rFont val="ＭＳ Ｐ明朝"/>
        <family val="1"/>
      </rPr>
      <t>EVPT-2G32J-F-L10-SVC</t>
    </r>
  </si>
  <si>
    <r>
      <rPr>
        <sz val="7"/>
        <rFont val="ＭＳ Ｐ明朝"/>
        <family val="1"/>
      </rPr>
      <t>EVPT-2G32J-FC-L7</t>
    </r>
  </si>
  <si>
    <r>
      <rPr>
        <sz val="7"/>
        <rFont val="ＭＳ Ｐ明朝"/>
        <family val="1"/>
      </rPr>
      <t>EVPT-2G32J-FC-L7-SVC</t>
    </r>
  </si>
  <si>
    <r>
      <rPr>
        <sz val="7"/>
        <rFont val="ＭＳ Ｐ明朝"/>
        <family val="1"/>
      </rPr>
      <t>EVPT-2G32J-W-L7</t>
    </r>
  </si>
  <si>
    <r>
      <rPr>
        <sz val="7"/>
        <rFont val="ＭＳ Ｐ明朝"/>
        <family val="1"/>
      </rPr>
      <t>EVPT-2G32J-W-L7-SVC</t>
    </r>
  </si>
  <si>
    <r>
      <rPr>
        <sz val="7"/>
        <rFont val="ＭＳ Ｐ明朝"/>
        <family val="1"/>
      </rPr>
      <t>EVPT-2G32J-W-L10</t>
    </r>
  </si>
  <si>
    <r>
      <rPr>
        <sz val="7"/>
        <rFont val="ＭＳ Ｐ明朝"/>
        <family val="1"/>
      </rPr>
      <t>EVPT-2G32J-W-L10-SVC</t>
    </r>
  </si>
  <si>
    <r>
      <rPr>
        <sz val="7"/>
        <rFont val="ＭＳ Ｐ明朝"/>
        <family val="1"/>
      </rPr>
      <t>EVPTC2G32J-F-L7</t>
    </r>
  </si>
  <si>
    <r>
      <rPr>
        <sz val="7"/>
        <rFont val="ＭＳ Ｐ明朝"/>
        <family val="1"/>
      </rPr>
      <t>EVPTC2G32J-F-L7-SVC</t>
    </r>
  </si>
  <si>
    <r>
      <rPr>
        <sz val="7"/>
        <rFont val="ＭＳ Ｐ明朝"/>
        <family val="1"/>
      </rPr>
      <t>EVPTC2G32J-F-L10</t>
    </r>
  </si>
  <si>
    <r>
      <rPr>
        <sz val="7"/>
        <rFont val="ＭＳ Ｐ明朝"/>
        <family val="1"/>
      </rPr>
      <t>EVPTC2G32J-F-L10-SVC</t>
    </r>
  </si>
  <si>
    <r>
      <rPr>
        <sz val="7"/>
        <rFont val="ＭＳ Ｐ明朝"/>
        <family val="1"/>
      </rPr>
      <t>EVPTC2G32J-FC-L7</t>
    </r>
  </si>
  <si>
    <r>
      <rPr>
        <sz val="7"/>
        <rFont val="ＭＳ Ｐ明朝"/>
        <family val="1"/>
      </rPr>
      <t>EVPTC2G32J-FC-L7-SVC</t>
    </r>
  </si>
  <si>
    <r>
      <rPr>
        <sz val="7"/>
        <rFont val="ＭＳ Ｐ明朝"/>
        <family val="1"/>
      </rPr>
      <t>EVPTC2G32J-W-L7</t>
    </r>
  </si>
  <si>
    <r>
      <rPr>
        <sz val="7"/>
        <rFont val="ＭＳ Ｐ明朝"/>
        <family val="1"/>
      </rPr>
      <t>EVPTC2G32J-W-L7-SVC</t>
    </r>
  </si>
  <si>
    <r>
      <rPr>
        <sz val="7"/>
        <rFont val="ＭＳ Ｐ明朝"/>
        <family val="1"/>
      </rPr>
      <t>EVPTC2G32J-W-L10</t>
    </r>
  </si>
  <si>
    <r>
      <rPr>
        <sz val="7"/>
        <rFont val="ＭＳ Ｐ明朝"/>
        <family val="1"/>
      </rPr>
      <t>EVPTC2G32J-W-L10-SVC</t>
    </r>
  </si>
  <si>
    <r>
      <rPr>
        <sz val="7"/>
        <rFont val="ＭＳ Ｐ明朝"/>
        <family val="1"/>
      </rPr>
      <t>EVP-1R2</t>
    </r>
  </si>
  <si>
    <r>
      <rPr>
        <sz val="7"/>
        <rFont val="ＭＳ Ｐ明朝"/>
        <family val="1"/>
      </rPr>
      <t>EVP-1R2-J</t>
    </r>
  </si>
  <si>
    <r>
      <rPr>
        <sz val="7"/>
        <rFont val="ＭＳ Ｐ明朝"/>
        <family val="1"/>
      </rPr>
      <t>EVP-1RR</t>
    </r>
  </si>
  <si>
    <r>
      <rPr>
        <sz val="7"/>
        <rFont val="ＭＳ Ｐ明朝"/>
        <family val="1"/>
      </rPr>
      <t>EVP-1RR-J</t>
    </r>
  </si>
  <si>
    <r>
      <rPr>
        <sz val="7"/>
        <rFont val="ＭＳ Ｐ明朝"/>
        <family val="1"/>
      </rPr>
      <t>日本電気</t>
    </r>
  </si>
  <si>
    <r>
      <rPr>
        <sz val="7"/>
        <rFont val="ＭＳ Ｐ明朝"/>
        <family val="1"/>
      </rPr>
      <t>H03EW</t>
    </r>
  </si>
  <si>
    <r>
      <rPr>
        <sz val="7"/>
        <rFont val="ＭＳ Ｐ明朝"/>
        <family val="1"/>
      </rPr>
      <t>平河ヒューテック</t>
    </r>
  </si>
  <si>
    <r>
      <rPr>
        <sz val="7"/>
        <rFont val="ＭＳ Ｐ明朝"/>
        <family val="1"/>
      </rPr>
      <t>HCCID-K01HS</t>
    </r>
  </si>
  <si>
    <r>
      <rPr>
        <sz val="7"/>
        <rFont val="ＭＳ Ｐ明朝"/>
        <family val="1"/>
      </rPr>
      <t>HCCID-K01HW</t>
    </r>
  </si>
  <si>
    <r>
      <rPr>
        <sz val="7"/>
        <rFont val="ＭＳ Ｐ明朝"/>
        <family val="1"/>
      </rPr>
      <t>HCCID-K01HW（OCPP）</t>
    </r>
  </si>
  <si>
    <r>
      <rPr>
        <sz val="7"/>
        <rFont val="ＭＳ Ｐ明朝"/>
        <family val="1"/>
      </rPr>
      <t>東芝ライテック</t>
    </r>
  </si>
  <si>
    <r>
      <rPr>
        <sz val="7"/>
        <rFont val="ＭＳ Ｐ明朝"/>
        <family val="1"/>
      </rPr>
      <t>DC2333EN</t>
    </r>
  </si>
  <si>
    <r>
      <rPr>
        <sz val="7"/>
        <rFont val="ＭＳ Ｐ明朝"/>
        <family val="1"/>
      </rPr>
      <t>ダックビル</t>
    </r>
  </si>
  <si>
    <r>
      <rPr>
        <sz val="7"/>
        <rFont val="ＭＳ Ｐ明朝"/>
        <family val="1"/>
      </rPr>
      <t>DB-FlatEV-S-06-080</t>
    </r>
  </si>
  <si>
    <r>
      <rPr>
        <sz val="7"/>
        <rFont val="ＭＳ Ｐ明朝"/>
        <family val="1"/>
      </rPr>
      <t>DB-FlatEV-S-06-055</t>
    </r>
  </si>
  <si>
    <r>
      <rPr>
        <sz val="7"/>
        <rFont val="ＭＳ Ｐ明朝"/>
        <family val="1"/>
      </rPr>
      <t>日本宅配システム</t>
    </r>
  </si>
  <si>
    <r>
      <rPr>
        <sz val="7"/>
        <rFont val="ＭＳ Ｐ明朝"/>
        <family val="1"/>
      </rPr>
      <t>ISA-0002</t>
    </r>
  </si>
  <si>
    <t>V2H充放電設備補助率：1/2</t>
    <phoneticPr fontId="1"/>
  </si>
  <si>
    <t>外部給電器補助率：1/3</t>
    <phoneticPr fontId="1"/>
  </si>
  <si>
    <r>
      <rPr>
        <sz val="7.5"/>
        <rFont val="ＭＳ Ｐゴシック"/>
        <family val="3"/>
      </rPr>
      <t>メーカー名</t>
    </r>
    <phoneticPr fontId="1"/>
  </si>
  <si>
    <r>
      <rPr>
        <sz val="7.5"/>
        <rFont val="ＭＳ Ｐゴシック"/>
        <family val="3"/>
      </rPr>
      <t>型式</t>
    </r>
    <phoneticPr fontId="1"/>
  </si>
  <si>
    <r>
      <rPr>
        <sz val="7.5"/>
        <rFont val="ＭＳ Ｐゴシック"/>
        <family val="3"/>
      </rPr>
      <t xml:space="preserve">充電出力
</t>
    </r>
    <r>
      <rPr>
        <sz val="7.5"/>
        <rFont val="ＭＳ Ｐゴシック"/>
        <family val="3"/>
      </rPr>
      <t>（kW）</t>
    </r>
    <phoneticPr fontId="1"/>
  </si>
  <si>
    <t>補助金交付上限額
（千円）</t>
    <phoneticPr fontId="1"/>
  </si>
  <si>
    <r>
      <rPr>
        <sz val="7.5"/>
        <rFont val="ＭＳ Ｐゴシック"/>
        <family val="3"/>
      </rPr>
      <t>メーカー名</t>
    </r>
  </si>
  <si>
    <r>
      <rPr>
        <sz val="7.5"/>
        <rFont val="ＭＳ Ｐゴシック"/>
        <family val="3"/>
      </rPr>
      <t>型式</t>
    </r>
  </si>
  <si>
    <r>
      <rPr>
        <sz val="7.5"/>
        <rFont val="ＭＳ Ｐゴシック"/>
        <family val="3"/>
      </rPr>
      <t xml:space="preserve">充電出力
</t>
    </r>
    <r>
      <rPr>
        <sz val="7.5"/>
        <rFont val="ＭＳ Ｐゴシック"/>
        <family val="3"/>
      </rPr>
      <t>（kW）</t>
    </r>
  </si>
  <si>
    <t>GSユアサ_V2H</t>
    <phoneticPr fontId="1"/>
  </si>
  <si>
    <t>GSユアサ</t>
    <phoneticPr fontId="1"/>
  </si>
  <si>
    <r>
      <rPr>
        <sz val="7.5"/>
        <rFont val="ＭＳ Ｐゴシック"/>
        <family val="3"/>
      </rPr>
      <t>VOX-10-T3-D</t>
    </r>
  </si>
  <si>
    <t>オリジン</t>
    <phoneticPr fontId="30"/>
  </si>
  <si>
    <t>MV2B-35-RF</t>
    <phoneticPr fontId="30"/>
  </si>
  <si>
    <t>アイケイエス_V2H</t>
    <phoneticPr fontId="1"/>
  </si>
  <si>
    <r>
      <rPr>
        <sz val="7.5"/>
        <rFont val="ＭＳ Ｐゴシック"/>
        <family val="3"/>
      </rPr>
      <t>VOX-10-T3-D-T</t>
    </r>
  </si>
  <si>
    <t>MV2V-10K-BC</t>
    <phoneticPr fontId="30"/>
  </si>
  <si>
    <t>エリーパワー_V2H</t>
    <phoneticPr fontId="1"/>
  </si>
  <si>
    <r>
      <rPr>
        <sz val="7.5"/>
        <rFont val="ＭＳ Ｐゴシック"/>
        <family val="3"/>
      </rPr>
      <t>VOX-10-T3-G</t>
    </r>
  </si>
  <si>
    <t>ニチコン</t>
    <phoneticPr fontId="30"/>
  </si>
  <si>
    <t>VPS-4C1A</t>
    <phoneticPr fontId="30"/>
  </si>
  <si>
    <t>オムロンソーシアルソリューションズ_V2H</t>
    <phoneticPr fontId="1"/>
  </si>
  <si>
    <r>
      <rPr>
        <sz val="7.5"/>
        <rFont val="ＭＳ Ｐゴシック"/>
        <family val="3"/>
      </rPr>
      <t>VOX-10-T3-G-T</t>
    </r>
  </si>
  <si>
    <t>VPS-3C1A-B/Y</t>
    <phoneticPr fontId="30"/>
  </si>
  <si>
    <t>シャープエネルギーソリューション_V2H</t>
    <phoneticPr fontId="1"/>
  </si>
  <si>
    <t>アイケイエス</t>
    <phoneticPr fontId="1"/>
  </si>
  <si>
    <r>
      <rPr>
        <sz val="7.5"/>
        <rFont val="ＭＳ Ｐゴシック"/>
        <family val="3"/>
      </rPr>
      <t>S06JP010V</t>
    </r>
  </si>
  <si>
    <t>本田技研工業</t>
    <rPh sb="0" eb="2">
      <t>ホンダ</t>
    </rPh>
    <rPh sb="2" eb="4">
      <t>ギケン</t>
    </rPh>
    <rPh sb="4" eb="6">
      <t>コウギョウ</t>
    </rPh>
    <phoneticPr fontId="30"/>
  </si>
  <si>
    <t>EBHJ</t>
    <phoneticPr fontId="30"/>
  </si>
  <si>
    <t>ダイヤゼブラ電機_V2H</t>
    <phoneticPr fontId="1"/>
  </si>
  <si>
    <r>
      <rPr>
        <sz val="7.5"/>
        <rFont val="ＭＳ Ｐゴシック"/>
        <family val="3"/>
      </rPr>
      <t>S06JP020V</t>
    </r>
  </si>
  <si>
    <t>EBNJ</t>
    <phoneticPr fontId="30"/>
  </si>
  <si>
    <t>デンソー_V2H</t>
    <phoneticPr fontId="1"/>
  </si>
  <si>
    <r>
      <rPr>
        <sz val="7.5"/>
        <rFont val="ＭＳ Ｐゴシック"/>
        <family val="3"/>
      </rPr>
      <t>T10JP010V</t>
    </r>
  </si>
  <si>
    <t>三菱自動車工業</t>
    <phoneticPr fontId="30"/>
  </si>
  <si>
    <t>MZ604775</t>
    <phoneticPr fontId="30"/>
  </si>
  <si>
    <t>ニチコン_V2H</t>
    <phoneticPr fontId="1"/>
  </si>
  <si>
    <t>エリーパワー</t>
    <phoneticPr fontId="1"/>
  </si>
  <si>
    <r>
      <rPr>
        <sz val="7.5"/>
        <rFont val="ＭＳ Ｐゴシック"/>
        <family val="3"/>
      </rPr>
      <t>EPS-60V</t>
    </r>
  </si>
  <si>
    <t>パナソニック_V2H</t>
    <phoneticPr fontId="1"/>
  </si>
  <si>
    <r>
      <rPr>
        <sz val="7.5"/>
        <rFont val="ＭＳ Ｐゴシック"/>
        <family val="3"/>
      </rPr>
      <t>EPS-60VR</t>
    </r>
  </si>
  <si>
    <t>長州産業_V2H</t>
    <phoneticPr fontId="1"/>
  </si>
  <si>
    <t>オムロン
ソーシアルソリューションズ</t>
    <phoneticPr fontId="1"/>
  </si>
  <si>
    <r>
      <rPr>
        <sz val="7.5"/>
        <rFont val="ＭＳ Ｐゴシック"/>
        <family val="3"/>
      </rPr>
      <t>KPEP-A-SET-AC</t>
    </r>
  </si>
  <si>
    <t>椿本チエイン_V2H</t>
    <phoneticPr fontId="1"/>
  </si>
  <si>
    <r>
      <rPr>
        <sz val="7.5"/>
        <rFont val="ＭＳ Ｐゴシック"/>
        <family val="3"/>
      </rPr>
      <t>KPEP-A-SET-AC-EF</t>
    </r>
  </si>
  <si>
    <t>東光高岳_V2H</t>
    <phoneticPr fontId="1"/>
  </si>
  <si>
    <r>
      <rPr>
        <sz val="7.5"/>
        <rFont val="ＭＳ Ｐゴシック"/>
        <family val="3"/>
      </rPr>
      <t>KPEP-A-SET-AC-S</t>
    </r>
  </si>
  <si>
    <r>
      <rPr>
        <sz val="7.5"/>
        <rFont val="ＭＳ Ｐゴシック"/>
        <family val="3"/>
      </rPr>
      <t>KPEP-A-SET-AC-EF-S</t>
    </r>
  </si>
  <si>
    <r>
      <rPr>
        <sz val="7.5"/>
        <rFont val="ＭＳ Ｐゴシック"/>
        <family val="3"/>
      </rPr>
      <t>KPEP-A-SET-2HYB</t>
    </r>
  </si>
  <si>
    <r>
      <rPr>
        <sz val="7.5"/>
        <rFont val="ＭＳ Ｐゴシック"/>
        <family val="3"/>
      </rPr>
      <t>KPEP-A-SET-2HYB-EF</t>
    </r>
  </si>
  <si>
    <r>
      <rPr>
        <sz val="7.5"/>
        <rFont val="ＭＳ Ｐゴシック"/>
        <family val="3"/>
      </rPr>
      <t>KPEP-A-SET-2HYB-S</t>
    </r>
  </si>
  <si>
    <r>
      <rPr>
        <sz val="7.5"/>
        <rFont val="ＭＳ Ｐゴシック"/>
        <family val="3"/>
      </rPr>
      <t>KPEP-A-SET-2HYB-EF-S</t>
    </r>
  </si>
  <si>
    <r>
      <rPr>
        <sz val="7.5"/>
        <rFont val="ＭＳ Ｐゴシック"/>
        <family val="3"/>
      </rPr>
      <t>KPEP-A-SET-3AC</t>
    </r>
  </si>
  <si>
    <r>
      <rPr>
        <sz val="7.5"/>
        <rFont val="ＭＳ Ｐゴシック"/>
        <family val="3"/>
      </rPr>
      <t>KPEP-A-SET-3AC-S</t>
    </r>
  </si>
  <si>
    <r>
      <rPr>
        <sz val="7.5"/>
        <rFont val="ＭＳ Ｐゴシック"/>
        <family val="3"/>
      </rPr>
      <t>KPEP-A-SET-4AC</t>
    </r>
  </si>
  <si>
    <r>
      <rPr>
        <sz val="7.5"/>
        <rFont val="ＭＳ Ｐゴシック"/>
        <family val="3"/>
      </rPr>
      <t>KPEP-A-SET-4AC-EF</t>
    </r>
  </si>
  <si>
    <r>
      <rPr>
        <sz val="7.5"/>
        <rFont val="ＭＳ Ｐゴシック"/>
        <family val="3"/>
      </rPr>
      <t>KPEP-A-SET-4AC-S</t>
    </r>
  </si>
  <si>
    <r>
      <rPr>
        <sz val="7.5"/>
        <rFont val="ＭＳ Ｐゴシック"/>
        <family val="3"/>
      </rPr>
      <t>KPEP-A-SET-4AC-EF-S</t>
    </r>
  </si>
  <si>
    <t>シャープエネルギーソリューション</t>
    <phoneticPr fontId="1"/>
  </si>
  <si>
    <r>
      <rPr>
        <sz val="7.5"/>
        <rFont val="ＭＳ Ｐゴシック"/>
        <family val="3"/>
      </rPr>
      <t>JH-WE2301</t>
    </r>
  </si>
  <si>
    <t>ダイヤゼブラ電機</t>
    <phoneticPr fontId="1"/>
  </si>
  <si>
    <r>
      <rPr>
        <sz val="7.5"/>
        <rFont val="ＭＳ Ｐゴシック"/>
        <family val="3"/>
      </rPr>
      <t>EOJ-D60EV</t>
    </r>
  </si>
  <si>
    <r>
      <rPr>
        <sz val="7.5"/>
        <rFont val="ＭＳ Ｐゴシック"/>
        <family val="3"/>
      </rPr>
      <t>EPJ-S60EV</t>
    </r>
  </si>
  <si>
    <t>デンソー</t>
    <phoneticPr fontId="1"/>
  </si>
  <si>
    <r>
      <rPr>
        <sz val="7.5"/>
        <rFont val="ＭＳ Ｐゴシック"/>
        <family val="3"/>
      </rPr>
      <t>DNEVC-D6075-2</t>
    </r>
  </si>
  <si>
    <r>
      <rPr>
        <sz val="7.5"/>
        <rFont val="ＭＳ Ｐゴシック"/>
        <family val="3"/>
      </rPr>
      <t>DNEVC-SD6075</t>
    </r>
  </si>
  <si>
    <r>
      <rPr>
        <sz val="7.5"/>
        <rFont val="ＭＳ Ｐゴシック"/>
        <family val="3"/>
      </rPr>
      <t>DNEVC-SD6075S</t>
    </r>
  </si>
  <si>
    <t>ニチコン</t>
    <phoneticPr fontId="1"/>
  </si>
  <si>
    <r>
      <rPr>
        <sz val="7.5"/>
        <rFont val="ＭＳ Ｐゴシック"/>
        <family val="3"/>
      </rPr>
      <t>ESS-V1</t>
    </r>
  </si>
  <si>
    <r>
      <rPr>
        <sz val="7.5"/>
        <rFont val="ＭＳ Ｐゴシック"/>
        <family val="3"/>
      </rPr>
      <t>ESS-V1S</t>
    </r>
  </si>
  <si>
    <r>
      <rPr>
        <sz val="7.5"/>
        <rFont val="ＭＳ Ｐゴシック"/>
        <family val="3"/>
      </rPr>
      <t>ES-T3V1</t>
    </r>
  </si>
  <si>
    <r>
      <rPr>
        <sz val="7.5"/>
        <rFont val="ＭＳ Ｐゴシック"/>
        <family val="3"/>
      </rPr>
      <t>ES-T3VS</t>
    </r>
  </si>
  <si>
    <r>
      <rPr>
        <sz val="7.5"/>
        <rFont val="ＭＳ Ｐゴシック"/>
        <family val="3"/>
      </rPr>
      <t>ES-T3P1</t>
    </r>
  </si>
  <si>
    <r>
      <rPr>
        <sz val="7.5"/>
        <rFont val="ＭＳ Ｐゴシック"/>
        <family val="3"/>
      </rPr>
      <t>ES-T3PS</t>
    </r>
  </si>
  <si>
    <r>
      <rPr>
        <sz val="7.5"/>
        <rFont val="ＭＳ Ｐゴシック"/>
        <family val="3"/>
      </rPr>
      <t>ES-T3PL1</t>
    </r>
  </si>
  <si>
    <r>
      <rPr>
        <sz val="7.5"/>
        <rFont val="ＭＳ Ｐゴシック"/>
        <family val="3"/>
      </rPr>
      <t>ES-T3PLS</t>
    </r>
  </si>
  <si>
    <r>
      <rPr>
        <sz val="7.5"/>
        <rFont val="ＭＳ Ｐゴシック"/>
        <family val="3"/>
      </rPr>
      <t>ES-PL1</t>
    </r>
  </si>
  <si>
    <r>
      <rPr>
        <sz val="7.5"/>
        <rFont val="ＭＳ Ｐゴシック"/>
        <family val="3"/>
      </rPr>
      <t>ES-PL1S</t>
    </r>
  </si>
  <si>
    <r>
      <rPr>
        <sz val="7.5"/>
        <rFont val="ＭＳ Ｐゴシック"/>
        <family val="3"/>
      </rPr>
      <t>VCG-666CN7</t>
    </r>
  </si>
  <si>
    <r>
      <rPr>
        <sz val="7.5"/>
        <rFont val="ＭＳ Ｐゴシック"/>
        <family val="3"/>
      </rPr>
      <t>VCG-666CN7K-1WH30</t>
    </r>
  </si>
  <si>
    <r>
      <rPr>
        <sz val="7.5"/>
        <rFont val="ＭＳ Ｐゴシック"/>
        <family val="3"/>
      </rPr>
      <t>VCG-666CN7K-1WH50</t>
    </r>
  </si>
  <si>
    <r>
      <rPr>
        <sz val="7.5"/>
        <rFont val="ＭＳ Ｐゴシック"/>
        <family val="3"/>
      </rPr>
      <t>VCG-666CN7K-1LH30</t>
    </r>
  </si>
  <si>
    <r>
      <rPr>
        <sz val="7.5"/>
        <rFont val="ＭＳ Ｐゴシック"/>
        <family val="3"/>
      </rPr>
      <t>VCG-666CN7K-1LH50</t>
    </r>
  </si>
  <si>
    <r>
      <rPr>
        <sz val="7.5"/>
        <rFont val="ＭＳ Ｐゴシック"/>
        <family val="3"/>
      </rPr>
      <t>VSG3-666CN7HS-R</t>
    </r>
  </si>
  <si>
    <r>
      <rPr>
        <sz val="7.5"/>
        <rFont val="ＭＳ Ｐゴシック"/>
        <family val="3"/>
      </rPr>
      <t>VCD-660CN7</t>
    </r>
  </si>
  <si>
    <r>
      <rPr>
        <sz val="7.5"/>
        <rFont val="ＭＳ Ｐゴシック"/>
        <family val="3"/>
      </rPr>
      <t>VSG3-666CN7AS</t>
    </r>
  </si>
  <si>
    <r>
      <rPr>
        <sz val="7.5"/>
        <rFont val="ＭＳ Ｐゴシック"/>
        <family val="3"/>
      </rPr>
      <t>VSG3-666CN7AB</t>
    </r>
  </si>
  <si>
    <r>
      <rPr>
        <sz val="7.5"/>
        <rFont val="ＭＳ Ｐゴシック"/>
        <family val="3"/>
      </rPr>
      <t>VSG3-666CN7HS</t>
    </r>
  </si>
  <si>
    <r>
      <rPr>
        <sz val="7.5"/>
        <rFont val="ＭＳ Ｐゴシック"/>
        <family val="3"/>
      </rPr>
      <t>VSG3-666CN7HB</t>
    </r>
  </si>
  <si>
    <r>
      <rPr>
        <sz val="7.5"/>
        <rFont val="ＭＳ Ｐゴシック"/>
        <family val="3"/>
      </rPr>
      <t>VSG3-666CN7ES</t>
    </r>
  </si>
  <si>
    <r>
      <rPr>
        <sz val="7.5"/>
        <rFont val="ＭＳ Ｐゴシック"/>
        <family val="3"/>
      </rPr>
      <t>VSG3-666CN7EB</t>
    </r>
  </si>
  <si>
    <r>
      <rPr>
        <sz val="7.5"/>
        <rFont val="ＭＳ Ｐゴシック"/>
        <family val="3"/>
      </rPr>
      <t>VSG3-666CN7FS</t>
    </r>
  </si>
  <si>
    <r>
      <rPr>
        <sz val="7.5"/>
        <rFont val="ＭＳ Ｐゴシック"/>
        <family val="3"/>
      </rPr>
      <t>VSG3-666CN7FB</t>
    </r>
  </si>
  <si>
    <t>パナソニック</t>
    <phoneticPr fontId="1"/>
  </si>
  <si>
    <r>
      <rPr>
        <sz val="7.5"/>
        <rFont val="ＭＳ Ｐゴシック"/>
        <family val="3"/>
      </rPr>
      <t>LJV1671B</t>
    </r>
  </si>
  <si>
    <r>
      <rPr>
        <sz val="7.5"/>
        <rFont val="ＭＳ Ｐゴシック"/>
        <family val="3"/>
      </rPr>
      <t>LJV1671B050</t>
    </r>
  </si>
  <si>
    <r>
      <rPr>
        <sz val="7.5"/>
        <rFont val="ＭＳ Ｐゴシック"/>
        <family val="3"/>
      </rPr>
      <t>LJV1671T</t>
    </r>
  </si>
  <si>
    <r>
      <rPr>
        <sz val="7.5"/>
        <rFont val="ＭＳ Ｐゴシック"/>
        <family val="3"/>
      </rPr>
      <t>LJVH671C</t>
    </r>
  </si>
  <si>
    <r>
      <rPr>
        <sz val="7.5"/>
        <rFont val="ＭＳ Ｐゴシック"/>
        <family val="3"/>
      </rPr>
      <t>LJV2671C</t>
    </r>
  </si>
  <si>
    <t>長州産業</t>
    <phoneticPr fontId="1"/>
  </si>
  <si>
    <r>
      <rPr>
        <sz val="7.5"/>
        <rFont val="ＭＳ Ｐゴシック"/>
        <family val="3"/>
      </rPr>
      <t>CV-M01A</t>
    </r>
  </si>
  <si>
    <r>
      <rPr>
        <sz val="7.5"/>
        <rFont val="ＭＳ Ｐゴシック"/>
        <family val="3"/>
      </rPr>
      <t>CV-M01A-EF</t>
    </r>
  </si>
  <si>
    <r>
      <rPr>
        <sz val="7.5"/>
        <rFont val="ＭＳ Ｐゴシック"/>
        <family val="3"/>
      </rPr>
      <t>CV-MS01A</t>
    </r>
  </si>
  <si>
    <r>
      <rPr>
        <sz val="7.5"/>
        <rFont val="ＭＳ Ｐゴシック"/>
        <family val="3"/>
      </rPr>
      <t>CV-MS01A-EF</t>
    </r>
  </si>
  <si>
    <r>
      <rPr>
        <sz val="7.5"/>
        <rFont val="ＭＳ Ｐゴシック"/>
        <family val="3"/>
      </rPr>
      <t>CV-M02A</t>
    </r>
  </si>
  <si>
    <r>
      <rPr>
        <sz val="7.5"/>
        <rFont val="ＭＳ Ｐゴシック"/>
        <family val="3"/>
      </rPr>
      <t>CV-M02A-EF</t>
    </r>
  </si>
  <si>
    <r>
      <rPr>
        <sz val="7.5"/>
        <rFont val="ＭＳ Ｐゴシック"/>
        <family val="3"/>
      </rPr>
      <t>CV-M02A-N</t>
    </r>
  </si>
  <si>
    <r>
      <rPr>
        <sz val="7.5"/>
        <rFont val="ＭＳ Ｐゴシック"/>
        <family val="3"/>
      </rPr>
      <t>CV-MH02A</t>
    </r>
  </si>
  <si>
    <r>
      <rPr>
        <sz val="7.5"/>
        <rFont val="ＭＳ Ｐゴシック"/>
        <family val="3"/>
      </rPr>
      <t>CV-MH02A-EF</t>
    </r>
  </si>
  <si>
    <r>
      <rPr>
        <sz val="7.5"/>
        <rFont val="ＭＳ Ｐゴシック"/>
        <family val="3"/>
      </rPr>
      <t>CV-MH02A-N</t>
    </r>
  </si>
  <si>
    <r>
      <rPr>
        <sz val="7.5"/>
        <rFont val="ＭＳ Ｐゴシック"/>
        <family val="3"/>
      </rPr>
      <t>CV-MS02A</t>
    </r>
  </si>
  <si>
    <r>
      <rPr>
        <sz val="7.5"/>
        <rFont val="ＭＳ Ｐゴシック"/>
        <family val="3"/>
      </rPr>
      <t>CV-MS02A-EF</t>
    </r>
  </si>
  <si>
    <r>
      <rPr>
        <sz val="7.5"/>
        <rFont val="ＭＳ Ｐゴシック"/>
        <family val="3"/>
      </rPr>
      <t>CV-MS02A-N</t>
    </r>
  </si>
  <si>
    <r>
      <rPr>
        <sz val="7.5"/>
        <rFont val="ＭＳ Ｐゴシック"/>
        <family val="3"/>
      </rPr>
      <t>CV-MHS02A</t>
    </r>
  </si>
  <si>
    <r>
      <rPr>
        <sz val="7.5"/>
        <rFont val="ＭＳ Ｐゴシック"/>
        <family val="3"/>
      </rPr>
      <t>CV-MHS02A-EF</t>
    </r>
  </si>
  <si>
    <r>
      <rPr>
        <sz val="7.5"/>
        <rFont val="ＭＳ Ｐゴシック"/>
        <family val="3"/>
      </rPr>
      <t>CV-MHS02A-N</t>
    </r>
  </si>
  <si>
    <r>
      <rPr>
        <sz val="7.5"/>
        <rFont val="ＭＳ Ｐゴシック"/>
        <family val="3"/>
      </rPr>
      <t>VCP601</t>
    </r>
  </si>
  <si>
    <r>
      <rPr>
        <sz val="7.5"/>
        <rFont val="ＭＳ Ｐゴシック"/>
        <family val="3"/>
      </rPr>
      <t>VCP602</t>
    </r>
  </si>
  <si>
    <t>椿本チエイン</t>
    <phoneticPr fontId="1"/>
  </si>
  <si>
    <r>
      <rPr>
        <sz val="7.5"/>
        <rFont val="ＭＳ Ｐゴシック"/>
        <family val="3"/>
      </rPr>
      <t>TPS10-A</t>
    </r>
  </si>
  <si>
    <r>
      <rPr>
        <sz val="7.5"/>
        <rFont val="ＭＳ Ｐゴシック"/>
        <family val="3"/>
      </rPr>
      <t>TPS10-A-H01</t>
    </r>
  </si>
  <si>
    <r>
      <rPr>
        <sz val="7.5"/>
        <rFont val="ＭＳ Ｐゴシック"/>
        <family val="3"/>
      </rPr>
      <t>TPS10-A-N01</t>
    </r>
  </si>
  <si>
    <r>
      <rPr>
        <sz val="7.5"/>
        <rFont val="ＭＳ Ｐゴシック"/>
        <family val="3"/>
      </rPr>
      <t>TPS20-A</t>
    </r>
  </si>
  <si>
    <r>
      <rPr>
        <sz val="7.5"/>
        <rFont val="ＭＳ Ｐゴシック"/>
        <family val="3"/>
      </rPr>
      <t>TPS20-A-H01</t>
    </r>
  </si>
  <si>
    <r>
      <rPr>
        <sz val="7.5"/>
        <rFont val="ＭＳ Ｐゴシック"/>
        <family val="3"/>
      </rPr>
      <t>TPS20-A-N01</t>
    </r>
  </si>
  <si>
    <t>東光高岳</t>
    <phoneticPr fontId="1"/>
  </si>
  <si>
    <r>
      <rPr>
        <sz val="7.5"/>
        <rFont val="ＭＳ Ｐゴシック"/>
        <family val="3"/>
      </rPr>
      <t>CFD1-B-V2H1</t>
    </r>
  </si>
  <si>
    <t>代  表  理  事　　　堀　 家　　 久　 靖  殿</t>
    <rPh sb="0" eb="1">
      <t>ダイ</t>
    </rPh>
    <rPh sb="3" eb="4">
      <t>オモテ</t>
    </rPh>
    <rPh sb="6" eb="7">
      <t>リ</t>
    </rPh>
    <rPh sb="9" eb="10">
      <t>コト</t>
    </rPh>
    <rPh sb="13" eb="14">
      <t>ホリ</t>
    </rPh>
    <rPh sb="16" eb="17">
      <t>イエ</t>
    </rPh>
    <rPh sb="20" eb="21">
      <t>ヒサシ</t>
    </rPh>
    <rPh sb="23" eb="24">
      <t>ヤスシ</t>
    </rPh>
    <rPh sb="26" eb="27">
      <t>ドノ</t>
    </rPh>
    <phoneticPr fontId="1"/>
  </si>
  <si>
    <t>　代  表  理  事　 堀　 家　 久　 靖  殿</t>
    <phoneticPr fontId="1"/>
  </si>
  <si>
    <t>2025/8/19更新</t>
    <rPh sb="9" eb="11">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</si>
</sst>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lt;=999]000;[&lt;=9999]000\-00;000\-0000"/>
    <numFmt numFmtId="177" formatCode="0_ "/>
    <numFmt numFmtId="178" formatCode="#,##0_ "/>
    <numFmt numFmtId="179" formatCode="[$-411]ggge&quot;年&quot;m&quot;月&quot;d&quot;日&quot;;@"/>
    <numFmt numFmtId="180" formatCode="#,##0_);[Red]\(#,##0\)"/>
    <numFmt numFmtId="181" formatCode="#,##0;[Red]#,##0"/>
    <numFmt numFmtId="182" formatCode="#,##0;&quot;▲ &quot;#,##0"/>
  </numFmts>
  <fonts count="63">
    <font>
      <sz val="11"/>
      <color theme="1"/>
      <name val="游ゴシック"/>
      <family val="2"/>
      <charset val="128"/>
      <scheme val="minor"/>
    </font>
    <font>
      <sz val="6"/>
      <name val="游ゴシック"/>
      <family val="2"/>
      <charset val="128"/>
      <scheme val="minor"/>
    </font>
    <font>
      <b/>
      <sz val="16"/>
      <color theme="0"/>
      <name val="游ゴシック"/>
      <family val="3"/>
      <charset val="128"/>
      <scheme val="minor"/>
    </font>
    <font>
      <sz val="11"/>
      <color theme="1"/>
      <name val="ＭＳ Ｐ明朝"/>
      <family val="1"/>
      <charset val="128"/>
    </font>
    <font>
      <vertAlign val="superscript"/>
      <sz val="11"/>
      <color theme="1"/>
      <name val="ＭＳ Ｐ明朝"/>
      <family val="1"/>
      <charset val="128"/>
    </font>
    <font>
      <sz val="9"/>
      <color theme="1"/>
      <name val="ＭＳ Ｐ明朝"/>
      <family val="1"/>
      <charset val="128"/>
    </font>
    <font>
      <sz val="8"/>
      <color theme="1"/>
      <name val="ＭＳ Ｐ明朝"/>
      <family val="1"/>
      <charset val="128"/>
    </font>
    <font>
      <sz val="10"/>
      <color theme="1"/>
      <name val="ＭＳ Ｐ明朝"/>
      <family val="1"/>
      <charset val="128"/>
    </font>
    <font>
      <sz val="14"/>
      <color theme="1"/>
      <name val="ＭＳ Ｐ明朝"/>
      <family val="1"/>
      <charset val="128"/>
    </font>
    <font>
      <sz val="11"/>
      <color theme="1"/>
      <name val="游ゴシック"/>
      <family val="2"/>
      <charset val="128"/>
      <scheme val="minor"/>
    </font>
    <font>
      <b/>
      <sz val="11"/>
      <color rgb="FFFF0000"/>
      <name val="游ゴシック"/>
      <family val="3"/>
      <charset val="128"/>
      <scheme val="minor"/>
    </font>
    <font>
      <b/>
      <sz val="11"/>
      <name val="游ゴシック"/>
      <family val="3"/>
      <charset val="128"/>
      <scheme val="minor"/>
    </font>
    <font>
      <b/>
      <sz val="18"/>
      <color rgb="FFFF0000"/>
      <name val="游ゴシック"/>
      <family val="3"/>
      <charset val="128"/>
      <scheme val="minor"/>
    </font>
    <font>
      <b/>
      <sz val="18"/>
      <name val="游ゴシック"/>
      <family val="3"/>
      <charset val="128"/>
      <scheme val="minor"/>
    </font>
    <font>
      <sz val="11"/>
      <color rgb="FFFF0000"/>
      <name val="游ゴシック"/>
      <family val="3"/>
      <charset val="128"/>
      <scheme val="minor"/>
    </font>
    <font>
      <b/>
      <sz val="11"/>
      <color rgb="FF0070C0"/>
      <name val="游ゴシック"/>
      <family val="3"/>
      <charset val="128"/>
      <scheme val="minor"/>
    </font>
    <font>
      <sz val="10.5"/>
      <color theme="1"/>
      <name val="ＭＳ Ｐ明朝"/>
      <family val="1"/>
      <charset val="128"/>
    </font>
    <font>
      <vertAlign val="superscript"/>
      <sz val="10.5"/>
      <color theme="1"/>
      <name val="ＭＳ Ｐ明朝"/>
      <family val="1"/>
      <charset val="128"/>
    </font>
    <font>
      <sz val="12"/>
      <color theme="1"/>
      <name val="ＭＳ Ｐ明朝"/>
      <family val="1"/>
      <charset val="128"/>
    </font>
    <font>
      <b/>
      <sz val="11"/>
      <color rgb="FF92D050"/>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name val="ＭＳ Ｐ明朝"/>
      <family val="1"/>
      <charset val="128"/>
    </font>
    <font>
      <b/>
      <sz val="11"/>
      <color theme="0"/>
      <name val="游ゴシック"/>
      <family val="3"/>
      <charset val="128"/>
      <scheme val="minor"/>
    </font>
    <font>
      <sz val="10"/>
      <color rgb="FF000000"/>
      <name val="Times New Roman"/>
      <family val="1"/>
    </font>
    <font>
      <sz val="10"/>
      <color theme="1"/>
      <name val="ＭＳ 明朝"/>
      <family val="1"/>
      <charset val="128"/>
    </font>
    <font>
      <sz val="8"/>
      <color theme="1"/>
      <name val="ＭＳ 明朝"/>
      <family val="1"/>
      <charset val="128"/>
    </font>
    <font>
      <sz val="11"/>
      <name val="ＭＳ Ｐゴシック"/>
      <family val="3"/>
      <charset val="128"/>
    </font>
    <font>
      <sz val="10"/>
      <name val="ＭＳ 明朝"/>
      <family val="1"/>
      <charset val="128"/>
    </font>
    <font>
      <b/>
      <sz val="14"/>
      <name val="ＭＳ 明朝"/>
      <family val="1"/>
      <charset val="128"/>
    </font>
    <font>
      <sz val="6"/>
      <name val="ＭＳ Ｐゴシック"/>
      <family val="3"/>
      <charset val="128"/>
    </font>
    <font>
      <b/>
      <sz val="10"/>
      <name val="ＭＳ 明朝"/>
      <family val="1"/>
      <charset val="128"/>
    </font>
    <font>
      <sz val="14"/>
      <name val="ＭＳ 明朝"/>
      <family val="1"/>
      <charset val="128"/>
    </font>
    <font>
      <sz val="8"/>
      <name val="ＭＳ 明朝"/>
      <family val="1"/>
      <charset val="128"/>
    </font>
    <font>
      <sz val="11"/>
      <name val="ＭＳ 明朝"/>
      <family val="1"/>
      <charset val="128"/>
    </font>
    <font>
      <sz val="11"/>
      <color indexed="12"/>
      <name val="ＭＳ 明朝"/>
      <family val="1"/>
      <charset val="128"/>
    </font>
    <font>
      <sz val="11"/>
      <color rgb="FFFF0000"/>
      <name val="ＭＳ 明朝"/>
      <family val="1"/>
      <charset val="128"/>
    </font>
    <font>
      <sz val="11"/>
      <color rgb="FF000000"/>
      <name val="ＭＳ Ｐゴシック"/>
      <family val="3"/>
      <charset val="128"/>
    </font>
    <font>
      <sz val="10"/>
      <color rgb="FFFF0000"/>
      <name val="ＭＳ 明朝"/>
      <family val="1"/>
      <charset val="128"/>
    </font>
    <font>
      <sz val="6"/>
      <name val="ＭＳ 明朝"/>
      <family val="1"/>
      <charset val="128"/>
    </font>
    <font>
      <sz val="11"/>
      <color theme="1"/>
      <name val="ＭＳ 明朝"/>
      <family val="1"/>
      <charset val="128"/>
    </font>
    <font>
      <vertAlign val="superscript"/>
      <sz val="11"/>
      <color theme="1"/>
      <name val="ＭＳ 明朝"/>
      <family val="1"/>
      <charset val="128"/>
    </font>
    <font>
      <sz val="11"/>
      <color rgb="FF000000"/>
      <name val="ＭＳ 明朝"/>
      <family val="1"/>
      <charset val="128"/>
    </font>
    <font>
      <sz val="11"/>
      <name val="游ゴシック"/>
      <family val="3"/>
      <charset val="128"/>
      <scheme val="minor"/>
    </font>
    <font>
      <sz val="16"/>
      <color theme="0"/>
      <name val="游ゴシック"/>
      <family val="3"/>
      <charset val="128"/>
      <scheme val="minor"/>
    </font>
    <font>
      <sz val="16"/>
      <name val="游ゴシック"/>
      <family val="3"/>
      <charset val="128"/>
      <scheme val="minor"/>
    </font>
    <font>
      <sz val="7"/>
      <name val="ＭＳ Ｐ明朝"/>
      <family val="1"/>
    </font>
    <font>
      <sz val="11"/>
      <color theme="1"/>
      <name val="游ゴシック"/>
      <family val="1"/>
      <charset val="128"/>
      <scheme val="minor"/>
    </font>
    <font>
      <sz val="6"/>
      <name val="ＭＳ Ｐ明朝"/>
      <family val="1"/>
    </font>
    <font>
      <sz val="3.5"/>
      <name val="ＭＳ Ｐ明朝"/>
      <family val="1"/>
    </font>
    <font>
      <b/>
      <sz val="11"/>
      <color theme="1"/>
      <name val="ＭＳ Ｐ明朝"/>
      <family val="1"/>
      <charset val="128"/>
    </font>
    <font>
      <sz val="10.5"/>
      <color rgb="FF000000"/>
      <name val="ＭＳ 明朝"/>
      <family val="1"/>
      <charset val="128"/>
    </font>
    <font>
      <sz val="10.5"/>
      <color theme="1"/>
      <name val="ＭＳ 明朝"/>
      <family val="1"/>
      <charset val="128"/>
    </font>
    <font>
      <sz val="11"/>
      <color rgb="FF002060"/>
      <name val="游ゴシック"/>
      <family val="3"/>
      <charset val="128"/>
      <scheme val="minor"/>
    </font>
    <font>
      <b/>
      <sz val="11"/>
      <color rgb="FFFFFF00"/>
      <name val="游ゴシック"/>
      <family val="3"/>
      <charset val="128"/>
      <scheme val="minor"/>
    </font>
    <font>
      <b/>
      <sz val="11"/>
      <color theme="7"/>
      <name val="游ゴシック"/>
      <family val="3"/>
      <charset val="128"/>
      <scheme val="minor"/>
    </font>
    <font>
      <sz val="6"/>
      <name val="ＭＳ Ｐ明朝"/>
      <family val="1"/>
      <charset val="128"/>
    </font>
    <font>
      <sz val="6"/>
      <color rgb="FF000000"/>
      <name val="ＭＳ Ｐ明朝"/>
      <family val="2"/>
    </font>
    <font>
      <sz val="7"/>
      <name val="ＭＳ Ｐ明朝"/>
      <family val="1"/>
      <charset val="128"/>
    </font>
    <font>
      <sz val="7"/>
      <color rgb="FF000000"/>
      <name val="ＭＳ Ｐ明朝"/>
      <family val="2"/>
    </font>
    <font>
      <sz val="7.5"/>
      <name val="ＭＳ Ｐゴシック"/>
      <family val="3"/>
    </font>
    <font>
      <sz val="7.5"/>
      <name val="ＭＳ Ｐゴシック"/>
      <family val="3"/>
      <charset val="128"/>
    </font>
    <font>
      <sz val="7.5"/>
      <name val="ＭＳ Ｐゴシック"/>
      <family val="2"/>
    </font>
  </fonts>
  <fills count="10">
    <fill>
      <patternFill patternType="none"/>
    </fill>
    <fill>
      <patternFill patternType="gray125"/>
    </fill>
    <fill>
      <patternFill patternType="solid">
        <fgColor theme="7" tint="0.79998168889431442"/>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rgb="FFFF0000"/>
        <bgColor indexed="64"/>
      </patternFill>
    </fill>
    <fill>
      <patternFill patternType="solid">
        <fgColor theme="9"/>
        <bgColor indexed="64"/>
      </patternFill>
    </fill>
    <fill>
      <patternFill patternType="solid">
        <fgColor rgb="FF002060"/>
        <bgColor indexed="64"/>
      </patternFill>
    </fill>
    <fill>
      <patternFill patternType="solid">
        <fgColor theme="8" tint="0.79998168889431442"/>
        <bgColor indexed="64"/>
      </patternFill>
    </fill>
    <fill>
      <patternFill patternType="solid">
        <fgColor rgb="FFFFFF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right style="thin">
        <color auto="1"/>
      </right>
      <top style="medium">
        <color auto="1"/>
      </top>
      <bottom/>
      <diagonal/>
    </border>
    <border>
      <left/>
      <right/>
      <top/>
      <bottom style="medium">
        <color auto="1"/>
      </bottom>
      <diagonal/>
    </border>
    <border>
      <left/>
      <right style="thin">
        <color auto="1"/>
      </right>
      <top/>
      <bottom style="medium">
        <color auto="1"/>
      </bottom>
      <diagonal/>
    </border>
    <border>
      <left style="medium">
        <color auto="1"/>
      </left>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auto="1"/>
      </right>
      <top style="medium">
        <color auto="1"/>
      </top>
      <bottom/>
      <diagonal/>
    </border>
    <border>
      <left/>
      <right style="medium">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medium">
        <color auto="1"/>
      </left>
      <right/>
      <top style="thin">
        <color auto="1"/>
      </top>
      <bottom/>
      <diagonal/>
    </border>
    <border>
      <left style="medium">
        <color indexed="64"/>
      </left>
      <right/>
      <top/>
      <bottom/>
      <diagonal/>
    </border>
    <border>
      <left/>
      <right style="medium">
        <color auto="1"/>
      </right>
      <top/>
      <bottom/>
      <diagonal/>
    </border>
    <border>
      <left style="thin">
        <color indexed="64"/>
      </left>
      <right style="thin">
        <color indexed="64"/>
      </right>
      <top/>
      <bottom style="thin">
        <color indexed="64"/>
      </bottom>
      <diagonal/>
    </border>
    <border>
      <left/>
      <right style="medium">
        <color auto="1"/>
      </right>
      <top style="thin">
        <color indexed="64"/>
      </top>
      <bottom/>
      <diagonal/>
    </border>
    <border>
      <left/>
      <right style="medium">
        <color auto="1"/>
      </right>
      <top/>
      <bottom style="thin">
        <color auto="1"/>
      </bottom>
      <diagonal/>
    </border>
    <border>
      <left style="thin">
        <color auto="1"/>
      </left>
      <right/>
      <top style="thin">
        <color auto="1"/>
      </top>
      <bottom style="medium">
        <color auto="1"/>
      </bottom>
      <diagonal/>
    </border>
    <border>
      <left/>
      <right style="thin">
        <color indexed="64"/>
      </right>
      <top style="thin">
        <color indexed="64"/>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indexed="64"/>
      </left>
      <right/>
      <top/>
      <bottom style="thin">
        <color indexed="64"/>
      </bottom>
      <diagonal/>
    </border>
    <border>
      <left/>
      <right style="thin">
        <color auto="1"/>
      </right>
      <top style="medium">
        <color auto="1"/>
      </top>
      <bottom style="thin">
        <color auto="1"/>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mediumDashDot">
        <color auto="1"/>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thin">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diagonal/>
    </border>
    <border>
      <left style="medium">
        <color auto="1"/>
      </left>
      <right/>
      <top style="thin">
        <color auto="1"/>
      </top>
      <bottom style="thin">
        <color auto="1"/>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style="thin">
        <color indexed="64"/>
      </left>
      <right style="thin">
        <color indexed="64"/>
      </right>
      <top/>
      <bottom/>
      <diagonal/>
    </border>
  </borders>
  <cellStyleXfs count="6">
    <xf numFmtId="0" fontId="0" fillId="0" borderId="0">
      <alignment vertical="center"/>
    </xf>
    <xf numFmtId="38" fontId="9" fillId="0" borderId="0" applyFont="0" applyFill="0" applyBorder="0" applyAlignment="0" applyProtection="0">
      <alignment vertical="center"/>
    </xf>
    <xf numFmtId="0" fontId="24" fillId="0" borderId="0"/>
    <xf numFmtId="0" fontId="27" fillId="0" borderId="0">
      <alignment vertical="center"/>
    </xf>
    <xf numFmtId="38" fontId="27" fillId="0" borderId="0" applyFont="0" applyFill="0" applyBorder="0" applyAlignment="0" applyProtection="0">
      <alignment vertical="center"/>
    </xf>
    <xf numFmtId="0" fontId="24" fillId="0" borderId="0"/>
  </cellStyleXfs>
  <cellXfs count="623">
    <xf numFmtId="0" fontId="0" fillId="0" borderId="0" xfId="0">
      <alignment vertical="center"/>
    </xf>
    <xf numFmtId="0" fontId="3" fillId="0" borderId="0" xfId="0" applyFont="1">
      <alignment vertical="center"/>
    </xf>
    <xf numFmtId="0" fontId="3" fillId="0" borderId="0" xfId="0" applyFont="1" applyBorder="1" applyAlignment="1">
      <alignment vertical="center"/>
    </xf>
    <xf numFmtId="0" fontId="5" fillId="0" borderId="0" xfId="0" applyFont="1">
      <alignment vertical="center"/>
    </xf>
    <xf numFmtId="0" fontId="6" fillId="0" borderId="0" xfId="0" applyFont="1">
      <alignment vertical="center"/>
    </xf>
    <xf numFmtId="0" fontId="3" fillId="0" borderId="0" xfId="0" applyFont="1" applyBorder="1">
      <alignment vertical="center"/>
    </xf>
    <xf numFmtId="176" fontId="0" fillId="0" borderId="18" xfId="0" applyNumberFormat="1" applyFill="1" applyBorder="1" applyAlignment="1">
      <alignment horizontal="center" vertical="center"/>
    </xf>
    <xf numFmtId="176" fontId="0" fillId="0" borderId="17" xfId="0" applyNumberFormat="1" applyFill="1" applyBorder="1" applyAlignment="1">
      <alignment vertical="center"/>
    </xf>
    <xf numFmtId="176" fontId="0" fillId="0" borderId="18" xfId="0" applyNumberFormat="1" applyFill="1" applyBorder="1" applyAlignment="1">
      <alignment vertical="center"/>
    </xf>
    <xf numFmtId="0" fontId="5" fillId="0" borderId="0" xfId="0" applyFont="1" applyAlignment="1">
      <alignment horizontal="right" vertical="center"/>
    </xf>
    <xf numFmtId="0" fontId="7" fillId="0" borderId="0" xfId="0" applyFont="1">
      <alignment vertical="center"/>
    </xf>
    <xf numFmtId="0" fontId="0" fillId="2" borderId="1" xfId="0" applyFill="1" applyBorder="1">
      <alignment vertical="center"/>
    </xf>
    <xf numFmtId="0" fontId="0" fillId="3" borderId="1" xfId="0" applyFill="1" applyBorder="1">
      <alignment vertical="center"/>
    </xf>
    <xf numFmtId="0" fontId="0" fillId="4" borderId="1" xfId="0" applyFill="1" applyBorder="1">
      <alignment vertical="center"/>
    </xf>
    <xf numFmtId="0" fontId="0" fillId="5" borderId="1" xfId="0" applyFill="1" applyBorder="1">
      <alignment vertical="center"/>
    </xf>
    <xf numFmtId="0" fontId="16" fillId="0" borderId="0" xfId="0" applyFont="1">
      <alignment vertical="center"/>
    </xf>
    <xf numFmtId="0" fontId="16" fillId="0" borderId="0" xfId="0" applyFont="1" applyBorder="1" applyAlignment="1">
      <alignment vertical="center"/>
    </xf>
    <xf numFmtId="0" fontId="16" fillId="0" borderId="0" xfId="0" applyFont="1" applyAlignment="1">
      <alignment vertical="center"/>
    </xf>
    <xf numFmtId="0" fontId="16" fillId="0" borderId="0" xfId="0" applyFont="1" applyAlignment="1">
      <alignment vertical="center" shrinkToFit="1"/>
    </xf>
    <xf numFmtId="0" fontId="16" fillId="0" borderId="0" xfId="0" applyFont="1" applyAlignment="1">
      <alignment horizontal="right" vertical="center"/>
    </xf>
    <xf numFmtId="0" fontId="16" fillId="0" borderId="0" xfId="0" quotePrefix="1" applyFont="1" applyAlignment="1">
      <alignment horizontal="left" vertical="center"/>
    </xf>
    <xf numFmtId="38" fontId="16" fillId="0" borderId="0" xfId="1" applyFont="1" applyAlignment="1">
      <alignment vertical="center" shrinkToFit="1"/>
    </xf>
    <xf numFmtId="179" fontId="16" fillId="0" borderId="0" xfId="0" applyNumberFormat="1" applyFont="1" applyAlignment="1">
      <alignment vertical="center" shrinkToFit="1"/>
    </xf>
    <xf numFmtId="0" fontId="16" fillId="0" borderId="18" xfId="0" applyFont="1" applyBorder="1" applyAlignment="1">
      <alignment vertical="center"/>
    </xf>
    <xf numFmtId="0" fontId="16" fillId="0" borderId="0" xfId="0" applyFont="1" applyBorder="1">
      <alignment vertical="center"/>
    </xf>
    <xf numFmtId="0" fontId="0" fillId="0" borderId="18" xfId="0" applyFill="1" applyBorder="1" applyAlignment="1">
      <alignment horizontal="center" vertical="center"/>
    </xf>
    <xf numFmtId="0" fontId="0" fillId="0" borderId="0" xfId="0" applyFill="1">
      <alignment vertical="center"/>
    </xf>
    <xf numFmtId="0" fontId="0" fillId="0" borderId="0" xfId="0" applyFill="1" applyAlignment="1">
      <alignment horizontal="left" vertical="center"/>
    </xf>
    <xf numFmtId="0" fontId="0" fillId="0" borderId="0" xfId="0" applyFill="1" applyAlignment="1">
      <alignment vertical="center"/>
    </xf>
    <xf numFmtId="0" fontId="20" fillId="0" borderId="0" xfId="0" applyFont="1" applyFill="1">
      <alignment vertical="center"/>
    </xf>
    <xf numFmtId="0" fontId="0" fillId="0" borderId="1" xfId="0" applyFill="1" applyBorder="1">
      <alignment vertical="center"/>
    </xf>
    <xf numFmtId="0" fontId="0" fillId="0" borderId="0" xfId="0" applyFill="1" applyAlignment="1">
      <alignment horizontal="center" vertical="center"/>
    </xf>
    <xf numFmtId="0" fontId="0" fillId="0" borderId="10" xfId="0" applyFill="1" applyBorder="1" applyAlignment="1">
      <alignment vertical="center"/>
    </xf>
    <xf numFmtId="3" fontId="0" fillId="0" borderId="0" xfId="0" applyNumberFormat="1" applyFill="1">
      <alignment vertical="center"/>
    </xf>
    <xf numFmtId="0" fontId="10" fillId="0" borderId="0" xfId="0" applyFont="1" applyFill="1" applyAlignment="1">
      <alignment horizontal="left" vertical="center"/>
    </xf>
    <xf numFmtId="0" fontId="14" fillId="0" borderId="0" xfId="0" applyFont="1" applyFill="1">
      <alignment vertical="center"/>
    </xf>
    <xf numFmtId="38" fontId="0" fillId="0" borderId="19" xfId="1" applyFont="1" applyFill="1" applyBorder="1" applyAlignment="1">
      <alignment vertical="center"/>
    </xf>
    <xf numFmtId="0" fontId="0" fillId="0" borderId="0" xfId="0" applyFill="1" applyBorder="1">
      <alignment vertical="center"/>
    </xf>
    <xf numFmtId="38" fontId="0" fillId="4" borderId="19" xfId="1" applyFont="1" applyFill="1" applyBorder="1" applyAlignment="1">
      <alignment vertical="center"/>
    </xf>
    <xf numFmtId="0" fontId="0" fillId="0" borderId="0" xfId="0" applyFill="1" applyAlignment="1">
      <alignment vertical="center" shrinkToFit="1"/>
    </xf>
    <xf numFmtId="0" fontId="22" fillId="0" borderId="41" xfId="2" applyFont="1" applyBorder="1" applyAlignment="1">
      <alignment horizontal="left" vertical="center" wrapText="1"/>
    </xf>
    <xf numFmtId="0" fontId="16" fillId="0" borderId="0" xfId="0" applyFont="1" applyAlignment="1">
      <alignment horizontal="center" vertical="center"/>
    </xf>
    <xf numFmtId="179" fontId="16" fillId="0" borderId="0" xfId="0" applyNumberFormat="1"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vertical="center" shrinkToFit="1"/>
    </xf>
    <xf numFmtId="0" fontId="16" fillId="0" borderId="0" xfId="0" applyNumberFormat="1" applyFont="1" applyAlignment="1">
      <alignment horizontal="right" vertical="center" shrinkToFit="1"/>
    </xf>
    <xf numFmtId="0" fontId="26" fillId="0" borderId="0" xfId="0" applyFont="1">
      <alignment vertical="center"/>
    </xf>
    <xf numFmtId="49" fontId="28" fillId="0" borderId="0" xfId="3" applyNumberFormat="1" applyFont="1" applyFill="1" applyAlignment="1">
      <alignment vertical="center"/>
    </xf>
    <xf numFmtId="49" fontId="28" fillId="0" borderId="0" xfId="3" applyNumberFormat="1" applyFont="1" applyFill="1" applyBorder="1" applyAlignment="1">
      <alignment vertical="center"/>
    </xf>
    <xf numFmtId="49" fontId="32" fillId="0" borderId="0" xfId="3" applyNumberFormat="1" applyFont="1" applyFill="1" applyBorder="1" applyAlignment="1">
      <alignment vertical="center"/>
    </xf>
    <xf numFmtId="49" fontId="34" fillId="0" borderId="0" xfId="3" applyNumberFormat="1" applyFont="1" applyFill="1" applyBorder="1" applyAlignment="1">
      <alignment vertical="center"/>
    </xf>
    <xf numFmtId="49" fontId="34" fillId="0" borderId="0" xfId="3" applyNumberFormat="1" applyFont="1" applyFill="1" applyAlignment="1">
      <alignment vertical="center"/>
    </xf>
    <xf numFmtId="0" fontId="34" fillId="0" borderId="0" xfId="3" applyNumberFormat="1" applyFont="1" applyFill="1" applyBorder="1" applyAlignment="1">
      <alignment vertical="center"/>
    </xf>
    <xf numFmtId="0" fontId="34" fillId="0" borderId="0" xfId="3" applyFont="1" applyFill="1" applyBorder="1" applyAlignment="1">
      <alignment vertical="center"/>
    </xf>
    <xf numFmtId="49" fontId="35" fillId="0" borderId="0" xfId="3" applyNumberFormat="1" applyFont="1" applyFill="1" applyBorder="1" applyAlignment="1">
      <alignment vertical="center" shrinkToFit="1"/>
    </xf>
    <xf numFmtId="49" fontId="35" fillId="0" borderId="0" xfId="3" applyNumberFormat="1" applyFont="1" applyFill="1" applyBorder="1" applyAlignment="1">
      <alignment vertical="center"/>
    </xf>
    <xf numFmtId="180" fontId="34" fillId="0" borderId="0" xfId="3" applyNumberFormat="1" applyFont="1" applyFill="1" applyBorder="1" applyAlignment="1">
      <alignment vertical="center" shrinkToFit="1"/>
    </xf>
    <xf numFmtId="0" fontId="34" fillId="0" borderId="0" xfId="3" applyFont="1" applyFill="1" applyBorder="1" applyAlignment="1">
      <alignment vertical="center" shrinkToFit="1"/>
    </xf>
    <xf numFmtId="180" fontId="35" fillId="0" borderId="0" xfId="3" applyNumberFormat="1" applyFont="1" applyFill="1" applyBorder="1" applyAlignment="1">
      <alignment vertical="center" shrinkToFit="1"/>
    </xf>
    <xf numFmtId="49" fontId="28" fillId="0" borderId="0" xfId="3" applyNumberFormat="1" applyFont="1" applyFill="1" applyBorder="1" applyAlignment="1">
      <alignment horizontal="right" vertical="center"/>
    </xf>
    <xf numFmtId="49" fontId="25" fillId="0" borderId="23" xfId="3" applyNumberFormat="1" applyFont="1" applyFill="1" applyBorder="1" applyAlignment="1">
      <alignment horizontal="center" vertical="center"/>
    </xf>
    <xf numFmtId="181" fontId="28" fillId="0" borderId="37" xfId="3" applyNumberFormat="1" applyFont="1" applyFill="1" applyBorder="1" applyAlignment="1">
      <alignment horizontal="right" vertical="center"/>
    </xf>
    <xf numFmtId="49" fontId="28" fillId="0" borderId="23" xfId="3" applyNumberFormat="1" applyFont="1" applyFill="1" applyBorder="1" applyAlignment="1">
      <alignment horizontal="center" vertical="center"/>
    </xf>
    <xf numFmtId="181" fontId="25" fillId="0" borderId="37" xfId="3" applyNumberFormat="1" applyFont="1" applyFill="1" applyBorder="1" applyAlignment="1">
      <alignment horizontal="right" vertical="center"/>
    </xf>
    <xf numFmtId="49" fontId="25" fillId="0" borderId="9" xfId="3" applyNumberFormat="1" applyFont="1" applyFill="1" applyBorder="1" applyAlignment="1">
      <alignment horizontal="center" vertical="center"/>
    </xf>
    <xf numFmtId="181" fontId="25" fillId="0" borderId="11" xfId="3" applyNumberFormat="1" applyFont="1" applyFill="1" applyBorder="1" applyAlignment="1">
      <alignment horizontal="right" vertical="center"/>
    </xf>
    <xf numFmtId="49" fontId="25" fillId="0" borderId="30" xfId="3" applyNumberFormat="1" applyFont="1" applyFill="1" applyBorder="1" applyAlignment="1">
      <alignment horizontal="center" vertical="center"/>
    </xf>
    <xf numFmtId="181" fontId="25" fillId="0" borderId="31" xfId="3" applyNumberFormat="1" applyFont="1" applyFill="1" applyBorder="1" applyAlignment="1">
      <alignment horizontal="right" vertical="center"/>
    </xf>
    <xf numFmtId="0" fontId="37" fillId="0" borderId="0" xfId="3" applyFont="1" applyFill="1" applyBorder="1" applyAlignment="1">
      <alignment horizontal="left" vertical="center" readingOrder="1"/>
    </xf>
    <xf numFmtId="181" fontId="38" fillId="0" borderId="37" xfId="3" applyNumberFormat="1" applyFont="1" applyFill="1" applyBorder="1" applyAlignment="1">
      <alignment horizontal="right" vertical="center"/>
    </xf>
    <xf numFmtId="49" fontId="38" fillId="0" borderId="23" xfId="3" applyNumberFormat="1" applyFont="1" applyFill="1" applyBorder="1" applyAlignment="1">
      <alignment horizontal="center" vertical="center"/>
    </xf>
    <xf numFmtId="49" fontId="25" fillId="0" borderId="14" xfId="3" applyNumberFormat="1" applyFont="1" applyFill="1" applyBorder="1" applyAlignment="1">
      <alignment horizontal="center" vertical="center"/>
    </xf>
    <xf numFmtId="181" fontId="38" fillId="0" borderId="16" xfId="3" applyNumberFormat="1" applyFont="1" applyFill="1" applyBorder="1" applyAlignment="1">
      <alignment horizontal="right" vertical="center"/>
    </xf>
    <xf numFmtId="49" fontId="38" fillId="0" borderId="14" xfId="3" applyNumberFormat="1" applyFont="1" applyFill="1" applyBorder="1" applyAlignment="1">
      <alignment horizontal="center" vertical="center"/>
    </xf>
    <xf numFmtId="181" fontId="25" fillId="0" borderId="16" xfId="3" applyNumberFormat="1" applyFont="1" applyFill="1" applyBorder="1" applyAlignment="1">
      <alignment horizontal="right" vertical="center"/>
    </xf>
    <xf numFmtId="49" fontId="25" fillId="0" borderId="46" xfId="3" applyNumberFormat="1" applyFont="1" applyFill="1" applyBorder="1" applyAlignment="1">
      <alignment horizontal="center" vertical="center"/>
    </xf>
    <xf numFmtId="181" fontId="25" fillId="0" borderId="45" xfId="3" applyNumberFormat="1" applyFont="1" applyFill="1" applyBorder="1" applyAlignment="1">
      <alignment horizontal="right" vertical="center"/>
    </xf>
    <xf numFmtId="49" fontId="28" fillId="0" borderId="46" xfId="3" applyNumberFormat="1" applyFont="1" applyFill="1" applyBorder="1" applyAlignment="1">
      <alignment vertical="center"/>
    </xf>
    <xf numFmtId="49" fontId="25" fillId="0" borderId="46" xfId="3" applyNumberFormat="1" applyFont="1" applyFill="1" applyBorder="1" applyAlignment="1">
      <alignment vertical="center"/>
    </xf>
    <xf numFmtId="181" fontId="25" fillId="0" borderId="45" xfId="3" applyNumberFormat="1" applyFont="1" applyFill="1" applyBorder="1" applyAlignment="1">
      <alignment vertical="center"/>
    </xf>
    <xf numFmtId="49" fontId="28" fillId="0" borderId="0" xfId="3" applyNumberFormat="1" applyFont="1" applyFill="1" applyBorder="1" applyAlignment="1">
      <alignment horizontal="center" vertical="center"/>
    </xf>
    <xf numFmtId="49" fontId="25" fillId="0" borderId="0" xfId="3" applyNumberFormat="1" applyFont="1" applyFill="1" applyBorder="1" applyAlignment="1">
      <alignment horizontal="center" vertical="center"/>
    </xf>
    <xf numFmtId="181" fontId="25" fillId="0" borderId="0" xfId="3" applyNumberFormat="1" applyFont="1" applyFill="1" applyBorder="1" applyAlignment="1">
      <alignment horizontal="right" vertical="center"/>
    </xf>
    <xf numFmtId="49" fontId="25" fillId="0" borderId="0" xfId="3" applyNumberFormat="1" applyFont="1" applyFill="1" applyBorder="1" applyAlignment="1">
      <alignment vertical="center"/>
    </xf>
    <xf numFmtId="181" fontId="25" fillId="0" borderId="0" xfId="3" applyNumberFormat="1" applyFont="1" applyFill="1" applyBorder="1" applyAlignment="1">
      <alignment vertical="center"/>
    </xf>
    <xf numFmtId="49" fontId="26" fillId="0" borderId="0" xfId="3" applyNumberFormat="1" applyFont="1" applyFill="1" applyBorder="1" applyAlignment="1">
      <alignment vertical="center"/>
    </xf>
    <xf numFmtId="0" fontId="26" fillId="0" borderId="0" xfId="3" applyFont="1" applyFill="1" applyBorder="1" applyAlignment="1">
      <alignment vertical="center"/>
    </xf>
    <xf numFmtId="49" fontId="28" fillId="0" borderId="0" xfId="3" applyNumberFormat="1" applyFont="1" applyFill="1" applyBorder="1" applyAlignment="1">
      <alignment horizontal="left" vertical="center"/>
    </xf>
    <xf numFmtId="49" fontId="39" fillId="0" borderId="0" xfId="3" applyNumberFormat="1" applyFont="1" applyFill="1" applyAlignment="1">
      <alignment vertical="center"/>
    </xf>
    <xf numFmtId="0" fontId="16" fillId="0" borderId="0" xfId="0" quotePrefix="1" applyFont="1" applyAlignment="1">
      <alignment horizontal="left" vertical="top"/>
    </xf>
    <xf numFmtId="0" fontId="16" fillId="0" borderId="0" xfId="0" applyFont="1" applyAlignment="1">
      <alignment horizontal="left" vertical="top" wrapText="1"/>
    </xf>
    <xf numFmtId="0" fontId="16" fillId="0" borderId="0" xfId="0" applyFont="1" applyAlignment="1">
      <alignment horizontal="left" vertical="top"/>
    </xf>
    <xf numFmtId="38" fontId="16" fillId="0" borderId="0" xfId="0" applyNumberFormat="1" applyFont="1" applyAlignment="1">
      <alignment vertical="center"/>
    </xf>
    <xf numFmtId="0" fontId="40" fillId="0" borderId="0" xfId="0" applyFont="1">
      <alignment vertical="center"/>
    </xf>
    <xf numFmtId="0" fontId="40" fillId="0" borderId="0" xfId="0" applyFont="1" applyBorder="1" applyAlignment="1">
      <alignment vertical="center"/>
    </xf>
    <xf numFmtId="0" fontId="40" fillId="0" borderId="0" xfId="0" applyFont="1" applyFill="1" applyBorder="1" applyAlignment="1">
      <alignment vertical="center"/>
    </xf>
    <xf numFmtId="49" fontId="40" fillId="0" borderId="0" xfId="0" applyNumberFormat="1" applyFont="1" applyAlignment="1">
      <alignment vertical="center"/>
    </xf>
    <xf numFmtId="0" fontId="40" fillId="0" borderId="0" xfId="0" applyFont="1" applyAlignment="1">
      <alignment vertical="center"/>
    </xf>
    <xf numFmtId="0" fontId="40" fillId="0" borderId="0" xfId="0" applyFont="1" applyAlignment="1">
      <alignment horizontal="center" vertical="center"/>
    </xf>
    <xf numFmtId="0" fontId="40" fillId="0" borderId="0" xfId="0" applyFont="1" applyAlignment="1">
      <alignment horizontal="right" vertical="center"/>
    </xf>
    <xf numFmtId="0" fontId="42" fillId="0" borderId="0" xfId="0" applyFont="1">
      <alignment vertical="center"/>
    </xf>
    <xf numFmtId="0" fontId="40" fillId="0" borderId="13" xfId="0" applyFont="1" applyBorder="1">
      <alignment vertical="center"/>
    </xf>
    <xf numFmtId="0" fontId="40" fillId="0" borderId="13" xfId="0" quotePrefix="1" applyFont="1" applyBorder="1" applyAlignment="1">
      <alignment vertical="center"/>
    </xf>
    <xf numFmtId="0" fontId="40" fillId="0" borderId="13" xfId="0" applyFont="1" applyBorder="1" applyAlignment="1">
      <alignment vertical="center"/>
    </xf>
    <xf numFmtId="0" fontId="40" fillId="0" borderId="0" xfId="0" applyFont="1" applyBorder="1">
      <alignment vertical="center"/>
    </xf>
    <xf numFmtId="0" fontId="40" fillId="0" borderId="42" xfId="0" applyFont="1" applyBorder="1" applyAlignment="1">
      <alignment vertical="center"/>
    </xf>
    <xf numFmtId="0" fontId="40" fillId="0" borderId="42" xfId="0" applyFont="1" applyBorder="1">
      <alignment vertical="center"/>
    </xf>
    <xf numFmtId="0" fontId="0" fillId="0" borderId="0" xfId="0" applyFill="1" applyBorder="1" applyAlignment="1">
      <alignment horizontal="center" vertical="center"/>
    </xf>
    <xf numFmtId="38" fontId="0" fillId="0" borderId="0" xfId="1" applyFont="1" applyFill="1" applyBorder="1" applyAlignment="1">
      <alignment horizontal="center" vertical="center"/>
    </xf>
    <xf numFmtId="0" fontId="16" fillId="0" borderId="0" xfId="0" applyFont="1" applyAlignment="1">
      <alignment vertical="center" wrapText="1"/>
    </xf>
    <xf numFmtId="179" fontId="16" fillId="0" borderId="0" xfId="0" applyNumberFormat="1" applyFont="1" applyAlignment="1">
      <alignment vertical="center"/>
    </xf>
    <xf numFmtId="0" fontId="11" fillId="8" borderId="0" xfId="0" applyFont="1" applyFill="1">
      <alignment vertical="center"/>
    </xf>
    <xf numFmtId="0" fontId="0" fillId="8" borderId="0" xfId="0" applyFill="1">
      <alignment vertical="center"/>
    </xf>
    <xf numFmtId="0" fontId="12" fillId="8" borderId="0" xfId="0" applyFont="1" applyFill="1">
      <alignment vertical="center"/>
    </xf>
    <xf numFmtId="0" fontId="0" fillId="8" borderId="0" xfId="0" applyFill="1" applyAlignment="1">
      <alignment horizontal="left" vertical="center"/>
    </xf>
    <xf numFmtId="0" fontId="0" fillId="8" borderId="0" xfId="0" applyFill="1" applyAlignment="1">
      <alignment horizontal="right" vertical="center"/>
    </xf>
    <xf numFmtId="0" fontId="0" fillId="8" borderId="1" xfId="0" applyFill="1" applyBorder="1">
      <alignment vertical="center"/>
    </xf>
    <xf numFmtId="177" fontId="0" fillId="0" borderId="19" xfId="0" applyNumberFormat="1" applyFill="1" applyBorder="1" applyAlignment="1" applyProtection="1">
      <alignment horizontal="center" vertical="center"/>
      <protection locked="0"/>
    </xf>
    <xf numFmtId="49" fontId="28" fillId="0" borderId="0" xfId="3" applyNumberFormat="1" applyFont="1" applyFill="1" applyBorder="1" applyAlignment="1">
      <alignment vertical="center"/>
    </xf>
    <xf numFmtId="0" fontId="16" fillId="0" borderId="0" xfId="0" applyFont="1" applyAlignment="1">
      <alignment vertical="top"/>
    </xf>
    <xf numFmtId="0" fontId="3" fillId="0" borderId="10" xfId="0" applyFont="1" applyBorder="1" applyAlignment="1">
      <alignment vertical="center"/>
    </xf>
    <xf numFmtId="0" fontId="8" fillId="0" borderId="10" xfId="0" applyFont="1" applyBorder="1" applyAlignment="1">
      <alignment vertical="center" shrinkToFit="1"/>
    </xf>
    <xf numFmtId="0" fontId="8" fillId="0" borderId="0" xfId="0" applyFont="1" applyBorder="1" applyAlignment="1">
      <alignment vertical="center" shrinkToFit="1"/>
    </xf>
    <xf numFmtId="0" fontId="22" fillId="0" borderId="0" xfId="0" applyFont="1" applyBorder="1" applyAlignment="1">
      <alignment vertical="center"/>
    </xf>
    <xf numFmtId="0" fontId="8" fillId="0" borderId="13" xfId="0" applyFont="1" applyBorder="1" applyAlignment="1">
      <alignment vertical="center" shrinkToFit="1"/>
    </xf>
    <xf numFmtId="0" fontId="3" fillId="0" borderId="15" xfId="0" applyFont="1" applyBorder="1" applyAlignment="1">
      <alignment vertical="center"/>
    </xf>
    <xf numFmtId="0" fontId="3" fillId="0" borderId="16"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horizontal="left" vertical="center"/>
    </xf>
    <xf numFmtId="0" fontId="6" fillId="0" borderId="0" xfId="0" applyFont="1" applyBorder="1">
      <alignment vertical="center"/>
    </xf>
    <xf numFmtId="181" fontId="28" fillId="0" borderId="16" xfId="3" applyNumberFormat="1" applyFont="1" applyFill="1" applyBorder="1" applyAlignment="1">
      <alignment horizontal="right" vertical="center"/>
    </xf>
    <xf numFmtId="49" fontId="28" fillId="0" borderId="12" xfId="3" applyNumberFormat="1" applyFont="1" applyFill="1" applyBorder="1" applyAlignment="1">
      <alignment horizontal="center" vertical="center"/>
    </xf>
    <xf numFmtId="181" fontId="25" fillId="0" borderId="13" xfId="3" applyNumberFormat="1" applyFont="1" applyFill="1" applyBorder="1" applyAlignment="1">
      <alignment horizontal="right" vertical="center"/>
    </xf>
    <xf numFmtId="0" fontId="0" fillId="0" borderId="19" xfId="0" applyFill="1" applyBorder="1" applyAlignment="1" applyProtection="1">
      <alignment vertical="center"/>
      <protection locked="0"/>
    </xf>
    <xf numFmtId="3" fontId="0" fillId="0" borderId="0" xfId="0" applyNumberFormat="1" applyFill="1" applyAlignment="1">
      <alignment vertical="center" shrinkToFit="1"/>
    </xf>
    <xf numFmtId="0" fontId="21" fillId="0" borderId="0" xfId="0" applyFont="1" applyFill="1">
      <alignment vertical="center"/>
    </xf>
    <xf numFmtId="0" fontId="44" fillId="0" borderId="0" xfId="0" applyFont="1" applyFill="1" applyBorder="1" applyAlignment="1">
      <alignment vertical="center"/>
    </xf>
    <xf numFmtId="0" fontId="2"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38" fontId="0" fillId="0" borderId="0" xfId="1" applyFont="1" applyFill="1" applyBorder="1" applyAlignment="1">
      <alignment vertical="center"/>
    </xf>
    <xf numFmtId="0" fontId="0" fillId="0" borderId="19" xfId="0" applyFill="1" applyBorder="1" applyAlignment="1" applyProtection="1">
      <alignment vertical="center"/>
    </xf>
    <xf numFmtId="0" fontId="0" fillId="4" borderId="19" xfId="0" applyFill="1" applyBorder="1" applyAlignment="1" applyProtection="1">
      <alignment vertical="center"/>
    </xf>
    <xf numFmtId="38" fontId="0" fillId="4" borderId="19" xfId="1" applyFont="1" applyFill="1" applyBorder="1" applyAlignment="1" applyProtection="1">
      <alignment vertical="center"/>
    </xf>
    <xf numFmtId="38" fontId="0" fillId="4" borderId="19" xfId="1" applyFont="1" applyFill="1" applyBorder="1" applyAlignment="1" applyProtection="1">
      <alignment vertical="center" shrinkToFit="1"/>
    </xf>
    <xf numFmtId="38" fontId="0" fillId="0" borderId="19" xfId="1" applyFont="1" applyFill="1" applyBorder="1" applyAlignment="1" applyProtection="1">
      <alignment vertical="center"/>
    </xf>
    <xf numFmtId="0" fontId="0" fillId="0" borderId="1" xfId="0" applyFill="1" applyBorder="1" applyAlignment="1">
      <alignment horizontal="left" vertical="center"/>
    </xf>
    <xf numFmtId="0" fontId="0" fillId="0" borderId="1" xfId="0" applyFill="1" applyBorder="1" applyAlignment="1">
      <alignment horizontal="center" vertical="center"/>
    </xf>
    <xf numFmtId="0" fontId="0" fillId="0" borderId="1" xfId="0" applyFill="1" applyBorder="1" applyAlignment="1" applyProtection="1">
      <alignment vertical="center"/>
      <protection locked="0"/>
    </xf>
    <xf numFmtId="0" fontId="21" fillId="0" borderId="55" xfId="0" applyFont="1" applyFill="1" applyBorder="1" applyAlignment="1">
      <alignment horizontal="left" vertical="top" shrinkToFit="1"/>
    </xf>
    <xf numFmtId="0" fontId="21" fillId="0" borderId="55" xfId="0" applyFont="1" applyFill="1" applyBorder="1" applyAlignment="1">
      <alignment horizontal="left" vertical="center" shrinkToFit="1"/>
    </xf>
    <xf numFmtId="0" fontId="21" fillId="0" borderId="0" xfId="0" applyFont="1" applyFill="1" applyBorder="1" applyAlignment="1">
      <alignment horizontal="left" vertical="top" shrinkToFit="1"/>
    </xf>
    <xf numFmtId="0" fontId="0" fillId="0" borderId="55" xfId="0" applyFont="1" applyFill="1" applyBorder="1" applyAlignment="1">
      <alignment vertical="center"/>
    </xf>
    <xf numFmtId="0" fontId="21" fillId="0" borderId="55" xfId="0" applyFont="1" applyFill="1" applyBorder="1" applyAlignment="1">
      <alignment vertical="top" shrinkToFit="1"/>
    </xf>
    <xf numFmtId="0" fontId="3" fillId="0" borderId="0" xfId="0" applyFont="1" applyFill="1" applyBorder="1" applyAlignment="1">
      <alignment vertical="center"/>
    </xf>
    <xf numFmtId="0" fontId="3" fillId="0" borderId="0" xfId="0" applyFont="1" applyFill="1" applyBorder="1">
      <alignment vertical="center"/>
    </xf>
    <xf numFmtId="0" fontId="50" fillId="0" borderId="0" xfId="0" applyFont="1" applyFill="1" applyBorder="1">
      <alignment vertical="center"/>
    </xf>
    <xf numFmtId="0" fontId="5" fillId="0" borderId="0" xfId="0" applyFont="1" applyFill="1" applyBorder="1" applyAlignment="1">
      <alignment vertical="center" wrapText="1"/>
    </xf>
    <xf numFmtId="0" fontId="6" fillId="0" borderId="0" xfId="0" applyFont="1" applyFill="1" applyBorder="1" applyAlignment="1">
      <alignment vertical="center" wrapText="1"/>
    </xf>
    <xf numFmtId="0" fontId="8" fillId="0" borderId="0" xfId="0" applyFont="1" applyFill="1" applyBorder="1" applyAlignment="1">
      <alignment vertical="center" wrapText="1"/>
    </xf>
    <xf numFmtId="0" fontId="7" fillId="0" borderId="12" xfId="0" applyFont="1" applyFill="1" applyBorder="1" applyAlignment="1">
      <alignment vertical="top" wrapText="1"/>
    </xf>
    <xf numFmtId="0" fontId="7" fillId="0" borderId="0" xfId="0" applyFont="1" applyFill="1" applyBorder="1" applyAlignment="1">
      <alignment vertical="top" wrapText="1"/>
    </xf>
    <xf numFmtId="0" fontId="7" fillId="0" borderId="13" xfId="0" applyFont="1" applyFill="1" applyBorder="1" applyAlignment="1">
      <alignment vertical="top" wrapText="1"/>
    </xf>
    <xf numFmtId="0" fontId="7" fillId="0" borderId="14" xfId="0" applyFont="1" applyFill="1" applyBorder="1" applyAlignment="1">
      <alignment vertical="top" wrapText="1"/>
    </xf>
    <xf numFmtId="0" fontId="7" fillId="0" borderId="15" xfId="0" applyFont="1" applyFill="1" applyBorder="1" applyAlignment="1">
      <alignment vertical="top" wrapText="1"/>
    </xf>
    <xf numFmtId="0" fontId="7" fillId="0" borderId="16" xfId="0" applyFont="1" applyFill="1" applyBorder="1" applyAlignment="1">
      <alignment vertical="top" wrapText="1"/>
    </xf>
    <xf numFmtId="0" fontId="51" fillId="0" borderId="0" xfId="0" applyFont="1">
      <alignment vertical="center"/>
    </xf>
    <xf numFmtId="0" fontId="6" fillId="0" borderId="0" xfId="0" applyFont="1" applyFill="1" applyBorder="1">
      <alignment vertical="center"/>
    </xf>
    <xf numFmtId="0" fontId="52" fillId="0" borderId="0" xfId="0" applyFont="1">
      <alignment vertical="center"/>
    </xf>
    <xf numFmtId="0" fontId="51" fillId="0" borderId="0" xfId="0" applyFont="1" applyAlignment="1">
      <alignment vertical="center"/>
    </xf>
    <xf numFmtId="0" fontId="25" fillId="0" borderId="0" xfId="0" applyFont="1">
      <alignment vertical="center"/>
    </xf>
    <xf numFmtId="0" fontId="21" fillId="0" borderId="0" xfId="0" applyFont="1" applyAlignment="1">
      <alignment horizontal="left" vertical="top" shrinkToFit="1"/>
    </xf>
    <xf numFmtId="0" fontId="21" fillId="0" borderId="41" xfId="0" applyFont="1" applyBorder="1" applyAlignment="1">
      <alignment horizontal="right" vertical="top" shrinkToFit="1"/>
    </xf>
    <xf numFmtId="0" fontId="21" fillId="0" borderId="39" xfId="0" applyFont="1" applyBorder="1" applyAlignment="1">
      <alignment vertical="center" shrinkToFit="1"/>
    </xf>
    <xf numFmtId="0" fontId="56" fillId="0" borderId="58" xfId="0" applyFont="1" applyBorder="1" applyAlignment="1">
      <alignment vertical="center" wrapText="1"/>
    </xf>
    <xf numFmtId="0" fontId="56" fillId="0" borderId="1" xfId="0" applyFont="1" applyBorder="1" applyAlignment="1">
      <alignment horizontal="left" vertical="center" wrapText="1" indent="1"/>
    </xf>
    <xf numFmtId="0" fontId="56" fillId="0" borderId="1" xfId="0" applyFont="1" applyBorder="1" applyAlignment="1">
      <alignment horizontal="center" vertical="center" wrapText="1"/>
    </xf>
    <xf numFmtId="3" fontId="57" fillId="0" borderId="1" xfId="0" applyNumberFormat="1" applyFont="1" applyBorder="1" applyAlignment="1">
      <alignment horizontal="right" vertical="center" shrinkToFit="1"/>
    </xf>
    <xf numFmtId="0" fontId="56" fillId="0" borderId="59" xfId="0" applyFont="1" applyBorder="1" applyAlignment="1">
      <alignment vertical="center" wrapText="1"/>
    </xf>
    <xf numFmtId="0" fontId="47" fillId="0" borderId="39" xfId="0" applyFont="1" applyBorder="1" applyAlignment="1">
      <alignment vertical="top" shrinkToFit="1"/>
    </xf>
    <xf numFmtId="0" fontId="47" fillId="0" borderId="39" xfId="0" applyFont="1" applyBorder="1" applyAlignment="1">
      <alignment vertical="center" shrinkToFit="1"/>
    </xf>
    <xf numFmtId="0" fontId="21" fillId="0" borderId="39" xfId="0" applyFont="1" applyBorder="1" applyAlignment="1">
      <alignment vertical="top" shrinkToFit="1"/>
    </xf>
    <xf numFmtId="0" fontId="56" fillId="0" borderId="60" xfId="0" applyFont="1" applyBorder="1" applyAlignment="1">
      <alignment vertical="center" wrapText="1"/>
    </xf>
    <xf numFmtId="0" fontId="56" fillId="0" borderId="61" xfId="0" applyFont="1" applyBorder="1" applyAlignment="1">
      <alignment vertical="center" wrapText="1"/>
    </xf>
    <xf numFmtId="0" fontId="56" fillId="0" borderId="1" xfId="0" applyFont="1" applyBorder="1" applyAlignment="1">
      <alignment vertical="center" wrapText="1"/>
    </xf>
    <xf numFmtId="0" fontId="21" fillId="0" borderId="41" xfId="0" applyFont="1" applyBorder="1" applyAlignment="1">
      <alignment horizontal="left" vertical="top" shrinkToFit="1"/>
    </xf>
    <xf numFmtId="0" fontId="21" fillId="0" borderId="41" xfId="0" applyFont="1" applyBorder="1" applyAlignment="1">
      <alignment vertical="top" shrinkToFit="1"/>
    </xf>
    <xf numFmtId="0" fontId="21" fillId="0" borderId="57" xfId="0" applyFont="1" applyBorder="1" applyAlignment="1">
      <alignment vertical="center" shrinkToFit="1"/>
    </xf>
    <xf numFmtId="0" fontId="48" fillId="0" borderId="1" xfId="0" applyFont="1" applyBorder="1" applyAlignment="1">
      <alignment horizontal="left" vertical="center" wrapText="1" indent="1"/>
    </xf>
    <xf numFmtId="0" fontId="21" fillId="0" borderId="57" xfId="0" applyFont="1" applyBorder="1" applyAlignment="1">
      <alignment horizontal="left" vertical="top" shrinkToFit="1"/>
    </xf>
    <xf numFmtId="0" fontId="21" fillId="0" borderId="57" xfId="0" applyFont="1" applyBorder="1" applyAlignment="1">
      <alignment vertical="top" shrinkToFit="1"/>
    </xf>
    <xf numFmtId="0" fontId="0" fillId="0" borderId="1" xfId="0" applyBorder="1" applyAlignment="1">
      <alignment horizontal="left" vertical="center" wrapText="1" indent="1"/>
    </xf>
    <xf numFmtId="0" fontId="56" fillId="0" borderId="1" xfId="0" applyFont="1" applyBorder="1" applyAlignment="1">
      <alignment horizontal="left" vertical="center" wrapText="1"/>
    </xf>
    <xf numFmtId="0" fontId="48" fillId="0" borderId="61" xfId="0" applyFont="1" applyBorder="1" applyAlignment="1">
      <alignment vertical="center" wrapText="1"/>
    </xf>
    <xf numFmtId="0" fontId="48" fillId="9" borderId="1" xfId="0" applyFont="1" applyFill="1" applyBorder="1" applyAlignment="1">
      <alignment horizontal="left" vertical="center" wrapText="1" indent="1"/>
    </xf>
    <xf numFmtId="0" fontId="56" fillId="9" borderId="1" xfId="0" applyFont="1" applyFill="1" applyBorder="1" applyAlignment="1">
      <alignment horizontal="center" vertical="center" wrapText="1"/>
    </xf>
    <xf numFmtId="3" fontId="57" fillId="9" borderId="1" xfId="0" applyNumberFormat="1" applyFont="1" applyFill="1" applyBorder="1" applyAlignment="1">
      <alignment horizontal="right" vertical="center" shrinkToFit="1"/>
    </xf>
    <xf numFmtId="0" fontId="48" fillId="0" borderId="1" xfId="0" applyFont="1" applyBorder="1" applyAlignment="1">
      <alignment horizontal="center" vertical="center" wrapText="1"/>
    </xf>
    <xf numFmtId="0" fontId="56" fillId="0" borderId="38" xfId="0" applyFont="1" applyBorder="1" applyAlignment="1">
      <alignment vertical="center" wrapText="1"/>
    </xf>
    <xf numFmtId="0" fontId="56" fillId="0" borderId="62" xfId="0" applyFont="1" applyBorder="1" applyAlignment="1">
      <alignment vertical="center" wrapText="1"/>
    </xf>
    <xf numFmtId="0" fontId="56" fillId="0" borderId="27" xfId="0" applyFont="1" applyBorder="1" applyAlignment="1">
      <alignment vertical="center" wrapText="1"/>
    </xf>
    <xf numFmtId="1" fontId="57" fillId="0" borderId="1" xfId="0" applyNumberFormat="1" applyFont="1" applyBorder="1" applyAlignment="1">
      <alignment horizontal="left" vertical="center" indent="1" shrinkToFit="1"/>
    </xf>
    <xf numFmtId="0" fontId="48" fillId="9" borderId="1" xfId="0" applyFont="1" applyFill="1" applyBorder="1" applyAlignment="1">
      <alignment horizontal="left" vertical="top" wrapText="1"/>
    </xf>
    <xf numFmtId="0" fontId="56" fillId="9" borderId="1" xfId="0" applyFont="1" applyFill="1" applyBorder="1" applyAlignment="1">
      <alignment vertical="center" wrapText="1"/>
    </xf>
    <xf numFmtId="0" fontId="56" fillId="9" borderId="1" xfId="0" applyFont="1" applyFill="1" applyBorder="1" applyAlignment="1">
      <alignment horizontal="left" vertical="top" wrapText="1" indent="1"/>
    </xf>
    <xf numFmtId="0" fontId="56" fillId="9" borderId="1" xfId="0" applyFont="1" applyFill="1" applyBorder="1" applyAlignment="1">
      <alignment horizontal="center" vertical="top" wrapText="1"/>
    </xf>
    <xf numFmtId="3" fontId="57" fillId="9" borderId="1" xfId="0" applyNumberFormat="1" applyFont="1" applyFill="1" applyBorder="1" applyAlignment="1">
      <alignment horizontal="right" vertical="top" shrinkToFit="1"/>
    </xf>
    <xf numFmtId="0" fontId="48" fillId="9" borderId="38" xfId="0" applyFont="1" applyFill="1" applyBorder="1" applyAlignment="1">
      <alignment vertical="center" wrapText="1"/>
    </xf>
    <xf numFmtId="0" fontId="48" fillId="9" borderId="62" xfId="0" applyFont="1" applyFill="1" applyBorder="1" applyAlignment="1">
      <alignment vertical="center" wrapText="1"/>
    </xf>
    <xf numFmtId="0" fontId="48" fillId="9" borderId="1" xfId="0" applyFont="1" applyFill="1" applyBorder="1" applyAlignment="1">
      <alignment horizontal="left" vertical="top" wrapText="1" indent="1"/>
    </xf>
    <xf numFmtId="0" fontId="48" fillId="9" borderId="27" xfId="0" applyFont="1" applyFill="1" applyBorder="1" applyAlignment="1">
      <alignment vertical="center" wrapText="1"/>
    </xf>
    <xf numFmtId="0" fontId="21" fillId="0" borderId="41" xfId="0" applyFont="1" applyBorder="1" applyAlignment="1">
      <alignment horizontal="center" vertical="top" shrinkToFit="1"/>
    </xf>
    <xf numFmtId="0" fontId="58" fillId="0" borderId="58" xfId="0" applyFont="1" applyBorder="1" applyAlignment="1">
      <alignment vertical="center" wrapText="1"/>
    </xf>
    <xf numFmtId="0" fontId="58" fillId="0" borderId="1" xfId="0" applyFont="1" applyBorder="1" applyAlignment="1">
      <alignment horizontal="left" vertical="center" wrapText="1" indent="1"/>
    </xf>
    <xf numFmtId="0" fontId="58" fillId="0" borderId="1" xfId="0" applyFont="1" applyBorder="1" applyAlignment="1">
      <alignment horizontal="center" vertical="center" wrapText="1"/>
    </xf>
    <xf numFmtId="3" fontId="59" fillId="0" borderId="1" xfId="0" applyNumberFormat="1" applyFont="1" applyBorder="1" applyAlignment="1">
      <alignment horizontal="right" vertical="center" shrinkToFit="1"/>
    </xf>
    <xf numFmtId="0" fontId="58" fillId="0" borderId="60" xfId="0" applyFont="1" applyBorder="1" applyAlignment="1">
      <alignment vertical="center" wrapText="1"/>
    </xf>
    <xf numFmtId="3" fontId="59" fillId="0" borderId="1" xfId="0" applyNumberFormat="1" applyFont="1" applyBorder="1" applyAlignment="1">
      <alignment vertical="center" shrinkToFit="1"/>
    </xf>
    <xf numFmtId="0" fontId="58" fillId="0" borderId="61" xfId="0" applyFont="1" applyBorder="1" applyAlignment="1">
      <alignment vertical="center" wrapText="1"/>
    </xf>
    <xf numFmtId="0" fontId="58" fillId="0" borderId="59" xfId="0" applyFont="1" applyBorder="1" applyAlignment="1">
      <alignment vertical="center" wrapText="1"/>
    </xf>
    <xf numFmtId="0" fontId="47" fillId="0" borderId="41" xfId="0" applyFont="1" applyBorder="1" applyAlignment="1">
      <alignment horizontal="left" vertical="top" shrinkToFit="1"/>
    </xf>
    <xf numFmtId="0" fontId="21" fillId="0" borderId="56" xfId="0" applyFont="1" applyBorder="1" applyAlignment="1">
      <alignment horizontal="left" vertical="top" shrinkToFit="1"/>
    </xf>
    <xf numFmtId="0" fontId="46" fillId="9" borderId="1" xfId="0" applyFont="1" applyFill="1" applyBorder="1" applyAlignment="1">
      <alignment horizontal="left" vertical="center" wrapText="1" indent="1"/>
    </xf>
    <xf numFmtId="0" fontId="58" fillId="9" borderId="1" xfId="0" applyFont="1" applyFill="1" applyBorder="1" applyAlignment="1">
      <alignment horizontal="center" vertical="center" wrapText="1"/>
    </xf>
    <xf numFmtId="3" fontId="59" fillId="9" borderId="1" xfId="0" applyNumberFormat="1" applyFont="1" applyFill="1" applyBorder="1" applyAlignment="1">
      <alignment vertical="center" shrinkToFit="1"/>
    </xf>
    <xf numFmtId="0" fontId="58" fillId="0" borderId="1" xfId="0" applyFont="1" applyBorder="1" applyAlignment="1">
      <alignment vertical="center" wrapText="1"/>
    </xf>
    <xf numFmtId="0" fontId="58" fillId="9" borderId="1" xfId="0" applyFont="1" applyFill="1" applyBorder="1" applyAlignment="1">
      <alignment horizontal="left" vertical="center" wrapText="1" indent="1"/>
    </xf>
    <xf numFmtId="0" fontId="58" fillId="0" borderId="62" xfId="0" applyFont="1" applyBorder="1" applyAlignment="1">
      <alignment vertical="center" wrapText="1"/>
    </xf>
    <xf numFmtId="0" fontId="58" fillId="0" borderId="27" xfId="0" applyFont="1" applyBorder="1" applyAlignment="1">
      <alignment vertical="center" wrapText="1"/>
    </xf>
    <xf numFmtId="0" fontId="58" fillId="0" borderId="38" xfId="0" applyFont="1" applyBorder="1" applyAlignment="1">
      <alignment vertical="center" wrapText="1"/>
    </xf>
    <xf numFmtId="0" fontId="0" fillId="4" borderId="19" xfId="0" applyFill="1" applyBorder="1" applyAlignment="1" applyProtection="1">
      <alignment vertical="center"/>
      <protection locked="0"/>
    </xf>
    <xf numFmtId="0" fontId="0" fillId="0" borderId="0" xfId="0" applyAlignment="1">
      <alignment vertical="center" shrinkToFit="1"/>
    </xf>
    <xf numFmtId="0" fontId="0" fillId="0" borderId="1" xfId="0" applyBorder="1" applyAlignment="1">
      <alignment vertical="center" shrinkToFit="1"/>
    </xf>
    <xf numFmtId="0" fontId="61" fillId="0" borderId="1" xfId="5" applyFont="1" applyBorder="1" applyAlignment="1">
      <alignment horizontal="left" vertical="center" wrapText="1"/>
    </xf>
    <xf numFmtId="0" fontId="61" fillId="0" borderId="1" xfId="5" applyFont="1" applyBorder="1" applyAlignment="1">
      <alignment horizontal="center" vertical="center" wrapText="1"/>
    </xf>
    <xf numFmtId="1" fontId="62" fillId="0" borderId="1" xfId="5" applyNumberFormat="1" applyFont="1" applyBorder="1" applyAlignment="1">
      <alignment horizontal="right" vertical="center" shrinkToFit="1"/>
    </xf>
    <xf numFmtId="0" fontId="60" fillId="0" borderId="1" xfId="5" applyFont="1" applyBorder="1" applyAlignment="1">
      <alignment horizontal="left" vertical="center" wrapText="1"/>
    </xf>
    <xf numFmtId="0" fontId="0" fillId="0" borderId="17" xfId="0" applyBorder="1" applyAlignment="1">
      <alignment vertical="center" shrinkToFit="1"/>
    </xf>
    <xf numFmtId="0" fontId="60" fillId="0" borderId="38" xfId="5" applyFont="1" applyBorder="1" applyAlignment="1">
      <alignment horizontal="left" vertical="center" wrapText="1"/>
    </xf>
    <xf numFmtId="0" fontId="61" fillId="0" borderId="62" xfId="5" applyFont="1" applyBorder="1" applyAlignment="1">
      <alignment horizontal="left" vertical="center" wrapText="1"/>
    </xf>
    <xf numFmtId="0" fontId="61" fillId="0" borderId="27" xfId="5" applyFont="1" applyBorder="1" applyAlignment="1">
      <alignment horizontal="left" vertical="center" wrapText="1"/>
    </xf>
    <xf numFmtId="0" fontId="60" fillId="0" borderId="38" xfId="5" applyFont="1" applyBorder="1" applyAlignment="1">
      <alignment horizontal="center" vertical="center" wrapText="1"/>
    </xf>
    <xf numFmtId="0" fontId="60" fillId="0" borderId="27" xfId="5" applyFont="1" applyBorder="1" applyAlignment="1">
      <alignment horizontal="center" vertical="center" wrapText="1"/>
    </xf>
    <xf numFmtId="0" fontId="60" fillId="0" borderId="1" xfId="5" applyFont="1" applyBorder="1" applyAlignment="1">
      <alignment horizontal="left" vertical="center" wrapText="1"/>
    </xf>
    <xf numFmtId="0" fontId="61" fillId="0" borderId="1" xfId="5" applyFont="1" applyBorder="1" applyAlignment="1">
      <alignment horizontal="left" vertical="center" wrapText="1"/>
    </xf>
    <xf numFmtId="0" fontId="58" fillId="0" borderId="1" xfId="0" applyFont="1" applyBorder="1" applyAlignment="1">
      <alignment horizontal="center" vertical="center" wrapText="1"/>
    </xf>
    <xf numFmtId="0" fontId="58" fillId="0" borderId="1" xfId="0" applyFont="1" applyBorder="1" applyAlignment="1">
      <alignment vertical="center" wrapText="1"/>
    </xf>
    <xf numFmtId="0" fontId="58" fillId="0" borderId="1" xfId="0" applyFont="1" applyBorder="1" applyAlignment="1">
      <alignment horizontal="center" vertical="center"/>
    </xf>
    <xf numFmtId="0" fontId="21" fillId="0" borderId="39" xfId="0" applyFont="1" applyBorder="1" applyAlignment="1">
      <alignment horizontal="center" vertical="top" shrinkToFit="1"/>
    </xf>
    <xf numFmtId="0" fontId="21" fillId="0" borderId="40" xfId="0" applyFont="1" applyBorder="1" applyAlignment="1">
      <alignment horizontal="center" vertical="top" shrinkToFit="1"/>
    </xf>
    <xf numFmtId="0" fontId="24" fillId="0" borderId="62" xfId="5" applyBorder="1" applyAlignment="1">
      <alignment horizontal="left" vertical="center" wrapText="1"/>
    </xf>
    <xf numFmtId="0" fontId="24" fillId="0" borderId="27" xfId="5" applyBorder="1" applyAlignment="1">
      <alignment horizontal="left" vertical="center" wrapText="1"/>
    </xf>
    <xf numFmtId="0" fontId="56" fillId="0" borderId="1" xfId="0" applyFont="1" applyBorder="1" applyAlignment="1">
      <alignment vertical="center" wrapText="1"/>
    </xf>
    <xf numFmtId="0" fontId="56" fillId="9" borderId="1" xfId="0" applyFont="1" applyFill="1" applyBorder="1" applyAlignment="1">
      <alignment vertical="center" wrapText="1"/>
    </xf>
    <xf numFmtId="0" fontId="56" fillId="0" borderId="38" xfId="0" applyFont="1" applyBorder="1" applyAlignment="1">
      <alignment vertical="center" wrapText="1"/>
    </xf>
    <xf numFmtId="0" fontId="56" fillId="0" borderId="27" xfId="0" applyFont="1" applyBorder="1" applyAlignment="1">
      <alignment vertical="center" wrapText="1"/>
    </xf>
    <xf numFmtId="0" fontId="0" fillId="0" borderId="1" xfId="0" applyFill="1" applyBorder="1" applyAlignment="1">
      <alignment vertical="center"/>
    </xf>
    <xf numFmtId="0" fontId="0" fillId="0" borderId="17"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21" fillId="0" borderId="55" xfId="0" applyFont="1" applyFill="1" applyBorder="1" applyAlignment="1">
      <alignment horizontal="left" vertical="top"/>
    </xf>
    <xf numFmtId="0" fontId="0" fillId="0" borderId="1" xfId="0" applyFill="1" applyBorder="1" applyAlignment="1" applyProtection="1">
      <alignment horizontal="center" vertical="center"/>
      <protection locked="0"/>
    </xf>
    <xf numFmtId="0" fontId="2" fillId="7" borderId="17" xfId="0" applyFont="1" applyFill="1" applyBorder="1" applyAlignment="1">
      <alignment horizontal="left" vertical="center"/>
    </xf>
    <xf numFmtId="0" fontId="2" fillId="7" borderId="18" xfId="0" applyFont="1" applyFill="1" applyBorder="1" applyAlignment="1">
      <alignment horizontal="left" vertical="center"/>
    </xf>
    <xf numFmtId="0" fontId="2" fillId="7" borderId="19" xfId="0" applyFont="1" applyFill="1" applyBorder="1" applyAlignment="1">
      <alignment horizontal="left" vertical="center"/>
    </xf>
    <xf numFmtId="0" fontId="0" fillId="0" borderId="17" xfId="0" applyNumberFormat="1" applyFill="1" applyBorder="1" applyAlignment="1" applyProtection="1">
      <alignment horizontal="center" vertical="center" shrinkToFit="1"/>
      <protection locked="0"/>
    </xf>
    <xf numFmtId="0" fontId="0" fillId="0" borderId="18" xfId="0" applyNumberFormat="1" applyFill="1" applyBorder="1" applyAlignment="1" applyProtection="1">
      <alignment horizontal="center" vertical="center" shrinkToFit="1"/>
      <protection locked="0"/>
    </xf>
    <xf numFmtId="0" fontId="0" fillId="0" borderId="19" xfId="0" applyNumberFormat="1" applyFill="1" applyBorder="1" applyAlignment="1" applyProtection="1">
      <alignment horizontal="center" vertical="center" shrinkToFit="1"/>
      <protection locked="0"/>
    </xf>
    <xf numFmtId="49" fontId="0" fillId="0" borderId="17" xfId="0" applyNumberFormat="1" applyFill="1" applyBorder="1" applyAlignment="1" applyProtection="1">
      <alignment horizontal="center" vertical="center"/>
      <protection locked="0"/>
    </xf>
    <xf numFmtId="49" fontId="0" fillId="0" borderId="18" xfId="0" applyNumberFormat="1" applyFill="1" applyBorder="1" applyAlignment="1" applyProtection="1">
      <alignment horizontal="center" vertical="center"/>
      <protection locked="0"/>
    </xf>
    <xf numFmtId="49" fontId="0" fillId="0" borderId="19" xfId="0" applyNumberFormat="1" applyFill="1" applyBorder="1" applyAlignment="1" applyProtection="1">
      <alignment horizontal="center" vertical="center"/>
      <protection locked="0"/>
    </xf>
    <xf numFmtId="0" fontId="0" fillId="0" borderId="1" xfId="0" applyFill="1" applyBorder="1" applyAlignment="1">
      <alignment horizontal="left" vertical="center" shrinkToFit="1"/>
    </xf>
    <xf numFmtId="0" fontId="0" fillId="0" borderId="1" xfId="0" applyFill="1" applyBorder="1" applyAlignment="1">
      <alignment horizontal="left" vertical="center"/>
    </xf>
    <xf numFmtId="0" fontId="2" fillId="7" borderId="0" xfId="0" applyFont="1" applyFill="1" applyAlignment="1">
      <alignment vertical="center"/>
    </xf>
    <xf numFmtId="0" fontId="23" fillId="6" borderId="17" xfId="0" applyFont="1" applyFill="1" applyBorder="1" applyAlignment="1">
      <alignment horizontal="left" vertical="center" shrinkToFit="1"/>
    </xf>
    <xf numFmtId="0" fontId="23" fillId="6" borderId="18" xfId="0" applyFont="1" applyFill="1" applyBorder="1" applyAlignment="1">
      <alignment horizontal="left" vertical="center" shrinkToFit="1"/>
    </xf>
    <xf numFmtId="0" fontId="23" fillId="6" borderId="19" xfId="0" applyFont="1" applyFill="1" applyBorder="1" applyAlignment="1">
      <alignment horizontal="left" vertical="center" shrinkToFit="1"/>
    </xf>
    <xf numFmtId="38" fontId="0" fillId="4" borderId="17" xfId="0" applyNumberFormat="1" applyFill="1" applyBorder="1" applyAlignment="1" applyProtection="1">
      <alignment horizontal="center" vertical="center"/>
      <protection locked="0"/>
    </xf>
    <xf numFmtId="0" fontId="0" fillId="4" borderId="18" xfId="0" applyFill="1" applyBorder="1" applyAlignment="1" applyProtection="1">
      <alignment horizontal="center" vertical="center"/>
      <protection locked="0"/>
    </xf>
    <xf numFmtId="0" fontId="2" fillId="6" borderId="17" xfId="0" applyFont="1" applyFill="1" applyBorder="1" applyAlignment="1">
      <alignment horizontal="left" vertical="center" shrinkToFit="1"/>
    </xf>
    <xf numFmtId="0" fontId="2" fillId="6" borderId="18" xfId="0" applyFont="1" applyFill="1" applyBorder="1" applyAlignment="1">
      <alignment horizontal="left" vertical="center" shrinkToFit="1"/>
    </xf>
    <xf numFmtId="0" fontId="2" fillId="6" borderId="19" xfId="0" applyFont="1" applyFill="1" applyBorder="1" applyAlignment="1">
      <alignment horizontal="left" vertical="center" shrinkToFit="1"/>
    </xf>
    <xf numFmtId="178" fontId="43" fillId="0" borderId="17" xfId="0" applyNumberFormat="1" applyFont="1" applyFill="1" applyBorder="1" applyAlignment="1" applyProtection="1">
      <alignment horizontal="center" vertical="center"/>
      <protection locked="0"/>
    </xf>
    <xf numFmtId="0" fontId="43" fillId="0" borderId="18" xfId="0" applyFont="1" applyFill="1" applyBorder="1" applyAlignment="1" applyProtection="1">
      <alignment horizontal="center" vertical="center"/>
      <protection locked="0"/>
    </xf>
    <xf numFmtId="38" fontId="0" fillId="0" borderId="17" xfId="1" applyFont="1" applyFill="1" applyBorder="1" applyAlignment="1">
      <alignment horizontal="center" vertical="center"/>
    </xf>
    <xf numFmtId="38" fontId="0" fillId="0" borderId="18" xfId="1" applyFont="1" applyFill="1" applyBorder="1" applyAlignment="1">
      <alignment horizontal="center" vertical="center"/>
    </xf>
    <xf numFmtId="178" fontId="43" fillId="4" borderId="17" xfId="0" applyNumberFormat="1" applyFont="1" applyFill="1" applyBorder="1" applyAlignment="1">
      <alignment horizontal="center" vertical="center"/>
    </xf>
    <xf numFmtId="0" fontId="43" fillId="4" borderId="18" xfId="0" applyFont="1" applyFill="1" applyBorder="1" applyAlignment="1">
      <alignment horizontal="center" vertical="center"/>
    </xf>
    <xf numFmtId="0" fontId="45" fillId="0" borderId="17" xfId="0" applyFont="1" applyFill="1" applyBorder="1" applyAlignment="1">
      <alignment horizontal="center" vertical="center" shrinkToFit="1"/>
    </xf>
    <xf numFmtId="0" fontId="45" fillId="0" borderId="18" xfId="0" applyFont="1" applyFill="1" applyBorder="1" applyAlignment="1">
      <alignment horizontal="center" vertical="center" shrinkToFit="1"/>
    </xf>
    <xf numFmtId="0" fontId="45" fillId="0" borderId="19" xfId="0" applyFont="1" applyFill="1" applyBorder="1" applyAlignment="1">
      <alignment horizontal="center" vertical="center" shrinkToFit="1"/>
    </xf>
    <xf numFmtId="38" fontId="43" fillId="0" borderId="17" xfId="1" applyFont="1" applyFill="1" applyBorder="1" applyAlignment="1" applyProtection="1">
      <alignment horizontal="center" vertical="center"/>
      <protection locked="0"/>
    </xf>
    <xf numFmtId="38" fontId="43" fillId="0" borderId="18" xfId="1" applyFont="1" applyFill="1" applyBorder="1" applyAlignment="1" applyProtection="1">
      <alignment horizontal="center" vertical="center"/>
      <protection locked="0"/>
    </xf>
    <xf numFmtId="0" fontId="2" fillId="6" borderId="17" xfId="0" applyFont="1" applyFill="1" applyBorder="1" applyAlignment="1">
      <alignment horizontal="center" vertical="center" shrinkToFit="1"/>
    </xf>
    <xf numFmtId="0" fontId="2" fillId="6" borderId="18" xfId="0" applyFont="1" applyFill="1" applyBorder="1" applyAlignment="1">
      <alignment horizontal="center" vertical="center" shrinkToFit="1"/>
    </xf>
    <xf numFmtId="0" fontId="2" fillId="6" borderId="19" xfId="0" applyFont="1" applyFill="1" applyBorder="1" applyAlignment="1">
      <alignment horizontal="center" vertical="center" shrinkToFit="1"/>
    </xf>
    <xf numFmtId="38" fontId="43" fillId="4" borderId="17" xfId="1" applyFont="1" applyFill="1" applyBorder="1" applyAlignment="1">
      <alignment horizontal="center" vertical="center"/>
    </xf>
    <xf numFmtId="38" fontId="43" fillId="4" borderId="18" xfId="1" applyFont="1" applyFill="1" applyBorder="1" applyAlignment="1">
      <alignment horizontal="center" vertical="center"/>
    </xf>
    <xf numFmtId="0" fontId="53" fillId="0" borderId="1" xfId="0" applyFont="1" applyFill="1" applyBorder="1" applyAlignment="1">
      <alignment horizontal="left" vertical="center" shrinkToFit="1"/>
    </xf>
    <xf numFmtId="14" fontId="43" fillId="0" borderId="1" xfId="0" applyNumberFormat="1" applyFont="1" applyFill="1" applyBorder="1" applyAlignment="1" applyProtection="1">
      <alignment horizontal="center" vertical="center"/>
      <protection locked="0"/>
    </xf>
    <xf numFmtId="0" fontId="43" fillId="0" borderId="17" xfId="0" applyFont="1" applyFill="1" applyBorder="1" applyAlignment="1">
      <alignment vertical="center"/>
    </xf>
    <xf numFmtId="0" fontId="43" fillId="0" borderId="18" xfId="0" applyFont="1" applyFill="1" applyBorder="1" applyAlignment="1">
      <alignment vertical="center"/>
    </xf>
    <xf numFmtId="0" fontId="43" fillId="0" borderId="19" xfId="0" applyFont="1" applyFill="1" applyBorder="1" applyAlignment="1">
      <alignment vertical="center"/>
    </xf>
    <xf numFmtId="38" fontId="0" fillId="4" borderId="17" xfId="1" applyFont="1" applyFill="1" applyBorder="1" applyAlignment="1" applyProtection="1">
      <alignment horizontal="center" vertical="center"/>
      <protection locked="0"/>
    </xf>
    <xf numFmtId="38" fontId="0" fillId="4" borderId="18" xfId="1" applyFont="1" applyFill="1" applyBorder="1" applyAlignment="1" applyProtection="1">
      <alignment horizontal="center" vertical="center"/>
      <protection locked="0"/>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23" fillId="6" borderId="10" xfId="0" applyFont="1" applyFill="1" applyBorder="1" applyAlignment="1">
      <alignment horizontal="left" vertical="center"/>
    </xf>
    <xf numFmtId="0" fontId="23" fillId="6" borderId="11" xfId="0" applyFont="1" applyFill="1" applyBorder="1" applyAlignment="1">
      <alignment horizontal="left" vertical="center"/>
    </xf>
    <xf numFmtId="38" fontId="0" fillId="4" borderId="17" xfId="1" applyFont="1" applyFill="1" applyBorder="1" applyAlignment="1" applyProtection="1">
      <alignment horizontal="center" vertical="center"/>
    </xf>
    <xf numFmtId="38" fontId="0" fillId="4" borderId="18" xfId="1" applyFont="1" applyFill="1" applyBorder="1" applyAlignment="1" applyProtection="1">
      <alignment horizontal="center" vertical="center"/>
    </xf>
    <xf numFmtId="38" fontId="0" fillId="0" borderId="17" xfId="1" applyFont="1" applyFill="1" applyBorder="1" applyAlignment="1" applyProtection="1">
      <alignment horizontal="center" vertical="center"/>
      <protection locked="0"/>
    </xf>
    <xf numFmtId="38" fontId="0" fillId="0" borderId="18" xfId="1" applyFont="1" applyFill="1" applyBorder="1" applyAlignment="1" applyProtection="1">
      <alignment horizontal="center" vertical="center"/>
      <protection locked="0"/>
    </xf>
    <xf numFmtId="178" fontId="0" fillId="4" borderId="17" xfId="0" applyNumberFormat="1" applyFill="1" applyBorder="1" applyAlignment="1" applyProtection="1">
      <alignment horizontal="center" vertical="center"/>
    </xf>
    <xf numFmtId="178" fontId="0" fillId="4" borderId="18" xfId="0" applyNumberFormat="1" applyFill="1" applyBorder="1" applyAlignment="1" applyProtection="1">
      <alignment horizontal="center" vertical="center"/>
    </xf>
    <xf numFmtId="0" fontId="23" fillId="6" borderId="17" xfId="0" applyFont="1" applyFill="1" applyBorder="1" applyAlignment="1">
      <alignment vertical="center" shrinkToFit="1"/>
    </xf>
    <xf numFmtId="0" fontId="23" fillId="6" borderId="18" xfId="0" applyFont="1" applyFill="1" applyBorder="1" applyAlignment="1">
      <alignment vertical="center" shrinkToFit="1"/>
    </xf>
    <xf numFmtId="0" fontId="23" fillId="6" borderId="19" xfId="0" applyFont="1" applyFill="1" applyBorder="1" applyAlignment="1">
      <alignment vertical="center" shrinkToFit="1"/>
    </xf>
    <xf numFmtId="0" fontId="23" fillId="6" borderId="1" xfId="0" applyFont="1" applyFill="1" applyBorder="1" applyAlignment="1">
      <alignment horizontal="left" vertical="center" shrinkToFit="1"/>
    </xf>
    <xf numFmtId="0" fontId="0" fillId="0" borderId="1" xfId="0" applyFill="1" applyBorder="1" applyAlignment="1">
      <alignment horizontal="left" vertical="center" wrapText="1"/>
    </xf>
    <xf numFmtId="0" fontId="23" fillId="6" borderId="1" xfId="0" applyFont="1" applyFill="1" applyBorder="1" applyAlignment="1">
      <alignment vertical="center"/>
    </xf>
    <xf numFmtId="38" fontId="0" fillId="4" borderId="17" xfId="0" applyNumberFormat="1" applyFill="1" applyBorder="1" applyAlignment="1" applyProtection="1">
      <alignment horizontal="center" vertical="center"/>
    </xf>
    <xf numFmtId="0" fontId="0" fillId="4" borderId="18" xfId="0" applyFill="1" applyBorder="1" applyAlignment="1" applyProtection="1">
      <alignment horizontal="center" vertical="center"/>
    </xf>
    <xf numFmtId="0" fontId="43" fillId="0" borderId="17" xfId="0" applyFont="1" applyFill="1" applyBorder="1" applyAlignment="1" applyProtection="1">
      <alignment horizontal="center" vertical="center"/>
      <protection locked="0"/>
    </xf>
    <xf numFmtId="0" fontId="43" fillId="0" borderId="19" xfId="0" applyFont="1" applyFill="1" applyBorder="1" applyAlignment="1" applyProtection="1">
      <alignment horizontal="center" vertical="center"/>
      <protection locked="0"/>
    </xf>
    <xf numFmtId="49" fontId="0" fillId="0" borderId="1" xfId="0" applyNumberFormat="1" applyFill="1" applyBorder="1" applyAlignment="1" applyProtection="1">
      <alignment horizontal="center" vertical="center"/>
      <protection locked="0"/>
    </xf>
    <xf numFmtId="0" fontId="0" fillId="0" borderId="17" xfId="0" applyFill="1" applyBorder="1" applyAlignment="1" applyProtection="1">
      <alignment horizontal="center" vertical="center"/>
    </xf>
    <xf numFmtId="0" fontId="0" fillId="0" borderId="18" xfId="0" applyFill="1" applyBorder="1" applyAlignment="1" applyProtection="1">
      <alignment horizontal="center" vertical="center"/>
    </xf>
    <xf numFmtId="0" fontId="0" fillId="0" borderId="19" xfId="0" applyFill="1" applyBorder="1" applyAlignment="1" applyProtection="1">
      <alignment horizontal="center" vertical="center"/>
    </xf>
    <xf numFmtId="0" fontId="21" fillId="0" borderId="39" xfId="0" applyFont="1" applyBorder="1" applyAlignment="1">
      <alignment horizontal="left" vertical="top" shrinkToFit="1"/>
    </xf>
    <xf numFmtId="0" fontId="21" fillId="0" borderId="40" xfId="0" applyFont="1" applyBorder="1" applyAlignment="1">
      <alignment horizontal="left" vertical="top" shrinkToFit="1"/>
    </xf>
    <xf numFmtId="0" fontId="0" fillId="0" borderId="17" xfId="0" applyFill="1" applyBorder="1" applyAlignment="1">
      <alignment horizontal="left" vertical="center"/>
    </xf>
    <xf numFmtId="0" fontId="0" fillId="0" borderId="18" xfId="0" applyFill="1" applyBorder="1" applyAlignment="1">
      <alignment horizontal="left" vertical="center"/>
    </xf>
    <xf numFmtId="0" fontId="0" fillId="0" borderId="19" xfId="0" applyFill="1" applyBorder="1" applyAlignment="1">
      <alignment horizontal="left" vertical="center"/>
    </xf>
    <xf numFmtId="38" fontId="0" fillId="4" borderId="17" xfId="1" applyFont="1" applyFill="1" applyBorder="1" applyAlignment="1">
      <alignment horizontal="center" vertical="center"/>
    </xf>
    <xf numFmtId="38" fontId="0" fillId="4" borderId="18" xfId="1" applyFont="1" applyFill="1" applyBorder="1" applyAlignment="1">
      <alignment horizontal="center" vertical="center"/>
    </xf>
    <xf numFmtId="38" fontId="0" fillId="4" borderId="17" xfId="1" applyFont="1" applyFill="1" applyBorder="1" applyAlignment="1" applyProtection="1">
      <alignment horizontal="center" vertical="center" shrinkToFit="1"/>
      <protection locked="0"/>
    </xf>
    <xf numFmtId="38" fontId="0" fillId="4" borderId="18" xfId="1" applyFont="1" applyFill="1" applyBorder="1" applyAlignment="1" applyProtection="1">
      <alignment horizontal="center" vertical="center" shrinkToFit="1"/>
      <protection locked="0"/>
    </xf>
    <xf numFmtId="38" fontId="21" fillId="0" borderId="17" xfId="1" applyFont="1" applyFill="1" applyBorder="1" applyAlignment="1" applyProtection="1">
      <alignment horizontal="center" vertical="center"/>
      <protection locked="0"/>
    </xf>
    <xf numFmtId="38" fontId="21" fillId="0" borderId="18" xfId="1" applyFont="1" applyFill="1" applyBorder="1" applyAlignment="1" applyProtection="1">
      <alignment horizontal="center" vertical="center"/>
      <protection locked="0"/>
    </xf>
    <xf numFmtId="0" fontId="0" fillId="0" borderId="10" xfId="0" applyFill="1" applyBorder="1" applyAlignment="1">
      <alignment horizontal="left" vertical="center" shrinkToFit="1"/>
    </xf>
    <xf numFmtId="0" fontId="0" fillId="0" borderId="11" xfId="0" applyFill="1" applyBorder="1" applyAlignment="1">
      <alignment horizontal="left" vertical="center" shrinkToFit="1"/>
    </xf>
    <xf numFmtId="49" fontId="0" fillId="0" borderId="17" xfId="0" applyNumberFormat="1" applyFont="1" applyFill="1" applyBorder="1" applyAlignment="1" applyProtection="1">
      <alignment horizontal="center" vertical="center"/>
      <protection locked="0"/>
    </xf>
    <xf numFmtId="49" fontId="0" fillId="0" borderId="18" xfId="0" applyNumberFormat="1" applyFont="1" applyFill="1" applyBorder="1" applyAlignment="1" applyProtection="1">
      <alignment horizontal="center" vertical="center"/>
      <protection locked="0"/>
    </xf>
    <xf numFmtId="49" fontId="0" fillId="0" borderId="19" xfId="0" applyNumberFormat="1" applyFont="1" applyFill="1" applyBorder="1" applyAlignment="1" applyProtection="1">
      <alignment horizontal="center" vertical="center"/>
      <protection locked="0"/>
    </xf>
    <xf numFmtId="0" fontId="0" fillId="0" borderId="17" xfId="0" applyNumberFormat="1" applyFill="1" applyBorder="1" applyAlignment="1" applyProtection="1">
      <alignment horizontal="center" vertical="center"/>
      <protection locked="0"/>
    </xf>
    <xf numFmtId="0" fontId="0" fillId="0" borderId="18" xfId="0" applyNumberFormat="1" applyFill="1" applyBorder="1" applyAlignment="1" applyProtection="1">
      <alignment horizontal="center" vertical="center"/>
      <protection locked="0"/>
    </xf>
    <xf numFmtId="0" fontId="0" fillId="0" borderId="19" xfId="0" applyNumberFormat="1" applyFill="1" applyBorder="1" applyAlignment="1" applyProtection="1">
      <alignment horizontal="center" vertical="center"/>
      <protection locked="0"/>
    </xf>
    <xf numFmtId="14" fontId="0" fillId="0" borderId="17" xfId="0" applyNumberFormat="1" applyFill="1" applyBorder="1" applyAlignment="1" applyProtection="1">
      <alignment horizontal="center" vertical="center"/>
      <protection locked="0"/>
    </xf>
    <xf numFmtId="14" fontId="0" fillId="0" borderId="18" xfId="0" applyNumberFormat="1" applyFill="1" applyBorder="1" applyAlignment="1" applyProtection="1">
      <alignment horizontal="center" vertical="center"/>
      <protection locked="0"/>
    </xf>
    <xf numFmtId="14" fontId="0" fillId="0" borderId="19" xfId="0" applyNumberFormat="1" applyFill="1" applyBorder="1" applyAlignment="1" applyProtection="1">
      <alignment horizontal="center" vertical="center"/>
      <protection locked="0"/>
    </xf>
    <xf numFmtId="177" fontId="0" fillId="0" borderId="17" xfId="0" applyNumberFormat="1" applyFill="1" applyBorder="1" applyAlignment="1" applyProtection="1">
      <alignment horizontal="center" vertical="center"/>
      <protection locked="0"/>
    </xf>
    <xf numFmtId="177" fontId="0" fillId="0" borderId="18" xfId="0" applyNumberFormat="1" applyFill="1" applyBorder="1" applyAlignment="1" applyProtection="1">
      <alignment horizontal="center" vertical="center"/>
      <protection locked="0"/>
    </xf>
    <xf numFmtId="177" fontId="0" fillId="0" borderId="19" xfId="0" applyNumberFormat="1" applyFill="1" applyBorder="1" applyAlignment="1" applyProtection="1">
      <alignment horizontal="center" vertical="center"/>
      <protection locked="0"/>
    </xf>
    <xf numFmtId="0" fontId="0" fillId="0" borderId="1" xfId="0" applyFill="1" applyBorder="1" applyAlignment="1">
      <alignment horizontal="center" vertical="center"/>
    </xf>
    <xf numFmtId="0" fontId="5" fillId="0" borderId="19"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7" xfId="0" applyFont="1" applyBorder="1" applyAlignment="1">
      <alignment horizontal="left" vertical="center"/>
    </xf>
    <xf numFmtId="0" fontId="5" fillId="0" borderId="18" xfId="0" applyFont="1" applyBorder="1" applyAlignment="1">
      <alignment horizontal="left" vertical="center"/>
    </xf>
    <xf numFmtId="49" fontId="16" fillId="0" borderId="18" xfId="0" applyNumberFormat="1"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178" fontId="16" fillId="0" borderId="0" xfId="0" applyNumberFormat="1" applyFont="1" applyAlignment="1">
      <alignment horizontal="center" vertical="top" shrinkToFit="1"/>
    </xf>
    <xf numFmtId="0" fontId="16" fillId="0" borderId="0" xfId="0" applyFont="1" applyAlignment="1">
      <alignment horizontal="center" vertical="center"/>
    </xf>
    <xf numFmtId="0" fontId="16" fillId="0" borderId="0" xfId="0" applyFont="1" applyAlignment="1">
      <alignment horizontal="center" vertical="top"/>
    </xf>
    <xf numFmtId="0" fontId="16" fillId="0" borderId="0" xfId="0" applyFont="1" applyBorder="1" applyAlignment="1">
      <alignment horizontal="center" vertical="center" wrapText="1"/>
    </xf>
    <xf numFmtId="0" fontId="16" fillId="0" borderId="0" xfId="0" applyFont="1" applyBorder="1" applyAlignment="1">
      <alignment horizontal="center" vertical="center"/>
    </xf>
    <xf numFmtId="49" fontId="16" fillId="0" borderId="0" xfId="0" applyNumberFormat="1"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0" xfId="0" applyFont="1" applyBorder="1" applyAlignment="1">
      <alignment horizontal="left" vertical="center"/>
    </xf>
    <xf numFmtId="49" fontId="16" fillId="0" borderId="0" xfId="0" applyNumberFormat="1" applyFont="1" applyBorder="1" applyAlignment="1">
      <alignment horizontal="left" vertical="center"/>
    </xf>
    <xf numFmtId="179" fontId="16" fillId="0" borderId="0" xfId="0" applyNumberFormat="1" applyFont="1" applyAlignment="1">
      <alignment horizontal="right" vertical="center"/>
    </xf>
    <xf numFmtId="0" fontId="16" fillId="0" borderId="18" xfId="0" applyFont="1" applyBorder="1" applyAlignment="1">
      <alignment horizontal="center" vertical="center" shrinkToFit="1"/>
    </xf>
    <xf numFmtId="0" fontId="16" fillId="0" borderId="19" xfId="0" applyFont="1" applyBorder="1" applyAlignment="1">
      <alignment horizontal="center" vertical="center" shrinkToFit="1"/>
    </xf>
    <xf numFmtId="0" fontId="5" fillId="0" borderId="9"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16" fillId="0" borderId="18" xfId="0" applyFont="1" applyBorder="1" applyAlignment="1">
      <alignment horizontal="left" vertical="center" shrinkToFit="1"/>
    </xf>
    <xf numFmtId="0" fontId="16" fillId="0" borderId="19" xfId="0" applyFont="1" applyBorder="1" applyAlignment="1">
      <alignment horizontal="left" vertical="center" shrinkToFi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16" fillId="0" borderId="0" xfId="0" applyNumberFormat="1" applyFont="1" applyAlignment="1">
      <alignment horizontal="right" vertical="center" shrinkToFit="1"/>
    </xf>
    <xf numFmtId="0" fontId="16" fillId="0" borderId="0" xfId="0" applyFont="1" applyAlignment="1">
      <alignment horizontal="left" vertical="center"/>
    </xf>
    <xf numFmtId="0" fontId="16" fillId="0" borderId="1" xfId="0" applyNumberFormat="1" applyFont="1" applyBorder="1" applyAlignment="1">
      <alignment horizontal="center" vertical="center" shrinkToFit="1"/>
    </xf>
    <xf numFmtId="0" fontId="16" fillId="0" borderId="1" xfId="0" applyFont="1" applyBorder="1" applyAlignment="1">
      <alignment horizontal="center" vertical="center"/>
    </xf>
    <xf numFmtId="0" fontId="16" fillId="0" borderId="0" xfId="0" applyFont="1" applyAlignment="1">
      <alignment horizontal="left" vertical="top" wrapText="1"/>
    </xf>
    <xf numFmtId="0" fontId="16" fillId="0" borderId="0" xfId="0" applyFont="1" applyAlignment="1">
      <alignment horizontal="left" vertical="center" shrinkToFit="1"/>
    </xf>
    <xf numFmtId="0" fontId="16" fillId="0" borderId="0" xfId="0" applyFont="1" applyAlignment="1">
      <alignment horizontal="center" vertical="center" shrinkToFit="1"/>
    </xf>
    <xf numFmtId="0" fontId="18" fillId="0" borderId="0" xfId="0" applyFont="1" applyAlignment="1">
      <alignment horizontal="left"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22" fillId="0" borderId="10"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13"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22" xfId="0" applyFont="1" applyBorder="1" applyAlignment="1">
      <alignment horizontal="center" vertical="center"/>
    </xf>
    <xf numFmtId="38" fontId="3" fillId="0" borderId="1" xfId="1" applyFont="1" applyBorder="1" applyAlignment="1">
      <alignment horizontal="center" vertical="center"/>
    </xf>
    <xf numFmtId="38" fontId="3" fillId="0" borderId="22" xfId="1" applyFont="1" applyBorder="1" applyAlignment="1">
      <alignment horizontal="center"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7" xfId="0" applyFont="1" applyBorder="1" applyAlignment="1">
      <alignment horizontal="left" vertical="center"/>
    </xf>
    <xf numFmtId="0" fontId="3" fillId="0" borderId="54"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38" fontId="18" fillId="0" borderId="33" xfId="1" applyFont="1" applyBorder="1" applyAlignment="1">
      <alignment horizontal="right" vertical="center" shrinkToFit="1"/>
    </xf>
    <xf numFmtId="38" fontId="18" fillId="0" borderId="18" xfId="1" applyFont="1" applyBorder="1" applyAlignment="1">
      <alignment horizontal="right" vertical="center" shrinkToFi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4" xfId="0" applyFont="1" applyBorder="1" applyAlignment="1">
      <alignment horizontal="left"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25" xfId="0" applyFont="1" applyBorder="1" applyAlignment="1">
      <alignment horizontal="left" vertical="center"/>
    </xf>
    <xf numFmtId="0" fontId="3" fillId="0" borderId="0" xfId="0" applyFont="1" applyBorder="1" applyAlignment="1">
      <alignment horizontal="left" vertical="center"/>
    </xf>
    <xf numFmtId="0" fontId="3" fillId="0" borderId="13" xfId="0" applyFont="1" applyBorder="1" applyAlignment="1">
      <alignment horizontal="left" vertical="center"/>
    </xf>
    <xf numFmtId="0" fontId="3" fillId="0" borderId="3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38" fontId="18" fillId="0" borderId="9" xfId="1" applyFont="1" applyBorder="1" applyAlignment="1">
      <alignment horizontal="right" vertical="center" shrinkToFit="1"/>
    </xf>
    <xf numFmtId="38" fontId="18" fillId="0" borderId="10" xfId="1" applyFont="1" applyBorder="1" applyAlignment="1">
      <alignment horizontal="right" vertical="center" shrinkToFit="1"/>
    </xf>
    <xf numFmtId="38" fontId="18" fillId="0" borderId="12" xfId="1" applyFont="1" applyBorder="1" applyAlignment="1">
      <alignment horizontal="right" vertical="center" shrinkToFit="1"/>
    </xf>
    <xf numFmtId="38" fontId="18" fillId="0" borderId="0" xfId="1" applyFont="1" applyBorder="1" applyAlignment="1">
      <alignment horizontal="right" vertical="center" shrinkToFit="1"/>
    </xf>
    <xf numFmtId="38" fontId="18" fillId="0" borderId="14" xfId="1" applyFont="1" applyBorder="1" applyAlignment="1">
      <alignment horizontal="right" vertical="center" shrinkToFit="1"/>
    </xf>
    <xf numFmtId="38" fontId="18" fillId="0" borderId="15" xfId="1" applyFont="1" applyBorder="1" applyAlignment="1">
      <alignment horizontal="right" vertical="center" shrinkToFit="1"/>
    </xf>
    <xf numFmtId="0" fontId="3" fillId="0" borderId="2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4" xfId="0" applyFont="1" applyBorder="1" applyAlignment="1">
      <alignment horizontal="left" vertical="center"/>
    </xf>
    <xf numFmtId="0" fontId="3" fillId="0" borderId="6"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38" fontId="18" fillId="0" borderId="4" xfId="1" applyFont="1" applyBorder="1" applyAlignment="1">
      <alignment horizontal="right" vertical="center" shrinkToFit="1"/>
    </xf>
    <xf numFmtId="0" fontId="3" fillId="0" borderId="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53"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38" fontId="18" fillId="0" borderId="7" xfId="1" applyFont="1" applyBorder="1" applyAlignment="1">
      <alignment horizontal="right" vertical="center" shrinkToFit="1"/>
    </xf>
    <xf numFmtId="38" fontId="18" fillId="0" borderId="2" xfId="1" applyFont="1" applyBorder="1" applyAlignment="1">
      <alignment horizontal="right" vertical="center" shrinkToFit="1"/>
    </xf>
    <xf numFmtId="38" fontId="18" fillId="0" borderId="8" xfId="1" applyFont="1" applyBorder="1" applyAlignment="1">
      <alignment horizontal="right" vertical="center" shrinkToFit="1"/>
    </xf>
    <xf numFmtId="0" fontId="3" fillId="0" borderId="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5" xfId="0" applyFont="1" applyBorder="1" applyAlignment="1">
      <alignment horizontal="left" vertical="center" wrapText="1"/>
    </xf>
    <xf numFmtId="0" fontId="40" fillId="0" borderId="0" xfId="0" applyFont="1" applyAlignment="1">
      <alignment horizontal="center" vertical="center" shrinkToFit="1"/>
    </xf>
    <xf numFmtId="0" fontId="40" fillId="0" borderId="0" xfId="0" applyFont="1" applyAlignment="1">
      <alignment horizontal="left" vertical="center"/>
    </xf>
    <xf numFmtId="0" fontId="40" fillId="0" borderId="0" xfId="0" applyFont="1" applyAlignment="1">
      <alignment horizontal="center" vertical="center"/>
    </xf>
    <xf numFmtId="0" fontId="40" fillId="0" borderId="0" xfId="0" applyFont="1" applyAlignment="1">
      <alignment horizontal="left" vertical="center" shrinkToFit="1"/>
    </xf>
    <xf numFmtId="0" fontId="40" fillId="0" borderId="9" xfId="0" quotePrefix="1" applyFont="1" applyBorder="1" applyAlignment="1">
      <alignment horizontal="center" vertical="center"/>
    </xf>
    <xf numFmtId="0" fontId="40" fillId="0" borderId="10" xfId="0" quotePrefix="1" applyFont="1" applyBorder="1" applyAlignment="1">
      <alignment horizontal="center" vertical="center"/>
    </xf>
    <xf numFmtId="0" fontId="40" fillId="0" borderId="11" xfId="0" quotePrefix="1" applyFont="1" applyBorder="1" applyAlignment="1">
      <alignment horizontal="center" vertical="center"/>
    </xf>
    <xf numFmtId="0" fontId="40" fillId="0" borderId="12" xfId="0" quotePrefix="1" applyFont="1" applyBorder="1" applyAlignment="1">
      <alignment horizontal="center" vertical="center"/>
    </xf>
    <xf numFmtId="0" fontId="40" fillId="0" borderId="0" xfId="0" quotePrefix="1" applyFont="1" applyBorder="1" applyAlignment="1">
      <alignment horizontal="center" vertical="center"/>
    </xf>
    <xf numFmtId="0" fontId="40" fillId="0" borderId="13" xfId="0" quotePrefix="1" applyFont="1" applyBorder="1" applyAlignment="1">
      <alignment horizontal="center" vertical="center"/>
    </xf>
    <xf numFmtId="0" fontId="40" fillId="0" borderId="14" xfId="0" quotePrefix="1" applyFont="1" applyBorder="1" applyAlignment="1">
      <alignment horizontal="center" vertical="center"/>
    </xf>
    <xf numFmtId="0" fontId="40" fillId="0" borderId="15" xfId="0" quotePrefix="1" applyFont="1" applyBorder="1" applyAlignment="1">
      <alignment horizontal="center" vertical="center"/>
    </xf>
    <xf numFmtId="0" fontId="40" fillId="0" borderId="16" xfId="0" quotePrefix="1" applyFont="1" applyBorder="1" applyAlignment="1">
      <alignment horizontal="center" vertical="center"/>
    </xf>
    <xf numFmtId="0" fontId="40" fillId="0" borderId="9" xfId="0" applyFont="1" applyBorder="1" applyAlignment="1">
      <alignment horizontal="right" vertical="center"/>
    </xf>
    <xf numFmtId="0" fontId="40" fillId="0" borderId="10" xfId="0" applyFont="1" applyBorder="1" applyAlignment="1">
      <alignment horizontal="right" vertical="center"/>
    </xf>
    <xf numFmtId="0" fontId="40" fillId="0" borderId="14" xfId="0" applyFont="1" applyBorder="1" applyAlignment="1">
      <alignment horizontal="right" vertical="center"/>
    </xf>
    <xf numFmtId="0" fontId="40" fillId="0" borderId="15" xfId="0" applyFont="1" applyBorder="1" applyAlignment="1">
      <alignment horizontal="right" vertical="center"/>
    </xf>
    <xf numFmtId="178" fontId="40" fillId="0" borderId="10" xfId="0" applyNumberFormat="1" applyFont="1" applyBorder="1" applyAlignment="1">
      <alignment horizontal="center" vertical="center"/>
    </xf>
    <xf numFmtId="178" fontId="40" fillId="0" borderId="15" xfId="0" applyNumberFormat="1" applyFont="1" applyBorder="1" applyAlignment="1">
      <alignment horizontal="center" vertical="center"/>
    </xf>
    <xf numFmtId="0" fontId="40" fillId="0" borderId="10" xfId="0" applyFont="1" applyBorder="1" applyAlignment="1">
      <alignment horizontal="center" vertical="center"/>
    </xf>
    <xf numFmtId="0" fontId="40" fillId="0" borderId="15" xfId="0" applyFont="1" applyBorder="1" applyAlignment="1">
      <alignment horizontal="center" vertical="center"/>
    </xf>
    <xf numFmtId="0" fontId="40" fillId="0" borderId="11" xfId="0" applyFont="1" applyBorder="1" applyAlignment="1">
      <alignment horizontal="center" vertical="center"/>
    </xf>
    <xf numFmtId="0" fontId="40" fillId="0" borderId="16" xfId="0" applyFont="1" applyBorder="1" applyAlignment="1">
      <alignment horizontal="center" vertical="center"/>
    </xf>
    <xf numFmtId="38" fontId="40" fillId="0" borderId="10" xfId="1" applyFont="1" applyBorder="1" applyAlignment="1">
      <alignment horizontal="center" vertical="center"/>
    </xf>
    <xf numFmtId="38" fontId="40" fillId="0" borderId="15" xfId="1" applyFont="1" applyBorder="1" applyAlignment="1">
      <alignment horizontal="center" vertical="center"/>
    </xf>
    <xf numFmtId="0" fontId="40" fillId="0" borderId="9" xfId="0" applyFont="1" applyFill="1" applyBorder="1" applyAlignment="1">
      <alignment horizontal="right" vertical="center"/>
    </xf>
    <xf numFmtId="0" fontId="40" fillId="0" borderId="10" xfId="0" applyFont="1" applyFill="1" applyBorder="1" applyAlignment="1">
      <alignment horizontal="right" vertical="center"/>
    </xf>
    <xf numFmtId="0" fontId="40" fillId="0" borderId="14" xfId="0" applyFont="1" applyFill="1" applyBorder="1" applyAlignment="1">
      <alignment horizontal="right" vertical="center"/>
    </xf>
    <xf numFmtId="0" fontId="40" fillId="0" borderId="15" xfId="0" applyFont="1" applyFill="1" applyBorder="1" applyAlignment="1">
      <alignment horizontal="right" vertical="center"/>
    </xf>
    <xf numFmtId="0" fontId="40" fillId="0" borderId="1" xfId="0" applyFont="1" applyBorder="1" applyAlignment="1">
      <alignment horizontal="center" vertical="center"/>
    </xf>
    <xf numFmtId="0" fontId="40" fillId="0" borderId="9" xfId="0" applyFont="1" applyBorder="1" applyAlignment="1">
      <alignment horizontal="center" vertical="center"/>
    </xf>
    <xf numFmtId="0" fontId="40" fillId="0" borderId="14" xfId="0" applyFont="1" applyBorder="1" applyAlignment="1">
      <alignment horizontal="center" vertical="center"/>
    </xf>
    <xf numFmtId="49" fontId="40" fillId="0" borderId="1" xfId="0" applyNumberFormat="1" applyFont="1" applyBorder="1" applyAlignment="1">
      <alignment horizontal="center" vertical="center"/>
    </xf>
    <xf numFmtId="0" fontId="42" fillId="0" borderId="0" xfId="0" applyFont="1" applyAlignment="1">
      <alignment horizontal="left" vertical="center" wrapText="1"/>
    </xf>
    <xf numFmtId="0" fontId="40" fillId="0" borderId="1" xfId="0" applyFont="1" applyBorder="1" applyAlignment="1">
      <alignment horizontal="center" vertical="center" shrinkToFit="1"/>
    </xf>
    <xf numFmtId="0" fontId="40" fillId="0" borderId="38" xfId="0" applyFont="1" applyBorder="1" applyAlignment="1">
      <alignment horizontal="center" vertical="center" wrapText="1"/>
    </xf>
    <xf numFmtId="0" fontId="40" fillId="0" borderId="27" xfId="0" applyFont="1" applyBorder="1" applyAlignment="1">
      <alignment horizontal="center" vertical="center" wrapText="1"/>
    </xf>
    <xf numFmtId="0" fontId="40" fillId="0" borderId="38" xfId="0" applyFont="1" applyBorder="1" applyAlignment="1">
      <alignment horizontal="center" vertical="center"/>
    </xf>
    <xf numFmtId="0" fontId="40" fillId="0" borderId="27" xfId="0" applyFont="1" applyBorder="1" applyAlignment="1">
      <alignment horizontal="center" vertical="center"/>
    </xf>
    <xf numFmtId="0" fontId="40" fillId="0" borderId="1" xfId="0" applyNumberFormat="1" applyFont="1" applyBorder="1" applyAlignment="1">
      <alignment horizontal="center" vertical="center"/>
    </xf>
    <xf numFmtId="0" fontId="3" fillId="0" borderId="13" xfId="0" applyFont="1" applyBorder="1" applyAlignment="1">
      <alignment horizontal="center" vertical="center"/>
    </xf>
    <xf numFmtId="179" fontId="7" fillId="0" borderId="9" xfId="0" applyNumberFormat="1" applyFont="1" applyFill="1" applyBorder="1" applyAlignment="1">
      <alignment horizontal="center" vertical="center" shrinkToFit="1"/>
    </xf>
    <xf numFmtId="179" fontId="7" fillId="0" borderId="10" xfId="0" applyNumberFormat="1" applyFont="1" applyFill="1" applyBorder="1" applyAlignment="1">
      <alignment horizontal="center" vertical="center" shrinkToFit="1"/>
    </xf>
    <xf numFmtId="179" fontId="7" fillId="0" borderId="11" xfId="0" applyNumberFormat="1" applyFont="1" applyFill="1" applyBorder="1" applyAlignment="1">
      <alignment horizontal="center" vertical="center" shrinkToFit="1"/>
    </xf>
    <xf numFmtId="179" fontId="7" fillId="0" borderId="12" xfId="0" applyNumberFormat="1" applyFont="1" applyFill="1" applyBorder="1" applyAlignment="1">
      <alignment horizontal="center" vertical="center" shrinkToFit="1"/>
    </xf>
    <xf numFmtId="179" fontId="7" fillId="0" borderId="0" xfId="0" applyNumberFormat="1" applyFont="1" applyFill="1" applyBorder="1" applyAlignment="1">
      <alignment horizontal="center" vertical="center" shrinkToFit="1"/>
    </xf>
    <xf numFmtId="179" fontId="7" fillId="0" borderId="13" xfId="0" applyNumberFormat="1" applyFont="1" applyFill="1" applyBorder="1" applyAlignment="1">
      <alignment horizontal="center" vertical="center" shrinkToFit="1"/>
    </xf>
    <xf numFmtId="0" fontId="7" fillId="0" borderId="12" xfId="0" applyFont="1" applyFill="1" applyBorder="1" applyAlignment="1">
      <alignment horizontal="center" vertical="top" shrinkToFit="1"/>
    </xf>
    <xf numFmtId="0" fontId="7" fillId="0" borderId="0" xfId="0" applyFont="1" applyFill="1" applyBorder="1" applyAlignment="1">
      <alignment horizontal="center" vertical="top" shrinkToFit="1"/>
    </xf>
    <xf numFmtId="0" fontId="7" fillId="0" borderId="13" xfId="0" applyFont="1" applyFill="1" applyBorder="1" applyAlignment="1">
      <alignment horizontal="center" vertical="top" shrinkToFit="1"/>
    </xf>
    <xf numFmtId="0" fontId="3" fillId="0" borderId="1" xfId="0" applyFont="1" applyBorder="1" applyAlignment="1">
      <alignment horizontal="center" vertical="center" wrapText="1"/>
    </xf>
    <xf numFmtId="0" fontId="7" fillId="0" borderId="9" xfId="0" applyFont="1" applyFill="1" applyBorder="1" applyAlignment="1">
      <alignment horizontal="center" vertical="top" shrinkToFit="1"/>
    </xf>
    <xf numFmtId="0" fontId="7" fillId="0" borderId="10" xfId="0" applyFont="1" applyFill="1" applyBorder="1" applyAlignment="1">
      <alignment horizontal="center" vertical="top" shrinkToFit="1"/>
    </xf>
    <xf numFmtId="0" fontId="7" fillId="0" borderId="11" xfId="0" applyFont="1" applyFill="1" applyBorder="1" applyAlignment="1">
      <alignment horizontal="center" vertical="top" shrinkToFit="1"/>
    </xf>
    <xf numFmtId="0" fontId="7" fillId="0" borderId="9"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3" xfId="0" applyFont="1" applyFill="1" applyBorder="1" applyAlignment="1">
      <alignment horizontal="center" vertical="center" wrapText="1"/>
    </xf>
    <xf numFmtId="38" fontId="7" fillId="0" borderId="9" xfId="1" applyFont="1" applyFill="1" applyBorder="1" applyAlignment="1">
      <alignment horizontal="center" vertical="center" shrinkToFit="1"/>
    </xf>
    <xf numFmtId="38" fontId="7" fillId="0" borderId="10" xfId="1" applyFont="1" applyFill="1" applyBorder="1" applyAlignment="1">
      <alignment horizontal="center" vertical="center" shrinkToFit="1"/>
    </xf>
    <xf numFmtId="38" fontId="7" fillId="0" borderId="11" xfId="1" applyFont="1" applyFill="1" applyBorder="1" applyAlignment="1">
      <alignment horizontal="center" vertical="center" shrinkToFit="1"/>
    </xf>
    <xf numFmtId="38" fontId="7" fillId="0" borderId="12" xfId="1" applyFont="1" applyFill="1" applyBorder="1" applyAlignment="1">
      <alignment horizontal="center" vertical="center" shrinkToFit="1"/>
    </xf>
    <xf numFmtId="38" fontId="7" fillId="0" borderId="0" xfId="1" applyFont="1" applyFill="1" applyBorder="1" applyAlignment="1">
      <alignment horizontal="center" vertical="center" shrinkToFit="1"/>
    </xf>
    <xf numFmtId="38" fontId="7" fillId="0" borderId="13" xfId="1" applyFont="1" applyFill="1" applyBorder="1" applyAlignment="1">
      <alignment horizontal="center" vertical="center" shrinkToFit="1"/>
    </xf>
    <xf numFmtId="38" fontId="7" fillId="0" borderId="9"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28" fillId="0" borderId="17" xfId="3" applyNumberFormat="1" applyFont="1" applyFill="1" applyBorder="1" applyAlignment="1">
      <alignment horizontal="center" vertical="center"/>
    </xf>
    <xf numFmtId="49" fontId="28" fillId="0" borderId="18" xfId="3" applyNumberFormat="1" applyFont="1" applyFill="1" applyBorder="1" applyAlignment="1">
      <alignment horizontal="center" vertical="center"/>
    </xf>
    <xf numFmtId="49" fontId="28" fillId="0" borderId="19" xfId="3" applyNumberFormat="1" applyFont="1" applyFill="1" applyBorder="1" applyAlignment="1">
      <alignment horizontal="center" vertical="center"/>
    </xf>
    <xf numFmtId="49" fontId="28" fillId="0" borderId="0" xfId="3" applyNumberFormat="1" applyFont="1" applyFill="1" applyBorder="1" applyAlignment="1">
      <alignment vertical="center"/>
    </xf>
    <xf numFmtId="49" fontId="29" fillId="0" borderId="0" xfId="3" applyNumberFormat="1" applyFont="1" applyFill="1" applyBorder="1" applyAlignment="1">
      <alignment horizontal="center" vertical="center"/>
    </xf>
    <xf numFmtId="49" fontId="31" fillId="0" borderId="0" xfId="3" applyNumberFormat="1" applyFont="1" applyFill="1" applyBorder="1" applyAlignment="1">
      <alignment horizontal="center" vertical="center"/>
    </xf>
    <xf numFmtId="49" fontId="33" fillId="0" borderId="0" xfId="3" applyNumberFormat="1" applyFont="1" applyFill="1" applyBorder="1" applyAlignment="1">
      <alignment horizontal="distributed" vertical="center"/>
    </xf>
    <xf numFmtId="49" fontId="34" fillId="0" borderId="0" xfId="3" applyNumberFormat="1" applyFont="1" applyFill="1" applyBorder="1" applyAlignment="1">
      <alignment vertical="center" wrapText="1"/>
    </xf>
    <xf numFmtId="0" fontId="27" fillId="0" borderId="0" xfId="3" applyFont="1" applyFill="1" applyBorder="1" applyAlignment="1">
      <alignment vertical="center"/>
    </xf>
    <xf numFmtId="0" fontId="34" fillId="0" borderId="0" xfId="3" applyNumberFormat="1" applyFont="1" applyFill="1" applyBorder="1" applyAlignment="1">
      <alignment horizontal="center" vertical="center" wrapText="1"/>
    </xf>
    <xf numFmtId="0" fontId="27" fillId="0" borderId="0" xfId="3" applyNumberFormat="1" applyFont="1" applyFill="1" applyBorder="1" applyAlignment="1">
      <alignment horizontal="center" vertical="center" wrapText="1"/>
    </xf>
    <xf numFmtId="49" fontId="28" fillId="0" borderId="43" xfId="3" applyNumberFormat="1" applyFont="1" applyFill="1" applyBorder="1" applyAlignment="1">
      <alignment horizontal="center" vertical="center"/>
    </xf>
    <xf numFmtId="0" fontId="34" fillId="0" borderId="44" xfId="3" applyFont="1" applyFill="1" applyBorder="1" applyAlignment="1">
      <alignment horizontal="center" vertical="center"/>
    </xf>
    <xf numFmtId="0" fontId="34" fillId="0" borderId="45" xfId="3" applyFont="1" applyFill="1" applyBorder="1" applyAlignment="1">
      <alignment horizontal="center" vertical="center"/>
    </xf>
    <xf numFmtId="49" fontId="28" fillId="0" borderId="46" xfId="3" applyNumberFormat="1" applyFont="1" applyFill="1" applyBorder="1" applyAlignment="1">
      <alignment horizontal="center" vertical="center"/>
    </xf>
    <xf numFmtId="0" fontId="34" fillId="0" borderId="47" xfId="3" applyFont="1" applyFill="1" applyBorder="1" applyAlignment="1">
      <alignment horizontal="center" vertical="center"/>
    </xf>
    <xf numFmtId="49" fontId="34" fillId="0" borderId="0" xfId="3" applyNumberFormat="1" applyFont="1" applyFill="1" applyBorder="1" applyAlignment="1">
      <alignment horizontal="distributed" vertical="center"/>
    </xf>
    <xf numFmtId="0" fontId="34" fillId="0" borderId="0" xfId="3" applyFont="1" applyFill="1" applyBorder="1" applyAlignment="1">
      <alignment horizontal="distributed" vertical="center"/>
    </xf>
    <xf numFmtId="0" fontId="34" fillId="0" borderId="0" xfId="3" applyNumberFormat="1" applyFont="1" applyFill="1" applyBorder="1" applyAlignment="1">
      <alignment vertical="center" shrinkToFit="1"/>
    </xf>
    <xf numFmtId="0" fontId="34" fillId="0" borderId="0" xfId="3" applyNumberFormat="1" applyFont="1" applyFill="1" applyBorder="1" applyAlignment="1">
      <alignment horizontal="left" vertical="center"/>
    </xf>
    <xf numFmtId="177" fontId="36" fillId="0" borderId="15" xfId="3" applyNumberFormat="1" applyFont="1" applyFill="1" applyBorder="1" applyAlignment="1">
      <alignment horizontal="center" vertical="center"/>
    </xf>
    <xf numFmtId="49" fontId="34" fillId="0" borderId="15" xfId="3" applyNumberFormat="1" applyFont="1" applyFill="1" applyBorder="1" applyAlignment="1">
      <alignment horizontal="center" vertical="center"/>
    </xf>
    <xf numFmtId="49" fontId="34" fillId="0" borderId="0" xfId="3" applyNumberFormat="1" applyFont="1" applyFill="1" applyBorder="1" applyAlignment="1">
      <alignment horizontal="distributed" vertical="justify"/>
    </xf>
    <xf numFmtId="49" fontId="34" fillId="0" borderId="0" xfId="3" applyNumberFormat="1" applyFont="1" applyFill="1" applyBorder="1" applyAlignment="1">
      <alignment horizontal="center" vertical="top"/>
    </xf>
    <xf numFmtId="0" fontId="34" fillId="0" borderId="0" xfId="3" applyNumberFormat="1" applyFont="1" applyFill="1" applyBorder="1" applyAlignment="1">
      <alignment horizontal="left" vertical="top" wrapText="1" shrinkToFit="1"/>
    </xf>
    <xf numFmtId="0" fontId="34" fillId="0" borderId="0" xfId="3" applyNumberFormat="1" applyFont="1" applyFill="1" applyBorder="1" applyAlignment="1">
      <alignment horizontal="left" vertical="top" shrinkToFit="1"/>
    </xf>
    <xf numFmtId="49" fontId="28" fillId="0" borderId="32" xfId="3" applyNumberFormat="1" applyFont="1" applyFill="1" applyBorder="1" applyAlignment="1">
      <alignment horizontal="center" vertical="center"/>
    </xf>
    <xf numFmtId="0" fontId="34" fillId="0" borderId="33" xfId="3" applyFont="1" applyFill="1" applyBorder="1" applyAlignment="1">
      <alignment horizontal="center" vertical="center"/>
    </xf>
    <xf numFmtId="0" fontId="34" fillId="0" borderId="37" xfId="3" applyFont="1" applyFill="1" applyBorder="1" applyAlignment="1">
      <alignment horizontal="center" vertical="center"/>
    </xf>
    <xf numFmtId="181" fontId="28" fillId="0" borderId="33" xfId="3" applyNumberFormat="1" applyFont="1" applyFill="1" applyBorder="1" applyAlignment="1">
      <alignment horizontal="right" vertical="center"/>
    </xf>
    <xf numFmtId="0" fontId="26" fillId="0" borderId="23" xfId="3" applyFont="1" applyFill="1" applyBorder="1" applyAlignment="1" applyProtection="1">
      <alignment vertical="center" wrapText="1"/>
      <protection locked="0"/>
    </xf>
    <xf numFmtId="0" fontId="26" fillId="0" borderId="33" xfId="3" applyFont="1" applyFill="1" applyBorder="1" applyAlignment="1" applyProtection="1">
      <alignment vertical="center" wrapText="1"/>
      <protection locked="0"/>
    </xf>
    <xf numFmtId="0" fontId="26" fillId="0" borderId="34" xfId="3" applyFont="1" applyFill="1" applyBorder="1" applyAlignment="1" applyProtection="1">
      <alignment vertical="center" wrapText="1"/>
      <protection locked="0"/>
    </xf>
    <xf numFmtId="49" fontId="28" fillId="0" borderId="24" xfId="3" applyNumberFormat="1" applyFont="1" applyFill="1" applyBorder="1" applyAlignment="1">
      <alignment horizontal="center" vertical="center"/>
    </xf>
    <xf numFmtId="0" fontId="34" fillId="0" borderId="10" xfId="3" applyFont="1" applyFill="1" applyBorder="1" applyAlignment="1">
      <alignment horizontal="center" vertical="center"/>
    </xf>
    <xf numFmtId="0" fontId="34" fillId="0" borderId="11" xfId="3" applyFont="1" applyFill="1" applyBorder="1" applyAlignment="1">
      <alignment horizontal="center" vertical="center"/>
    </xf>
    <xf numFmtId="49" fontId="25" fillId="0" borderId="48" xfId="3" applyNumberFormat="1" applyFont="1" applyFill="1" applyBorder="1" applyAlignment="1">
      <alignment horizontal="center" vertical="center"/>
    </xf>
    <xf numFmtId="49" fontId="25" fillId="0" borderId="49" xfId="3" applyNumberFormat="1" applyFont="1" applyFill="1" applyBorder="1" applyAlignment="1">
      <alignment horizontal="center" vertical="center"/>
    </xf>
    <xf numFmtId="49" fontId="25" fillId="0" borderId="50" xfId="3" applyNumberFormat="1" applyFont="1" applyFill="1" applyBorder="1" applyAlignment="1">
      <alignment horizontal="center" vertical="center"/>
    </xf>
    <xf numFmtId="181" fontId="25" fillId="0" borderId="10" xfId="3" applyNumberFormat="1" applyFont="1" applyFill="1" applyBorder="1" applyAlignment="1">
      <alignment horizontal="right" vertical="center"/>
    </xf>
    <xf numFmtId="49" fontId="26" fillId="0" borderId="9" xfId="3" applyNumberFormat="1" applyFont="1" applyFill="1" applyBorder="1" applyAlignment="1" applyProtection="1">
      <alignment vertical="center" shrinkToFit="1"/>
      <protection locked="0"/>
    </xf>
    <xf numFmtId="0" fontId="26" fillId="0" borderId="10" xfId="3" applyFont="1" applyFill="1" applyBorder="1" applyAlignment="1" applyProtection="1">
      <alignment vertical="center" shrinkToFit="1"/>
      <protection locked="0"/>
    </xf>
    <xf numFmtId="0" fontId="26" fillId="0" borderId="28" xfId="3" applyFont="1" applyFill="1" applyBorder="1" applyAlignment="1" applyProtection="1">
      <alignment vertical="center" shrinkToFit="1"/>
      <protection locked="0"/>
    </xf>
    <xf numFmtId="49" fontId="28" fillId="0" borderId="54" xfId="3" applyNumberFormat="1" applyFont="1" applyFill="1" applyBorder="1" applyAlignment="1">
      <alignment horizontal="center" vertical="center"/>
    </xf>
    <xf numFmtId="181" fontId="28" fillId="0" borderId="18" xfId="3" applyNumberFormat="1" applyFont="1" applyFill="1" applyBorder="1" applyAlignment="1">
      <alignment horizontal="right" vertical="center"/>
    </xf>
    <xf numFmtId="0" fontId="26" fillId="0" borderId="17" xfId="3" applyFont="1" applyFill="1" applyBorder="1" applyAlignment="1" applyProtection="1">
      <alignment horizontal="center" vertical="center" wrapText="1"/>
      <protection locked="0"/>
    </xf>
    <xf numFmtId="0" fontId="26" fillId="0" borderId="18" xfId="3" applyFont="1" applyFill="1" applyBorder="1" applyAlignment="1" applyProtection="1">
      <alignment horizontal="center" vertical="center" wrapText="1"/>
      <protection locked="0"/>
    </xf>
    <xf numFmtId="0" fontId="26" fillId="0" borderId="35" xfId="3" applyFont="1" applyFill="1" applyBorder="1" applyAlignment="1" applyProtection="1">
      <alignment horizontal="center" vertical="center" wrapText="1"/>
      <protection locked="0"/>
    </xf>
    <xf numFmtId="38" fontId="25" fillId="0" borderId="52" xfId="1" applyFont="1" applyFill="1" applyBorder="1" applyAlignment="1">
      <alignment horizontal="right" vertical="center"/>
    </xf>
    <xf numFmtId="49" fontId="26" fillId="0" borderId="17" xfId="3" applyNumberFormat="1" applyFont="1" applyFill="1" applyBorder="1" applyAlignment="1" applyProtection="1">
      <alignment vertical="center"/>
      <protection locked="0"/>
    </xf>
    <xf numFmtId="0" fontId="26" fillId="0" borderId="18" xfId="3" applyFont="1" applyFill="1" applyBorder="1" applyAlignment="1" applyProtection="1">
      <alignment vertical="center"/>
      <protection locked="0"/>
    </xf>
    <xf numFmtId="0" fontId="26" fillId="0" borderId="35" xfId="3" applyFont="1" applyFill="1" applyBorder="1" applyAlignment="1" applyProtection="1">
      <alignment vertical="center"/>
      <protection locked="0"/>
    </xf>
    <xf numFmtId="181" fontId="38" fillId="0" borderId="33" xfId="3" applyNumberFormat="1" applyFont="1" applyFill="1" applyBorder="1" applyAlignment="1" applyProtection="1">
      <alignment horizontal="right" vertical="center"/>
      <protection locked="0"/>
    </xf>
    <xf numFmtId="0" fontId="26" fillId="0" borderId="33" xfId="3" applyFont="1" applyFill="1" applyBorder="1" applyAlignment="1" applyProtection="1">
      <alignment vertical="center"/>
      <protection locked="0"/>
    </xf>
    <xf numFmtId="0" fontId="26" fillId="0" borderId="34" xfId="3" applyFont="1" applyFill="1" applyBorder="1" applyAlignment="1" applyProtection="1">
      <alignment vertical="center"/>
      <protection locked="0"/>
    </xf>
    <xf numFmtId="49" fontId="28" fillId="0" borderId="51" xfId="3" applyNumberFormat="1" applyFont="1" applyFill="1" applyBorder="1" applyAlignment="1">
      <alignment horizontal="center" vertical="center"/>
    </xf>
    <xf numFmtId="0" fontId="34" fillId="0" borderId="52" xfId="3" applyFont="1" applyFill="1" applyBorder="1" applyAlignment="1">
      <alignment horizontal="center" vertical="center"/>
    </xf>
    <xf numFmtId="0" fontId="34" fillId="0" borderId="31" xfId="3" applyFont="1" applyFill="1" applyBorder="1" applyAlignment="1">
      <alignment horizontal="center" vertical="center"/>
    </xf>
    <xf numFmtId="38" fontId="28" fillId="0" borderId="43" xfId="4" applyFont="1" applyFill="1" applyBorder="1" applyAlignment="1" applyProtection="1">
      <alignment horizontal="right" vertical="center"/>
    </xf>
    <xf numFmtId="38" fontId="28" fillId="0" borderId="44" xfId="4" applyFont="1" applyFill="1" applyBorder="1" applyAlignment="1" applyProtection="1">
      <alignment horizontal="right" vertical="center"/>
    </xf>
    <xf numFmtId="38" fontId="28" fillId="0" borderId="47" xfId="4" applyFont="1" applyFill="1" applyBorder="1" applyAlignment="1" applyProtection="1">
      <alignment horizontal="right" vertical="center"/>
    </xf>
    <xf numFmtId="181" fontId="38" fillId="0" borderId="44" xfId="3" applyNumberFormat="1" applyFont="1" applyFill="1" applyBorder="1" applyAlignment="1" applyProtection="1">
      <alignment horizontal="right" vertical="center"/>
      <protection locked="0"/>
    </xf>
    <xf numFmtId="181" fontId="25" fillId="0" borderId="44" xfId="3" applyNumberFormat="1" applyFont="1" applyFill="1" applyBorder="1" applyAlignment="1">
      <alignment horizontal="right" vertical="center"/>
    </xf>
    <xf numFmtId="49" fontId="28" fillId="0" borderId="44" xfId="3" applyNumberFormat="1" applyFont="1" applyFill="1" applyBorder="1" applyAlignment="1">
      <alignment horizontal="center" vertical="center"/>
    </xf>
    <xf numFmtId="49" fontId="28" fillId="0" borderId="45" xfId="3" applyNumberFormat="1" applyFont="1" applyFill="1" applyBorder="1" applyAlignment="1">
      <alignment horizontal="center" vertical="center"/>
    </xf>
    <xf numFmtId="181" fontId="25" fillId="0" borderId="44" xfId="3" applyNumberFormat="1" applyFont="1" applyFill="1" applyBorder="1" applyAlignment="1" applyProtection="1">
      <alignment horizontal="right" vertical="center"/>
      <protection locked="0"/>
    </xf>
    <xf numFmtId="49" fontId="26" fillId="0" borderId="46" xfId="3" applyNumberFormat="1" applyFont="1" applyFill="1" applyBorder="1" applyAlignment="1" applyProtection="1">
      <alignment horizontal="center" vertical="center" wrapText="1"/>
      <protection locked="0"/>
    </xf>
    <xf numFmtId="49" fontId="26" fillId="0" borderId="44" xfId="3" applyNumberFormat="1" applyFont="1" applyFill="1" applyBorder="1" applyAlignment="1" applyProtection="1">
      <alignment horizontal="center" vertical="center"/>
      <protection locked="0"/>
    </xf>
    <xf numFmtId="49" fontId="26" fillId="0" borderId="47" xfId="3" applyNumberFormat="1" applyFont="1" applyFill="1" applyBorder="1" applyAlignment="1" applyProtection="1">
      <alignment horizontal="center" vertical="center"/>
      <protection locked="0"/>
    </xf>
    <xf numFmtId="49" fontId="26" fillId="0" borderId="46" xfId="3" applyNumberFormat="1" applyFont="1" applyFill="1" applyBorder="1" applyAlignment="1" applyProtection="1">
      <alignment vertical="center"/>
      <protection locked="0"/>
    </xf>
    <xf numFmtId="0" fontId="26" fillId="0" borderId="44" xfId="3" applyFont="1" applyFill="1" applyBorder="1" applyAlignment="1" applyProtection="1">
      <alignment vertical="center"/>
      <protection locked="0"/>
    </xf>
    <xf numFmtId="0" fontId="26" fillId="0" borderId="47" xfId="3" applyFont="1" applyFill="1" applyBorder="1" applyAlignment="1" applyProtection="1">
      <alignment vertical="center"/>
      <protection locked="0"/>
    </xf>
    <xf numFmtId="182" fontId="26" fillId="0" borderId="44" xfId="3" applyNumberFormat="1" applyFont="1" applyFill="1" applyBorder="1" applyAlignment="1" applyProtection="1">
      <alignment horizontal="left" vertical="center"/>
      <protection locked="0"/>
    </xf>
    <xf numFmtId="182" fontId="26" fillId="0" borderId="47" xfId="3" applyNumberFormat="1" applyFont="1" applyFill="1" applyBorder="1" applyAlignment="1" applyProtection="1">
      <alignment horizontal="left" vertical="center"/>
      <protection locked="0"/>
    </xf>
    <xf numFmtId="49" fontId="28" fillId="0" borderId="36" xfId="3" applyNumberFormat="1" applyFont="1" applyFill="1" applyBorder="1" applyAlignment="1">
      <alignment horizontal="center" vertical="center"/>
    </xf>
    <xf numFmtId="0" fontId="34" fillId="0" borderId="15" xfId="3" applyFont="1" applyFill="1" applyBorder="1" applyAlignment="1">
      <alignment horizontal="center" vertical="center"/>
    </xf>
    <xf numFmtId="0" fontId="34" fillId="0" borderId="16" xfId="3" applyFont="1" applyFill="1" applyBorder="1" applyAlignment="1">
      <alignment horizontal="center" vertical="center"/>
    </xf>
    <xf numFmtId="181" fontId="38" fillId="0" borderId="15" xfId="3" applyNumberFormat="1" applyFont="1" applyFill="1" applyBorder="1" applyAlignment="1" applyProtection="1">
      <alignment horizontal="right" vertical="center"/>
      <protection locked="0"/>
    </xf>
    <xf numFmtId="49" fontId="26" fillId="0" borderId="14" xfId="3" applyNumberFormat="1" applyFont="1" applyFill="1" applyBorder="1" applyAlignment="1" applyProtection="1">
      <alignment vertical="center"/>
      <protection locked="0"/>
    </xf>
    <xf numFmtId="0" fontId="26" fillId="0" borderId="15" xfId="3" applyFont="1" applyFill="1" applyBorder="1" applyAlignment="1" applyProtection="1">
      <alignment vertical="center"/>
      <protection locked="0"/>
    </xf>
    <xf numFmtId="0" fontId="26" fillId="0" borderId="29" xfId="3" applyFont="1" applyFill="1" applyBorder="1" applyAlignment="1" applyProtection="1">
      <alignment vertical="center"/>
      <protection locked="0"/>
    </xf>
    <xf numFmtId="49" fontId="26" fillId="0" borderId="9" xfId="3" applyNumberFormat="1" applyFont="1" applyFill="1" applyBorder="1" applyAlignment="1" applyProtection="1">
      <alignment vertical="center"/>
      <protection locked="0"/>
    </xf>
    <xf numFmtId="0" fontId="26" fillId="0" borderId="10" xfId="3" applyFont="1" applyFill="1" applyBorder="1" applyAlignment="1" applyProtection="1">
      <alignment vertical="center"/>
      <protection locked="0"/>
    </xf>
    <xf numFmtId="0" fontId="26" fillId="0" borderId="28" xfId="3" applyFont="1" applyFill="1" applyBorder="1" applyAlignment="1" applyProtection="1">
      <alignment vertical="center"/>
      <protection locked="0"/>
    </xf>
  </cellXfs>
  <cellStyles count="6">
    <cellStyle name="桁区切り" xfId="1" builtinId="6"/>
    <cellStyle name="桁区切り 3" xfId="4" xr:uid="{5E9C47DF-C4E9-4461-BB11-483A0D9D78C8}"/>
    <cellStyle name="標準" xfId="0" builtinId="0"/>
    <cellStyle name="標準 2" xfId="2" xr:uid="{9CA5BD55-CB00-488B-87C5-90CAE7E1CFFB}"/>
    <cellStyle name="標準 2 2" xfId="5" xr:uid="{B3B8D7D5-F2F1-4F92-A2A0-ADCF2E1E248D}"/>
    <cellStyle name="標準 4" xfId="3" xr:uid="{71AF1FA5-B102-40CC-9945-38BC6D6E3CB4}"/>
  </cellStyles>
  <dxfs count="99">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ont>
        <color theme="0"/>
      </font>
    </dxf>
    <dxf>
      <font>
        <color theme="0"/>
      </font>
    </dxf>
    <dxf>
      <font>
        <color theme="0"/>
      </font>
    </dxf>
    <dxf>
      <font>
        <color theme="0"/>
      </font>
    </dxf>
    <dxf>
      <font>
        <color theme="0"/>
      </font>
    </dxf>
    <dxf>
      <fill>
        <patternFill>
          <bgColor rgb="FFFFFF00"/>
        </patternFill>
      </fill>
    </dxf>
    <dxf>
      <font>
        <b/>
        <i val="0"/>
        <color theme="0"/>
      </font>
      <fill>
        <patternFill>
          <bgColor rgb="FFFA9CED"/>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1" tint="0.34998626667073579"/>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1" tint="0.34998626667073579"/>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fill>
        <patternFill>
          <bgColor theme="1" tint="0.34998626667073579"/>
        </patternFill>
      </fill>
    </dxf>
    <dxf>
      <font>
        <b/>
        <i val="0"/>
        <color theme="0"/>
      </font>
      <fill>
        <patternFill patternType="solid">
          <bgColor theme="9"/>
        </patternFill>
      </fill>
    </dxf>
    <dxf>
      <fill>
        <patternFill patternType="none">
          <bgColor auto="1"/>
        </patternFill>
      </fill>
    </dxf>
    <dxf>
      <fill>
        <patternFill patternType="none">
          <bgColor auto="1"/>
        </patternFill>
      </fill>
    </dxf>
    <dxf>
      <font>
        <b val="0"/>
        <i val="0"/>
        <color auto="1"/>
      </font>
      <fill>
        <patternFill patternType="none">
          <bgColor auto="1"/>
        </patternFill>
      </fill>
    </dxf>
    <dxf>
      <fill>
        <patternFill>
          <bgColor theme="1" tint="0.34998626667073579"/>
        </patternFill>
      </fill>
    </dxf>
    <dxf>
      <fill>
        <patternFill>
          <bgColor theme="1" tint="0.34998626667073579"/>
        </patternFill>
      </fill>
    </dxf>
    <dxf>
      <fill>
        <patternFill>
          <bgColor theme="9" tint="0.79998168889431442"/>
        </patternFill>
      </fill>
    </dxf>
    <dxf>
      <font>
        <b/>
        <i val="0"/>
        <color theme="0"/>
      </font>
      <fill>
        <patternFill patternType="solid">
          <bgColor theme="9"/>
        </patternFill>
      </fill>
    </dxf>
  </dxfs>
  <tableStyles count="0" defaultTableStyle="TableStyleMedium2" defaultPivotStyle="PivotStyleLight16"/>
  <colors>
    <mruColors>
      <color rgb="FFFA9CED"/>
      <color rgb="FFF878E6"/>
      <color rgb="FFF75BE1"/>
      <color rgb="FFFF99CC"/>
      <color rgb="FFFFCCFF"/>
      <color rgb="FFFCAEDC"/>
      <color rgb="FFF070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18</xdr:col>
      <xdr:colOff>96838</xdr:colOff>
      <xdr:row>6</xdr:row>
      <xdr:rowOff>233363</xdr:rowOff>
    </xdr:from>
    <xdr:to>
      <xdr:col>27</xdr:col>
      <xdr:colOff>254000</xdr:colOff>
      <xdr:row>13</xdr:row>
      <xdr:rowOff>95250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11336338" y="2122488"/>
          <a:ext cx="6110287" cy="2005012"/>
        </a:xfrm>
        <a:prstGeom prst="round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申請書類は</a:t>
          </a:r>
          <a:r>
            <a:rPr kumimoji="1" lang="en-US" altLang="ja-JP" sz="1400" b="1">
              <a:solidFill>
                <a:sysClr val="windowText" lastClr="000000"/>
              </a:solidFill>
            </a:rPr>
            <a:t>PDF</a:t>
          </a:r>
          <a:r>
            <a:rPr kumimoji="1" lang="ja-JP" altLang="en-US" sz="1400" b="1">
              <a:solidFill>
                <a:sysClr val="windowText" lastClr="000000"/>
              </a:solidFill>
            </a:rPr>
            <a:t>化し、１つのデータにまとめて提出をしてください。</a:t>
          </a:r>
          <a:endParaRPr kumimoji="1" lang="en-US" altLang="ja-JP" sz="1400" b="1">
            <a:solidFill>
              <a:sysClr val="windowText" lastClr="000000"/>
            </a:solidFill>
          </a:endParaRPr>
        </a:p>
        <a:p>
          <a:pPr algn="l"/>
          <a:r>
            <a:rPr kumimoji="1" lang="ja-JP" altLang="en-US" sz="1400" b="1">
              <a:solidFill>
                <a:sysClr val="windowText" lastClr="000000"/>
              </a:solidFill>
            </a:rPr>
            <a:t>本</a:t>
          </a:r>
          <a:r>
            <a:rPr kumimoji="1" lang="en-US" altLang="ja-JP" sz="1400" b="1">
              <a:solidFill>
                <a:sysClr val="windowText" lastClr="000000"/>
              </a:solidFill>
            </a:rPr>
            <a:t>Excel</a:t>
          </a:r>
          <a:r>
            <a:rPr kumimoji="1" lang="ja-JP" altLang="en-US" sz="1400" b="1">
              <a:solidFill>
                <a:sysClr val="windowText" lastClr="000000"/>
              </a:solidFill>
            </a:rPr>
            <a:t>データシートはシステムへの取込み時に必須となりますので、</a:t>
          </a:r>
          <a:endParaRPr kumimoji="1" lang="en-US" altLang="ja-JP" sz="1400" b="1">
            <a:solidFill>
              <a:sysClr val="windowText" lastClr="000000"/>
            </a:solidFill>
          </a:endParaRPr>
        </a:p>
        <a:p>
          <a:pPr algn="l"/>
          <a:r>
            <a:rPr kumimoji="1" lang="ja-JP" altLang="en-US" sz="1400" b="1">
              <a:solidFill>
                <a:sysClr val="windowText" lastClr="000000"/>
              </a:solidFill>
            </a:rPr>
            <a:t>必ず申請時に提出をしてください。</a:t>
          </a:r>
          <a:endParaRPr kumimoji="1" lang="en-US" altLang="ja-JP" sz="14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ysClr val="windowText" lastClr="000000"/>
              </a:solidFill>
              <a:effectLst/>
              <a:latin typeface="+mn-lt"/>
              <a:ea typeface="+mn-ea"/>
              <a:cs typeface="+mn-cs"/>
            </a:rPr>
            <a:t>※</a:t>
          </a:r>
          <a:r>
            <a:rPr kumimoji="1" lang="ja-JP" altLang="ja-JP" sz="1200" b="1">
              <a:solidFill>
                <a:sysClr val="windowText" lastClr="000000"/>
              </a:solidFill>
              <a:effectLst/>
              <a:latin typeface="+mn-lt"/>
              <a:ea typeface="+mn-ea"/>
              <a:cs typeface="+mn-cs"/>
            </a:rPr>
            <a:t>１シート目の「データシート」は</a:t>
          </a:r>
          <a:r>
            <a:rPr kumimoji="1" lang="en-US" altLang="ja-JP" sz="1200" b="1">
              <a:solidFill>
                <a:sysClr val="windowText" lastClr="000000"/>
              </a:solidFill>
              <a:effectLst/>
              <a:latin typeface="+mn-lt"/>
              <a:ea typeface="+mn-ea"/>
              <a:cs typeface="+mn-cs"/>
            </a:rPr>
            <a:t>PDF</a:t>
          </a:r>
          <a:r>
            <a:rPr kumimoji="1" lang="ja-JP" altLang="ja-JP" sz="1200" b="1">
              <a:solidFill>
                <a:sysClr val="windowText" lastClr="000000"/>
              </a:solidFill>
              <a:effectLst/>
              <a:latin typeface="+mn-lt"/>
              <a:ea typeface="+mn-ea"/>
              <a:cs typeface="+mn-cs"/>
            </a:rPr>
            <a:t>化は不要</a:t>
          </a:r>
          <a:r>
            <a:rPr kumimoji="1" lang="ja-JP" altLang="en-US" sz="1200" b="1">
              <a:solidFill>
                <a:sysClr val="windowText" lastClr="000000"/>
              </a:solidFill>
              <a:effectLst/>
              <a:latin typeface="+mn-lt"/>
              <a:ea typeface="+mn-ea"/>
              <a:cs typeface="+mn-cs"/>
            </a:rPr>
            <a:t>です</a:t>
          </a:r>
          <a:endParaRPr kumimoji="1" lang="en-US" altLang="ja-JP" sz="1200" b="1">
            <a:solidFill>
              <a:sysClr val="windowText" lastClr="000000"/>
            </a:solidFill>
          </a:endParaRPr>
        </a:p>
        <a:p>
          <a:pPr algn="l"/>
          <a:r>
            <a:rPr kumimoji="1" lang="en-US" altLang="ja-JP" sz="1200" b="1">
              <a:solidFill>
                <a:sysClr val="windowText" lastClr="000000"/>
              </a:solidFill>
            </a:rPr>
            <a:t>※</a:t>
          </a:r>
          <a:r>
            <a:rPr kumimoji="1" lang="ja-JP" altLang="en-US" sz="1200" b="1">
              <a:solidFill>
                <a:sysClr val="windowText" lastClr="000000"/>
              </a:solidFill>
            </a:rPr>
            <a:t>シートは削除や非表示にせずそのまま送付ください</a:t>
          </a:r>
          <a:endParaRPr kumimoji="1" lang="en-US" altLang="ja-JP" sz="1200" b="1">
            <a:solidFill>
              <a:sysClr val="windowText" lastClr="000000"/>
            </a:solidFill>
          </a:endParaRPr>
        </a:p>
      </xdr:txBody>
    </xdr:sp>
    <xdr:clientData/>
  </xdr:twoCellAnchor>
  <xdr:twoCellAnchor>
    <xdr:from>
      <xdr:col>18</xdr:col>
      <xdr:colOff>485775</xdr:colOff>
      <xdr:row>75</xdr:row>
      <xdr:rowOff>161925</xdr:rowOff>
    </xdr:from>
    <xdr:to>
      <xdr:col>24</xdr:col>
      <xdr:colOff>30214</xdr:colOff>
      <xdr:row>84</xdr:row>
      <xdr:rowOff>54763</xdr:rowOff>
    </xdr:to>
    <xdr:sp macro="" textlink="">
      <xdr:nvSpPr>
        <xdr:cNvPr id="5" name="テキスト ボックス 4">
          <a:extLst>
            <a:ext uri="{FF2B5EF4-FFF2-40B4-BE49-F238E27FC236}">
              <a16:creationId xmlns:a16="http://schemas.microsoft.com/office/drawing/2014/main" id="{4354571D-0260-433E-A4F0-6E88559AB5F4}"/>
            </a:ext>
          </a:extLst>
        </xdr:cNvPr>
        <xdr:cNvSpPr txBox="1"/>
      </xdr:nvSpPr>
      <xdr:spPr>
        <a:xfrm>
          <a:off x="11630025" y="31375350"/>
          <a:ext cx="3716389" cy="2788438"/>
        </a:xfrm>
        <a:prstGeom prst="wedgeRectCallout">
          <a:avLst>
            <a:gd name="adj1" fmla="val -60471"/>
            <a:gd name="adj2" fmla="val 35078"/>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通帳の通りに記載ください。</a:t>
          </a:r>
          <a:endParaRPr kumimoji="1" lang="en-US" altLang="ja-JP" sz="1100"/>
        </a:p>
        <a:p>
          <a:r>
            <a:rPr kumimoji="1" lang="ja-JP" altLang="en-US" sz="1100"/>
            <a:t>そのまま振込に使用しますので、「株式会社」等のフリガナ略称は、金融機関指定の略称を記載ください。</a:t>
          </a:r>
        </a:p>
      </xdr:txBody>
    </xdr:sp>
    <xdr:clientData/>
  </xdr:twoCellAnchor>
  <xdr:twoCellAnchor editAs="oneCell">
    <xdr:from>
      <xdr:col>18</xdr:col>
      <xdr:colOff>638175</xdr:colOff>
      <xdr:row>77</xdr:row>
      <xdr:rowOff>266700</xdr:rowOff>
    </xdr:from>
    <xdr:to>
      <xdr:col>23</xdr:col>
      <xdr:colOff>458119</xdr:colOff>
      <xdr:row>83</xdr:row>
      <xdr:rowOff>269662</xdr:rowOff>
    </xdr:to>
    <xdr:pic>
      <xdr:nvPicPr>
        <xdr:cNvPr id="7" name="図 6">
          <a:extLst>
            <a:ext uri="{FF2B5EF4-FFF2-40B4-BE49-F238E27FC236}">
              <a16:creationId xmlns:a16="http://schemas.microsoft.com/office/drawing/2014/main" id="{4093D284-85B7-43D0-B7F4-32B0D67C204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782425" y="32175450"/>
          <a:ext cx="3410869" cy="1888911"/>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a:effectLst>
          <a:outerShdw blurRad="50800" dist="38100" dir="2700000" algn="tl" rotWithShape="0">
            <a:prstClr val="black">
              <a:alpha val="40000"/>
            </a:prstClr>
          </a:outerShdw>
        </a:effectLst>
      </xdr:spPr>
    </xdr:pic>
    <xdr:clientData/>
  </xdr:twoCellAnchor>
  <xdr:twoCellAnchor>
    <xdr:from>
      <xdr:col>23</xdr:col>
      <xdr:colOff>419100</xdr:colOff>
      <xdr:row>72</xdr:row>
      <xdr:rowOff>95250</xdr:rowOff>
    </xdr:from>
    <xdr:to>
      <xdr:col>31</xdr:col>
      <xdr:colOff>371160</xdr:colOff>
      <xdr:row>76</xdr:row>
      <xdr:rowOff>52610</xdr:rowOff>
    </xdr:to>
    <xdr:sp macro="" textlink="">
      <xdr:nvSpPr>
        <xdr:cNvPr id="9" name="テキスト ボックス 8">
          <a:extLst>
            <a:ext uri="{FF2B5EF4-FFF2-40B4-BE49-F238E27FC236}">
              <a16:creationId xmlns:a16="http://schemas.microsoft.com/office/drawing/2014/main" id="{64A66F4C-7288-4461-805F-E21A0F801C37}"/>
            </a:ext>
          </a:extLst>
        </xdr:cNvPr>
        <xdr:cNvSpPr txBox="1"/>
      </xdr:nvSpPr>
      <xdr:spPr>
        <a:xfrm>
          <a:off x="15264493" y="22778357"/>
          <a:ext cx="4632917" cy="1277253"/>
        </a:xfrm>
        <a:prstGeom prst="wedgeRectCallout">
          <a:avLst>
            <a:gd name="adj1" fmla="val -47168"/>
            <a:gd name="adj2" fmla="val 92933"/>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振込不能の場合、再振り込み手数料は申請者負担となりますので、スペースや「・」有無にご注意ください。</a:t>
          </a:r>
          <a:endParaRPr kumimoji="1" lang="en-US" altLang="ja-JP" sz="1100"/>
        </a:p>
        <a:p>
          <a:r>
            <a:rPr kumimoji="1" lang="ja-JP" altLang="en-US" sz="1100"/>
            <a:t>新規申請の場合や口座変更の場合は、</a:t>
          </a:r>
          <a:r>
            <a:rPr kumimoji="1" lang="ja-JP" altLang="en-US" sz="1100" b="1" u="sng">
              <a:solidFill>
                <a:srgbClr val="FF0000"/>
              </a:solidFill>
            </a:rPr>
            <a:t>通帳のフリガナ部分のコピー</a:t>
          </a:r>
          <a:r>
            <a:rPr kumimoji="1" lang="ja-JP" altLang="en-US" sz="1100" b="0" u="none">
              <a:solidFill>
                <a:sysClr val="windowText" lastClr="000000"/>
              </a:solidFill>
            </a:rPr>
            <a:t>を</a:t>
          </a:r>
          <a:r>
            <a:rPr kumimoji="1" lang="ja-JP" altLang="en-US" sz="1100"/>
            <a:t>添付ください。</a:t>
          </a:r>
        </a:p>
      </xdr:txBody>
    </xdr:sp>
    <xdr:clientData/>
  </xdr:twoCellAnchor>
  <xdr:twoCellAnchor>
    <xdr:from>
      <xdr:col>18</xdr:col>
      <xdr:colOff>95249</xdr:colOff>
      <xdr:row>84</xdr:row>
      <xdr:rowOff>247651</xdr:rowOff>
    </xdr:from>
    <xdr:to>
      <xdr:col>23</xdr:col>
      <xdr:colOff>149678</xdr:colOff>
      <xdr:row>85</xdr:row>
      <xdr:rowOff>353786</xdr:rowOff>
    </xdr:to>
    <xdr:sp macro="" textlink="">
      <xdr:nvSpPr>
        <xdr:cNvPr id="8" name="テキスト ボックス 7">
          <a:extLst>
            <a:ext uri="{FF2B5EF4-FFF2-40B4-BE49-F238E27FC236}">
              <a16:creationId xmlns:a16="http://schemas.microsoft.com/office/drawing/2014/main" id="{90D1895A-F02F-4ED7-BF98-871B4F763908}"/>
            </a:ext>
          </a:extLst>
        </xdr:cNvPr>
        <xdr:cNvSpPr txBox="1"/>
      </xdr:nvSpPr>
      <xdr:spPr>
        <a:xfrm>
          <a:off x="11321142" y="26754365"/>
          <a:ext cx="3673929" cy="419100"/>
        </a:xfrm>
        <a:prstGeom prst="wedgeRectCallout">
          <a:avLst>
            <a:gd name="adj1" fmla="val -47168"/>
            <a:gd name="adj2" fmla="val 92933"/>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導入する充電機器１台毎の情報を記入してください。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R6&#24180;&#24230;&#35036;&#27491;&#20104;&#31639;\&#12471;&#12473;&#12486;&#12512;&#38306;&#36899;\&#12487;&#12540;&#12479;&#12471;&#12540;&#12488;\&#20196;&#21644;&#65302;&#24180;&#24230;&#35036;&#27491;&#20104;&#31639;youshiki1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26360;&#24335;\&#31532;&#65297;&#27573;&#38542;&#30003;&#35531;\&#12487;&#12540;&#12479;&#12471;&#12540;&#12488;\&#32368;&#12426;&#36234;&#12375;&#20104;&#31639;&#29992;\2datesheet_202404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シート"/>
      <sheetName val="様式第１1の１(第１１条関係)"/>
      <sheetName val="様式第１１(その４の１)"/>
      <sheetName val="様式第１１(その５)"/>
      <sheetName val="様式第１３(第１３関係)"/>
      <sheetName val="雛形＿リース料金均等(トラック)"/>
      <sheetName val="雛形＿リース料金変動あり(トラック)"/>
      <sheetName val="雛形＿前払い金あり(トラック)"/>
    </sheetNames>
    <sheetDataSet>
      <sheetData sheetId="0">
        <row r="47">
          <cell r="D47"/>
        </row>
        <row r="55">
          <cell r="BH55" t="str">
            <v>WA20VP</v>
          </cell>
          <cell r="BJ55" t="str">
            <v>B5AWLDCB</v>
          </cell>
        </row>
        <row r="56">
          <cell r="BH56" t="str">
            <v>U68VHLDDD</v>
          </cell>
          <cell r="BJ56" t="str">
            <v>B5AWLDEB</v>
          </cell>
        </row>
        <row r="57">
          <cell r="BH57" t="str">
            <v>U68VHLDDA</v>
          </cell>
          <cell r="BJ57" t="str">
            <v>B6AW</v>
          </cell>
        </row>
        <row r="58">
          <cell r="BH58" t="str">
            <v>U69VHLDDG</v>
          </cell>
        </row>
        <row r="59">
          <cell r="BH59" t="str">
            <v>U69VHLDDF</v>
          </cell>
        </row>
        <row r="60">
          <cell r="BH60" t="str">
            <v>U69VHLDDI</v>
          </cell>
        </row>
        <row r="61">
          <cell r="BH61" t="str">
            <v>U69VHLDDH</v>
          </cell>
        </row>
        <row r="62">
          <cell r="BH62" t="str">
            <v>U79VHLDDG</v>
          </cell>
        </row>
        <row r="63">
          <cell r="BH63" t="str">
            <v>U79VHLDDF</v>
          </cell>
        </row>
        <row r="64">
          <cell r="BH64" t="str">
            <v>U79VHLDDI</v>
          </cell>
        </row>
        <row r="65">
          <cell r="BH65" t="str">
            <v>U79VHLDDH</v>
          </cell>
        </row>
        <row r="66">
          <cell r="BH66" t="str">
            <v>JJ3AGDY</v>
          </cell>
        </row>
        <row r="67">
          <cell r="BH67" t="str">
            <v>JJ3AGEY</v>
          </cell>
        </row>
        <row r="68">
          <cell r="BH68" t="str">
            <v>JJ3AGFY</v>
          </cell>
        </row>
        <row r="69">
          <cell r="BH69" t="str">
            <v>JJ3AGGY</v>
          </cell>
        </row>
        <row r="70">
          <cell r="BH70" t="str">
            <v>FEAVK</v>
          </cell>
        </row>
        <row r="71">
          <cell r="BH71" t="str">
            <v>FEBVK</v>
          </cell>
        </row>
        <row r="72">
          <cell r="BH72" t="str">
            <v>FEB8K</v>
          </cell>
        </row>
        <row r="73">
          <cell r="BH73" t="str">
            <v>FEC9K</v>
          </cell>
        </row>
        <row r="74">
          <cell r="BH74" t="str">
            <v>FED9K</v>
          </cell>
        </row>
        <row r="75">
          <cell r="BH75" t="str">
            <v>FEB8U</v>
          </cell>
        </row>
        <row r="76">
          <cell r="BH76" t="str">
            <v>NHR48AF</v>
          </cell>
        </row>
        <row r="77">
          <cell r="BH77" t="str">
            <v>NJR48AF</v>
          </cell>
        </row>
        <row r="78">
          <cell r="BH78" t="str">
            <v>NJR48AM</v>
          </cell>
        </row>
        <row r="79">
          <cell r="BH79" t="str">
            <v>NLR48AM</v>
          </cell>
        </row>
        <row r="80">
          <cell r="BH80" t="str">
            <v>NMR48AM</v>
          </cell>
        </row>
        <row r="81">
          <cell r="BH81" t="str">
            <v>NKR48AM</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データシート"/>
      <sheetName val="様式第1"/>
      <sheetName val="様式第1（別紙1）"/>
      <sheetName val="様式第1（別紙2）兼様式第11（別紙2）"/>
      <sheetName val="別添"/>
      <sheetName val="委任状フォーマッ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C22E9-DF30-43EB-B461-EA1E4B8B6CC0}">
  <dimension ref="A1:BZ653"/>
  <sheetViews>
    <sheetView showGridLines="0" tabSelected="1" view="pageBreakPreview" zoomScaleNormal="100" zoomScaleSheetLayoutView="100" workbookViewId="0">
      <pane ySplit="6" topLeftCell="A7" activePane="bottomLeft" state="frozen"/>
      <selection pane="bottomLeft" activeCell="D8" sqref="D8:R8"/>
    </sheetView>
  </sheetViews>
  <sheetFormatPr defaultRowHeight="18.75"/>
  <cols>
    <col min="1" max="3" width="10.625" style="27" customWidth="1"/>
    <col min="4" max="18" width="7.625" style="27" customWidth="1"/>
    <col min="19" max="21" width="10.625" style="26" customWidth="1"/>
    <col min="22" max="36" width="7.625" style="26" customWidth="1"/>
    <col min="37" max="45" width="9" style="26"/>
    <col min="46" max="46" width="10.5" style="26" bestFit="1" customWidth="1"/>
    <col min="47" max="52" width="9" style="26"/>
    <col min="53" max="53" width="22.5" style="26" customWidth="1"/>
    <col min="54" max="59" width="9" style="26"/>
    <col min="60" max="60" width="5.125" style="26" customWidth="1"/>
    <col min="61" max="61" width="18.5" style="26" customWidth="1"/>
    <col min="62" max="67" width="9" style="26"/>
    <col min="68" max="68" width="4.625" style="26" customWidth="1"/>
    <col min="69" max="69" width="41" style="26" bestFit="1" customWidth="1"/>
    <col min="70" max="70" width="9.875" style="26" customWidth="1"/>
    <col min="71" max="74" width="9" style="26"/>
    <col min="75" max="75" width="20" style="26" bestFit="1" customWidth="1"/>
    <col min="76" max="16384" width="9" style="26"/>
  </cols>
  <sheetData>
    <row r="1" spans="1:78" s="112" customFormat="1" ht="55.5" customHeight="1">
      <c r="A1" s="111" t="s">
        <v>65</v>
      </c>
      <c r="G1" s="113" t="s">
        <v>174</v>
      </c>
      <c r="J1" s="114"/>
      <c r="AK1" s="115"/>
      <c r="AQ1" s="115" t="s">
        <v>1589</v>
      </c>
      <c r="BA1" s="116" t="s">
        <v>71</v>
      </c>
      <c r="BB1" s="116" t="s">
        <v>78</v>
      </c>
    </row>
    <row r="2" spans="1:78">
      <c r="A2" s="26"/>
      <c r="B2" s="26" t="s">
        <v>67</v>
      </c>
      <c r="C2" s="26"/>
      <c r="D2" s="26"/>
      <c r="E2" s="26"/>
      <c r="F2" s="26"/>
      <c r="G2" s="26"/>
      <c r="H2" s="26"/>
      <c r="I2" s="26"/>
      <c r="J2" s="26"/>
      <c r="K2" s="26"/>
      <c r="L2" s="26"/>
      <c r="M2" s="26"/>
      <c r="N2" s="26"/>
      <c r="O2" s="26"/>
      <c r="P2" s="26"/>
      <c r="Q2" s="26"/>
      <c r="R2" s="26"/>
      <c r="AY2" s="30" t="s">
        <v>72</v>
      </c>
      <c r="BA2" s="30" t="s">
        <v>72</v>
      </c>
      <c r="BB2" s="30">
        <v>2</v>
      </c>
    </row>
    <row r="3" spans="1:78">
      <c r="A3" s="26"/>
      <c r="B3" s="29" t="s">
        <v>317</v>
      </c>
      <c r="C3" s="26"/>
      <c r="D3" s="26"/>
      <c r="E3" s="26"/>
      <c r="F3" s="26"/>
      <c r="G3" s="26"/>
      <c r="H3" s="26"/>
      <c r="I3" s="26"/>
      <c r="J3" s="26"/>
      <c r="K3" s="26"/>
      <c r="L3" s="26"/>
      <c r="M3" s="26"/>
      <c r="N3" s="26"/>
      <c r="O3" s="26"/>
      <c r="P3" s="26"/>
      <c r="Q3" s="26"/>
      <c r="R3" s="26"/>
      <c r="AY3" s="30" t="s">
        <v>73</v>
      </c>
      <c r="BA3" s="30" t="s">
        <v>73</v>
      </c>
      <c r="BB3" s="30">
        <v>2</v>
      </c>
    </row>
    <row r="4" spans="1:78">
      <c r="A4" s="26"/>
      <c r="B4" s="35"/>
      <c r="C4" s="26"/>
      <c r="D4" s="26"/>
      <c r="E4" s="26"/>
      <c r="F4" s="26"/>
      <c r="G4" s="26"/>
      <c r="H4" s="26"/>
      <c r="I4" s="26"/>
      <c r="J4" s="26"/>
      <c r="K4" s="26"/>
      <c r="L4" s="26"/>
      <c r="M4" s="26"/>
      <c r="N4" s="26"/>
      <c r="O4" s="26"/>
      <c r="P4" s="26"/>
      <c r="Q4" s="26"/>
      <c r="R4" s="26"/>
      <c r="AY4" s="30" t="s">
        <v>76</v>
      </c>
      <c r="BA4" s="30" t="s">
        <v>74</v>
      </c>
      <c r="BB4" s="30">
        <v>2</v>
      </c>
    </row>
    <row r="5" spans="1:78">
      <c r="A5" s="26"/>
      <c r="B5" s="26"/>
      <c r="C5" s="26"/>
      <c r="D5" s="30"/>
      <c r="E5" s="26" t="s">
        <v>40</v>
      </c>
      <c r="F5" s="26"/>
      <c r="G5" s="11"/>
      <c r="H5" s="26" t="s">
        <v>37</v>
      </c>
      <c r="I5" s="26"/>
      <c r="J5" s="26"/>
      <c r="K5" s="12"/>
      <c r="L5" s="26" t="s">
        <v>38</v>
      </c>
      <c r="M5" s="26"/>
      <c r="N5" s="26"/>
      <c r="O5" s="13"/>
      <c r="P5" s="26" t="s">
        <v>39</v>
      </c>
      <c r="R5" s="26"/>
      <c r="U5" s="14"/>
      <c r="V5" s="26" t="s">
        <v>46</v>
      </c>
      <c r="AY5" s="30" t="s">
        <v>77</v>
      </c>
      <c r="BA5" s="30" t="s">
        <v>75</v>
      </c>
      <c r="BB5" s="30">
        <v>3</v>
      </c>
    </row>
    <row r="6" spans="1:78">
      <c r="A6" s="26"/>
      <c r="B6" s="26"/>
      <c r="C6" s="26"/>
      <c r="D6" s="26"/>
      <c r="E6" s="26"/>
      <c r="F6" s="26"/>
      <c r="G6" s="26"/>
      <c r="H6" s="26"/>
      <c r="I6" s="26"/>
      <c r="J6" s="26"/>
      <c r="K6" s="26"/>
      <c r="L6" s="26"/>
      <c r="M6" s="26"/>
      <c r="N6" s="26"/>
      <c r="O6" s="26"/>
      <c r="P6" s="26"/>
      <c r="Q6" s="26"/>
      <c r="R6" s="26"/>
      <c r="BA6" s="30" t="s">
        <v>76</v>
      </c>
      <c r="BB6" s="30"/>
    </row>
    <row r="7" spans="1:78">
      <c r="A7" s="26"/>
      <c r="B7" s="26"/>
      <c r="C7" s="26"/>
      <c r="D7" s="37"/>
      <c r="E7" s="26"/>
      <c r="F7" s="26"/>
      <c r="G7" s="37"/>
      <c r="H7" s="26"/>
      <c r="I7" s="26"/>
      <c r="J7" s="26"/>
      <c r="K7" s="37"/>
      <c r="L7" s="26"/>
      <c r="M7" s="26"/>
      <c r="N7" s="26"/>
      <c r="O7" s="37"/>
      <c r="P7" s="26"/>
      <c r="R7" s="26"/>
      <c r="U7" s="37"/>
      <c r="BA7" s="30" t="s">
        <v>77</v>
      </c>
      <c r="BB7" s="30"/>
    </row>
    <row r="8" spans="1:78" ht="24.95" customHeight="1">
      <c r="A8" s="271" t="s">
        <v>66</v>
      </c>
      <c r="B8" s="271"/>
      <c r="C8" s="271"/>
      <c r="D8" s="341"/>
      <c r="E8" s="342"/>
      <c r="F8" s="342"/>
      <c r="G8" s="342"/>
      <c r="H8" s="342"/>
      <c r="I8" s="342"/>
      <c r="J8" s="342"/>
      <c r="K8" s="342"/>
      <c r="L8" s="342"/>
      <c r="M8" s="342"/>
      <c r="N8" s="342"/>
      <c r="O8" s="342"/>
      <c r="P8" s="342"/>
      <c r="Q8" s="342"/>
      <c r="R8" s="343"/>
    </row>
    <row r="9" spans="1:78" ht="24.95" customHeight="1">
      <c r="A9" s="318" t="s">
        <v>0</v>
      </c>
      <c r="B9" s="318"/>
      <c r="C9" s="318"/>
      <c r="D9" s="347"/>
      <c r="E9" s="348"/>
      <c r="F9" s="348"/>
      <c r="G9" s="348"/>
      <c r="H9" s="348"/>
      <c r="I9" s="348"/>
      <c r="J9" s="348"/>
      <c r="K9" s="348"/>
      <c r="L9" s="348"/>
      <c r="M9" s="348"/>
      <c r="N9" s="348"/>
      <c r="O9" s="348"/>
      <c r="P9" s="348"/>
      <c r="Q9" s="348"/>
      <c r="R9" s="349"/>
    </row>
    <row r="10" spans="1:78" ht="24.95" customHeight="1">
      <c r="A10" s="271" t="s">
        <v>1</v>
      </c>
      <c r="B10" s="271"/>
      <c r="C10" s="271"/>
      <c r="D10" s="344"/>
      <c r="E10" s="345"/>
      <c r="F10" s="345"/>
      <c r="G10" s="345"/>
      <c r="H10" s="345"/>
      <c r="I10" s="345"/>
      <c r="J10" s="345"/>
      <c r="K10" s="345"/>
      <c r="L10" s="345"/>
      <c r="M10" s="345"/>
      <c r="N10" s="345"/>
      <c r="O10" s="345"/>
      <c r="P10" s="345"/>
      <c r="Q10" s="345"/>
      <c r="R10" s="346"/>
    </row>
    <row r="11" spans="1:78" ht="24.95" customHeight="1">
      <c r="A11" s="271" t="s">
        <v>2</v>
      </c>
      <c r="B11" s="271"/>
      <c r="C11" s="271"/>
      <c r="D11" s="350"/>
      <c r="E11" s="351"/>
      <c r="F11" s="351"/>
      <c r="G11" s="351"/>
      <c r="H11" s="351"/>
      <c r="I11" s="351"/>
      <c r="J11" s="351"/>
      <c r="K11" s="351"/>
      <c r="L11" s="351"/>
      <c r="M11" s="351"/>
      <c r="N11" s="351"/>
      <c r="O11" s="351"/>
      <c r="P11" s="351"/>
      <c r="Q11" s="351"/>
      <c r="R11" s="352"/>
    </row>
    <row r="12" spans="1:78" ht="24.95" customHeight="1">
      <c r="A12" s="318" t="s">
        <v>175</v>
      </c>
      <c r="B12" s="271"/>
      <c r="C12" s="271"/>
      <c r="D12" s="310"/>
      <c r="E12" s="311"/>
      <c r="F12" s="311"/>
      <c r="G12" s="311"/>
      <c r="H12" s="311"/>
      <c r="I12" s="311"/>
      <c r="J12" s="311"/>
      <c r="K12" s="311"/>
      <c r="L12" s="311"/>
      <c r="M12" s="311"/>
      <c r="N12" s="311"/>
      <c r="O12" s="311"/>
      <c r="P12" s="311"/>
      <c r="Q12" s="311"/>
      <c r="R12" s="117" t="s">
        <v>177</v>
      </c>
      <c r="BA12" s="150"/>
      <c r="BB12" s="148" t="s">
        <v>266</v>
      </c>
      <c r="BC12" s="151" t="s">
        <v>267</v>
      </c>
      <c r="BD12" s="152"/>
      <c r="BE12" s="149"/>
      <c r="BF12" s="149"/>
      <c r="BI12" s="150"/>
      <c r="BJ12" s="148" t="s">
        <v>275</v>
      </c>
      <c r="BK12" s="259" t="s">
        <v>276</v>
      </c>
      <c r="BL12" s="259"/>
      <c r="BM12" s="149"/>
      <c r="BN12" s="149"/>
      <c r="BQ12" s="230"/>
      <c r="BR12" s="230" t="s">
        <v>81</v>
      </c>
      <c r="BS12" t="s">
        <v>1459</v>
      </c>
      <c r="BT12" s="230"/>
      <c r="BU12"/>
      <c r="BV12"/>
      <c r="BW12"/>
      <c r="BX12" s="230" t="s">
        <v>82</v>
      </c>
      <c r="BY12" t="s">
        <v>1460</v>
      </c>
      <c r="BZ12"/>
    </row>
    <row r="13" spans="1:78" ht="24.95" customHeight="1">
      <c r="A13" s="318" t="s">
        <v>176</v>
      </c>
      <c r="B13" s="271"/>
      <c r="C13" s="271"/>
      <c r="D13" s="350"/>
      <c r="E13" s="351"/>
      <c r="F13" s="351"/>
      <c r="G13" s="351"/>
      <c r="H13" s="351"/>
      <c r="I13" s="351"/>
      <c r="J13" s="351"/>
      <c r="K13" s="351"/>
      <c r="L13" s="351"/>
      <c r="M13" s="351"/>
      <c r="N13" s="351"/>
      <c r="O13" s="351"/>
      <c r="P13" s="351"/>
      <c r="Q13" s="351"/>
      <c r="R13" s="117" t="s">
        <v>177</v>
      </c>
      <c r="BA13" s="170"/>
      <c r="BB13" s="247" t="s">
        <v>260</v>
      </c>
      <c r="BC13" s="171" t="s">
        <v>261</v>
      </c>
      <c r="BD13" s="247" t="s">
        <v>262</v>
      </c>
      <c r="BE13" s="328" t="s">
        <v>268</v>
      </c>
      <c r="BF13" s="247" t="s">
        <v>269</v>
      </c>
      <c r="BI13" s="170"/>
      <c r="BJ13" s="247" t="s">
        <v>260</v>
      </c>
      <c r="BK13" s="210" t="s">
        <v>261</v>
      </c>
      <c r="BL13" s="247" t="s">
        <v>262</v>
      </c>
      <c r="BM13" s="247" t="s">
        <v>277</v>
      </c>
      <c r="BN13" s="247" t="s">
        <v>278</v>
      </c>
      <c r="BQ13" s="230"/>
      <c r="BR13" s="240" t="s">
        <v>1461</v>
      </c>
      <c r="BS13" s="240" t="s">
        <v>1462</v>
      </c>
      <c r="BT13" s="240" t="s">
        <v>1463</v>
      </c>
      <c r="BU13" s="240" t="s">
        <v>1464</v>
      </c>
      <c r="BV13"/>
      <c r="BW13"/>
      <c r="BX13" s="240" t="s">
        <v>1461</v>
      </c>
      <c r="BY13" s="240" t="s">
        <v>1462</v>
      </c>
      <c r="BZ13" s="240" t="s">
        <v>1464</v>
      </c>
    </row>
    <row r="14" spans="1:78" ht="24.95" customHeight="1">
      <c r="A14" s="330" t="s">
        <v>154</v>
      </c>
      <c r="B14" s="331"/>
      <c r="C14" s="332"/>
      <c r="D14" s="325" t="s">
        <v>254</v>
      </c>
      <c r="E14" s="326"/>
      <c r="F14" s="257"/>
      <c r="G14" s="257"/>
      <c r="H14" s="257"/>
      <c r="I14" s="257"/>
      <c r="J14" s="257"/>
      <c r="K14" s="257"/>
      <c r="L14" s="257"/>
      <c r="M14" s="257"/>
      <c r="N14" s="257"/>
      <c r="O14" s="257"/>
      <c r="P14" s="257"/>
      <c r="Q14" s="326" t="s">
        <v>157</v>
      </c>
      <c r="R14" s="327"/>
      <c r="AS14" s="26">
        <f>D21</f>
        <v>0</v>
      </c>
      <c r="BA14" s="170"/>
      <c r="BB14" s="248"/>
      <c r="BC14" s="171" t="s">
        <v>263</v>
      </c>
      <c r="BD14" s="248"/>
      <c r="BE14" s="329"/>
      <c r="BF14" s="248"/>
      <c r="BI14" s="170"/>
      <c r="BJ14" s="248"/>
      <c r="BK14" s="210" t="s">
        <v>263</v>
      </c>
      <c r="BL14" s="248"/>
      <c r="BM14" s="248"/>
      <c r="BN14" s="248"/>
      <c r="BQ14" s="230"/>
      <c r="BR14" s="241" t="s">
        <v>1465</v>
      </c>
      <c r="BS14" s="241" t="s">
        <v>1466</v>
      </c>
      <c r="BT14" s="241" t="s">
        <v>1467</v>
      </c>
      <c r="BU14" s="241"/>
      <c r="BV14"/>
      <c r="BW14"/>
      <c r="BX14" s="241" t="s">
        <v>1461</v>
      </c>
      <c r="BY14" s="241" t="s">
        <v>1462</v>
      </c>
      <c r="BZ14" s="241" t="s">
        <v>1464</v>
      </c>
    </row>
    <row r="15" spans="1:78" ht="24.95" customHeight="1">
      <c r="A15" s="330" t="s">
        <v>155</v>
      </c>
      <c r="B15" s="331"/>
      <c r="C15" s="332"/>
      <c r="D15" s="347"/>
      <c r="E15" s="348"/>
      <c r="F15" s="348"/>
      <c r="G15" s="348"/>
      <c r="H15" s="348"/>
      <c r="I15" s="348"/>
      <c r="J15" s="348"/>
      <c r="K15" s="348"/>
      <c r="L15" s="348"/>
      <c r="M15" s="348"/>
      <c r="N15" s="348"/>
      <c r="O15" s="348"/>
      <c r="P15" s="348"/>
      <c r="Q15" s="348"/>
      <c r="R15" s="349"/>
      <c r="AS15" s="26">
        <f>D40</f>
        <v>0</v>
      </c>
      <c r="BA15" s="172" t="s">
        <v>318</v>
      </c>
      <c r="BB15" s="173" t="s">
        <v>319</v>
      </c>
      <c r="BC15" s="251" t="s">
        <v>320</v>
      </c>
      <c r="BD15" s="174" t="s">
        <v>321</v>
      </c>
      <c r="BE15" s="175">
        <v>180</v>
      </c>
      <c r="BF15" s="176">
        <v>5000</v>
      </c>
      <c r="BI15" s="178" t="s">
        <v>279</v>
      </c>
      <c r="BJ15" s="211" t="s">
        <v>1009</v>
      </c>
      <c r="BK15" s="244" t="s">
        <v>1010</v>
      </c>
      <c r="BL15" s="212" t="s">
        <v>1011</v>
      </c>
      <c r="BM15" s="213">
        <v>6</v>
      </c>
      <c r="BN15" s="214">
        <v>157</v>
      </c>
      <c r="BQ15" s="231" t="s">
        <v>1468</v>
      </c>
      <c r="BR15" s="237" t="s">
        <v>1469</v>
      </c>
      <c r="BS15" s="232" t="s">
        <v>1470</v>
      </c>
      <c r="BT15" s="233">
        <v>10</v>
      </c>
      <c r="BU15" s="234">
        <v>500</v>
      </c>
      <c r="BV15"/>
      <c r="BW15" s="40" t="s">
        <v>83</v>
      </c>
      <c r="BX15" s="242" t="s">
        <v>1471</v>
      </c>
      <c r="BY15" s="235" t="s">
        <v>1472</v>
      </c>
      <c r="BZ15" s="234">
        <v>150</v>
      </c>
    </row>
    <row r="16" spans="1:78" ht="24.95" customHeight="1">
      <c r="A16" s="330" t="s">
        <v>156</v>
      </c>
      <c r="B16" s="331"/>
      <c r="C16" s="332"/>
      <c r="D16" s="344"/>
      <c r="E16" s="345"/>
      <c r="F16" s="345"/>
      <c r="G16" s="345"/>
      <c r="H16" s="345"/>
      <c r="I16" s="345"/>
      <c r="J16" s="345"/>
      <c r="K16" s="345"/>
      <c r="L16" s="345"/>
      <c r="M16" s="345"/>
      <c r="N16" s="345"/>
      <c r="O16" s="345"/>
      <c r="P16" s="345"/>
      <c r="Q16" s="345"/>
      <c r="R16" s="346"/>
      <c r="BA16" s="172" t="s">
        <v>322</v>
      </c>
      <c r="BB16" s="177"/>
      <c r="BC16" s="251"/>
      <c r="BD16" s="174" t="s">
        <v>323</v>
      </c>
      <c r="BE16" s="175">
        <v>180</v>
      </c>
      <c r="BF16" s="176">
        <v>5000</v>
      </c>
      <c r="BI16" s="172" t="s">
        <v>280</v>
      </c>
      <c r="BJ16" s="215"/>
      <c r="BK16" s="244"/>
      <c r="BL16" s="212" t="s">
        <v>1012</v>
      </c>
      <c r="BM16" s="213">
        <v>6</v>
      </c>
      <c r="BN16" s="216">
        <v>139</v>
      </c>
      <c r="BQ16" s="231" t="s">
        <v>1473</v>
      </c>
      <c r="BR16" s="238"/>
      <c r="BS16" s="232" t="s">
        <v>1474</v>
      </c>
      <c r="BT16" s="233">
        <v>10</v>
      </c>
      <c r="BU16" s="234">
        <v>500</v>
      </c>
      <c r="BV16"/>
      <c r="BW16" s="40" t="s">
        <v>84</v>
      </c>
      <c r="BX16" s="243"/>
      <c r="BY16" s="235" t="s">
        <v>1475</v>
      </c>
      <c r="BZ16" s="234">
        <v>500</v>
      </c>
    </row>
    <row r="17" spans="1:78" ht="30" customHeight="1">
      <c r="A17" s="31"/>
      <c r="B17" s="31"/>
      <c r="C17" s="31"/>
      <c r="D17" s="26"/>
      <c r="E17" s="26"/>
      <c r="F17" s="26"/>
      <c r="G17" s="26"/>
      <c r="H17" s="26"/>
      <c r="I17" s="26"/>
      <c r="J17" s="26"/>
      <c r="K17" s="26"/>
      <c r="L17" s="26"/>
      <c r="M17" s="26"/>
      <c r="N17" s="26"/>
      <c r="O17" s="26"/>
      <c r="P17" s="26"/>
      <c r="Q17" s="26"/>
      <c r="R17" s="26"/>
      <c r="BA17" s="178" t="s">
        <v>295</v>
      </c>
      <c r="BB17" s="177"/>
      <c r="BC17" s="251"/>
      <c r="BD17" s="174" t="s">
        <v>324</v>
      </c>
      <c r="BE17" s="175">
        <v>180</v>
      </c>
      <c r="BF17" s="176">
        <v>5000</v>
      </c>
      <c r="BI17" s="178" t="s">
        <v>281</v>
      </c>
      <c r="BJ17" s="217" t="s">
        <v>1013</v>
      </c>
      <c r="BK17" s="244" t="s">
        <v>1010</v>
      </c>
      <c r="BL17" s="212" t="s">
        <v>1014</v>
      </c>
      <c r="BM17" s="213">
        <v>9.6</v>
      </c>
      <c r="BN17" s="216">
        <v>350</v>
      </c>
      <c r="BQ17" s="231" t="s">
        <v>1476</v>
      </c>
      <c r="BR17" s="238"/>
      <c r="BS17" s="232" t="s">
        <v>1477</v>
      </c>
      <c r="BT17" s="233">
        <v>10</v>
      </c>
      <c r="BU17" s="234">
        <v>500</v>
      </c>
      <c r="BV17"/>
      <c r="BW17" s="40" t="s">
        <v>85</v>
      </c>
      <c r="BX17" s="242" t="s">
        <v>1478</v>
      </c>
      <c r="BY17" s="235" t="s">
        <v>1479</v>
      </c>
      <c r="BZ17" s="234">
        <v>216</v>
      </c>
    </row>
    <row r="18" spans="1:78" ht="30" customHeight="1">
      <c r="A18" s="261" t="s">
        <v>3</v>
      </c>
      <c r="B18" s="262"/>
      <c r="C18" s="262"/>
      <c r="D18" s="262"/>
      <c r="E18" s="262"/>
      <c r="F18" s="262"/>
      <c r="G18" s="262"/>
      <c r="H18" s="262"/>
      <c r="I18" s="262"/>
      <c r="J18" s="262"/>
      <c r="K18" s="262"/>
      <c r="L18" s="262"/>
      <c r="M18" s="262"/>
      <c r="N18" s="262"/>
      <c r="O18" s="262"/>
      <c r="P18" s="262"/>
      <c r="Q18" s="262"/>
      <c r="R18" s="263"/>
      <c r="BA18" s="179" t="s">
        <v>296</v>
      </c>
      <c r="BB18" s="177"/>
      <c r="BC18" s="251" t="s">
        <v>325</v>
      </c>
      <c r="BD18" s="174" t="s">
        <v>326</v>
      </c>
      <c r="BE18" s="175">
        <v>120</v>
      </c>
      <c r="BF18" s="176">
        <v>5000</v>
      </c>
      <c r="BI18" s="179" t="s">
        <v>1015</v>
      </c>
      <c r="BJ18" s="218"/>
      <c r="BK18" s="244"/>
      <c r="BL18" s="212" t="s">
        <v>1016</v>
      </c>
      <c r="BM18" s="213">
        <v>9.6</v>
      </c>
      <c r="BN18" s="216">
        <v>350</v>
      </c>
      <c r="BQ18" s="231" t="s">
        <v>1480</v>
      </c>
      <c r="BR18" s="239"/>
      <c r="BS18" s="232" t="s">
        <v>1481</v>
      </c>
      <c r="BT18" s="233">
        <v>10</v>
      </c>
      <c r="BU18" s="234">
        <v>500</v>
      </c>
      <c r="BV18"/>
      <c r="BW18" s="40" t="s">
        <v>86</v>
      </c>
      <c r="BX18" s="243"/>
      <c r="BY18" s="235" t="s">
        <v>1482</v>
      </c>
      <c r="BZ18" s="234">
        <v>150</v>
      </c>
    </row>
    <row r="19" spans="1:78" ht="24.95" customHeight="1">
      <c r="A19" s="271" t="s">
        <v>48</v>
      </c>
      <c r="B19" s="271"/>
      <c r="C19" s="271"/>
      <c r="D19" s="267"/>
      <c r="E19" s="268"/>
      <c r="F19" s="6" t="s">
        <v>32</v>
      </c>
      <c r="G19" s="268"/>
      <c r="H19" s="268"/>
      <c r="I19" s="268"/>
      <c r="J19" s="269"/>
      <c r="K19" s="7"/>
      <c r="L19" s="8"/>
      <c r="M19" s="8"/>
      <c r="N19" s="8"/>
      <c r="O19" s="8"/>
      <c r="P19" s="8"/>
      <c r="Q19" s="8"/>
      <c r="R19" s="8"/>
      <c r="BA19" s="180" t="s">
        <v>327</v>
      </c>
      <c r="BB19" s="177"/>
      <c r="BC19" s="251"/>
      <c r="BD19" s="174" t="s">
        <v>328</v>
      </c>
      <c r="BE19" s="175">
        <v>100</v>
      </c>
      <c r="BF19" s="176">
        <v>4000</v>
      </c>
      <c r="BI19" s="219" t="s">
        <v>282</v>
      </c>
      <c r="BJ19" s="218"/>
      <c r="BK19" s="244"/>
      <c r="BL19" s="212" t="s">
        <v>1017</v>
      </c>
      <c r="BM19" s="213">
        <v>9.6</v>
      </c>
      <c r="BN19" s="216">
        <v>350</v>
      </c>
      <c r="BQ19" s="231" t="s">
        <v>1483</v>
      </c>
      <c r="BR19" s="237" t="s">
        <v>1484</v>
      </c>
      <c r="BS19" s="232" t="s">
        <v>1485</v>
      </c>
      <c r="BT19" s="233">
        <v>6</v>
      </c>
      <c r="BU19" s="234">
        <v>500</v>
      </c>
      <c r="BV19"/>
      <c r="BW19" s="40"/>
      <c r="BX19" s="242" t="s">
        <v>1486</v>
      </c>
      <c r="BY19" s="235" t="s">
        <v>1487</v>
      </c>
      <c r="BZ19" s="234">
        <v>364</v>
      </c>
    </row>
    <row r="20" spans="1:78" ht="24.95" customHeight="1">
      <c r="A20" s="271" t="s">
        <v>47</v>
      </c>
      <c r="B20" s="271"/>
      <c r="C20" s="271"/>
      <c r="D20" s="256"/>
      <c r="E20" s="257"/>
      <c r="F20" s="257"/>
      <c r="G20" s="257"/>
      <c r="H20" s="257"/>
      <c r="I20" s="257"/>
      <c r="J20" s="257"/>
      <c r="K20" s="257"/>
      <c r="L20" s="257"/>
      <c r="M20" s="257"/>
      <c r="N20" s="257"/>
      <c r="O20" s="257"/>
      <c r="P20" s="257"/>
      <c r="Q20" s="257"/>
      <c r="R20" s="258"/>
      <c r="BA20" s="172" t="s">
        <v>329</v>
      </c>
      <c r="BB20" s="177"/>
      <c r="BC20" s="251"/>
      <c r="BD20" s="174" t="s">
        <v>330</v>
      </c>
      <c r="BE20" s="175">
        <v>100</v>
      </c>
      <c r="BF20" s="176">
        <v>4000</v>
      </c>
      <c r="BI20" s="179" t="s">
        <v>283</v>
      </c>
      <c r="BJ20" s="218"/>
      <c r="BK20" s="244"/>
      <c r="BL20" s="212" t="s">
        <v>1018</v>
      </c>
      <c r="BM20" s="213">
        <v>9.6</v>
      </c>
      <c r="BN20" s="216">
        <v>350</v>
      </c>
      <c r="BQ20" s="231" t="s">
        <v>1488</v>
      </c>
      <c r="BR20" s="238"/>
      <c r="BS20" s="232" t="s">
        <v>1489</v>
      </c>
      <c r="BT20" s="233">
        <v>6</v>
      </c>
      <c r="BU20" s="234">
        <v>500</v>
      </c>
      <c r="BV20"/>
      <c r="BW20"/>
      <c r="BX20" s="243"/>
      <c r="BY20" s="235" t="s">
        <v>1490</v>
      </c>
      <c r="BZ20" s="234">
        <v>267</v>
      </c>
    </row>
    <row r="21" spans="1:78" ht="24.95" customHeight="1">
      <c r="A21" s="271" t="s">
        <v>4</v>
      </c>
      <c r="B21" s="271"/>
      <c r="C21" s="271"/>
      <c r="D21" s="256"/>
      <c r="E21" s="257"/>
      <c r="F21" s="257"/>
      <c r="G21" s="257"/>
      <c r="H21" s="257"/>
      <c r="I21" s="257"/>
      <c r="J21" s="257"/>
      <c r="K21" s="257"/>
      <c r="L21" s="257"/>
      <c r="M21" s="257"/>
      <c r="N21" s="257"/>
      <c r="O21" s="257"/>
      <c r="P21" s="257"/>
      <c r="Q21" s="257"/>
      <c r="R21" s="258"/>
      <c r="BA21" s="178" t="s">
        <v>297</v>
      </c>
      <c r="BB21" s="177"/>
      <c r="BC21" s="251"/>
      <c r="BD21" s="174" t="s">
        <v>331</v>
      </c>
      <c r="BE21" s="175">
        <v>90</v>
      </c>
      <c r="BF21" s="176">
        <v>4000</v>
      </c>
      <c r="BI21" s="178" t="s">
        <v>284</v>
      </c>
      <c r="BJ21" s="218"/>
      <c r="BK21" s="244"/>
      <c r="BL21" s="212" t="s">
        <v>1019</v>
      </c>
      <c r="BM21" s="213">
        <v>9.6</v>
      </c>
      <c r="BN21" s="216">
        <v>350</v>
      </c>
      <c r="BQ21" s="231" t="s">
        <v>1491</v>
      </c>
      <c r="BR21" s="239"/>
      <c r="BS21" s="232" t="s">
        <v>1492</v>
      </c>
      <c r="BT21" s="233">
        <v>9.9</v>
      </c>
      <c r="BU21" s="234">
        <v>500</v>
      </c>
      <c r="BV21"/>
      <c r="BW21"/>
      <c r="BX21" s="235" t="s">
        <v>1493</v>
      </c>
      <c r="BY21" s="235" t="s">
        <v>1494</v>
      </c>
      <c r="BZ21" s="234">
        <v>47</v>
      </c>
    </row>
    <row r="22" spans="1:78" ht="24.95" customHeight="1">
      <c r="A22" s="271" t="s">
        <v>5</v>
      </c>
      <c r="B22" s="271"/>
      <c r="C22" s="271"/>
      <c r="D22" s="256"/>
      <c r="E22" s="257"/>
      <c r="F22" s="257"/>
      <c r="G22" s="257"/>
      <c r="H22" s="257"/>
      <c r="I22" s="257"/>
      <c r="J22" s="257"/>
      <c r="K22" s="257"/>
      <c r="L22" s="257"/>
      <c r="M22" s="257"/>
      <c r="N22" s="257"/>
      <c r="O22" s="257"/>
      <c r="P22" s="257"/>
      <c r="Q22" s="257"/>
      <c r="R22" s="258"/>
      <c r="BA22" s="172" t="s">
        <v>332</v>
      </c>
      <c r="BB22" s="177"/>
      <c r="BC22" s="251"/>
      <c r="BD22" s="174" t="s">
        <v>333</v>
      </c>
      <c r="BE22" s="175">
        <v>90</v>
      </c>
      <c r="BF22" s="176">
        <v>4000</v>
      </c>
      <c r="BI22" s="179" t="s">
        <v>285</v>
      </c>
      <c r="BJ22" s="218"/>
      <c r="BK22" s="244"/>
      <c r="BL22" s="212" t="s">
        <v>1020</v>
      </c>
      <c r="BM22" s="213">
        <v>9.6</v>
      </c>
      <c r="BN22" s="216">
        <v>350</v>
      </c>
      <c r="BQ22" s="236" t="s">
        <v>1495</v>
      </c>
      <c r="BR22" s="237" t="s">
        <v>1496</v>
      </c>
      <c r="BS22" s="232" t="s">
        <v>1497</v>
      </c>
      <c r="BT22" s="233">
        <v>6</v>
      </c>
      <c r="BU22" s="234">
        <v>500</v>
      </c>
      <c r="BV22"/>
      <c r="BW22"/>
      <c r="BX22"/>
      <c r="BY22"/>
      <c r="BZ22"/>
    </row>
    <row r="23" spans="1:78" ht="24.95" customHeight="1">
      <c r="A23" s="271" t="s">
        <v>6</v>
      </c>
      <c r="B23" s="271"/>
      <c r="C23" s="271"/>
      <c r="D23" s="256"/>
      <c r="E23" s="257"/>
      <c r="F23" s="257"/>
      <c r="G23" s="257"/>
      <c r="H23" s="257"/>
      <c r="I23" s="257"/>
      <c r="J23" s="257"/>
      <c r="K23" s="257"/>
      <c r="L23" s="257"/>
      <c r="M23" s="257"/>
      <c r="N23" s="257"/>
      <c r="O23" s="257"/>
      <c r="P23" s="257"/>
      <c r="Q23" s="257"/>
      <c r="R23" s="258"/>
      <c r="BA23" s="180" t="s">
        <v>334</v>
      </c>
      <c r="BB23" s="181"/>
      <c r="BC23" s="251"/>
      <c r="BD23" s="174" t="s">
        <v>335</v>
      </c>
      <c r="BE23" s="175">
        <v>90</v>
      </c>
      <c r="BF23" s="176">
        <v>4000</v>
      </c>
      <c r="BI23" s="179" t="s">
        <v>286</v>
      </c>
      <c r="BJ23" s="218"/>
      <c r="BK23" s="244"/>
      <c r="BL23" s="212" t="s">
        <v>1021</v>
      </c>
      <c r="BM23" s="213">
        <v>9.6</v>
      </c>
      <c r="BN23" s="216">
        <v>350</v>
      </c>
      <c r="BQ23" s="236" t="s">
        <v>1498</v>
      </c>
      <c r="BR23" s="239"/>
      <c r="BS23" s="232" t="s">
        <v>1499</v>
      </c>
      <c r="BT23" s="233">
        <v>6</v>
      </c>
      <c r="BU23" s="234">
        <v>500</v>
      </c>
      <c r="BV23"/>
      <c r="BW23"/>
      <c r="BX23"/>
      <c r="BY23"/>
      <c r="BZ23"/>
    </row>
    <row r="24" spans="1:78" ht="24.95" customHeight="1">
      <c r="A24" s="271" t="s">
        <v>7</v>
      </c>
      <c r="B24" s="271"/>
      <c r="C24" s="271"/>
      <c r="D24" s="256"/>
      <c r="E24" s="257"/>
      <c r="F24" s="257"/>
      <c r="G24" s="257"/>
      <c r="H24" s="257"/>
      <c r="I24" s="257"/>
      <c r="J24" s="257"/>
      <c r="K24" s="257"/>
      <c r="L24" s="257"/>
      <c r="M24" s="257"/>
      <c r="N24" s="257"/>
      <c r="O24" s="257"/>
      <c r="P24" s="257"/>
      <c r="Q24" s="257"/>
      <c r="R24" s="258"/>
      <c r="BA24" s="172" t="s">
        <v>336</v>
      </c>
      <c r="BB24" s="182" t="s">
        <v>337</v>
      </c>
      <c r="BC24" s="183" t="s">
        <v>320</v>
      </c>
      <c r="BD24" s="174" t="s">
        <v>338</v>
      </c>
      <c r="BE24" s="175">
        <v>180</v>
      </c>
      <c r="BF24" s="176">
        <v>5000</v>
      </c>
      <c r="BI24" s="179" t="s">
        <v>287</v>
      </c>
      <c r="BJ24" s="218"/>
      <c r="BK24" s="244"/>
      <c r="BL24" s="212" t="s">
        <v>1022</v>
      </c>
      <c r="BM24" s="213">
        <v>9.6</v>
      </c>
      <c r="BN24" s="216">
        <v>350</v>
      </c>
      <c r="BQ24" s="236" t="s">
        <v>1500</v>
      </c>
      <c r="BR24" s="237" t="s">
        <v>1501</v>
      </c>
      <c r="BS24" s="232" t="s">
        <v>1502</v>
      </c>
      <c r="BT24" s="233">
        <v>5.9</v>
      </c>
      <c r="BU24" s="234">
        <v>500</v>
      </c>
      <c r="BV24"/>
      <c r="BW24"/>
      <c r="BX24"/>
      <c r="BY24"/>
      <c r="BZ24"/>
    </row>
    <row r="25" spans="1:78" ht="24.95" customHeight="1">
      <c r="A25" s="271" t="s">
        <v>8</v>
      </c>
      <c r="B25" s="271"/>
      <c r="C25" s="271"/>
      <c r="D25" s="256"/>
      <c r="E25" s="257"/>
      <c r="F25" s="257"/>
      <c r="G25" s="257"/>
      <c r="H25" s="257"/>
      <c r="I25" s="257"/>
      <c r="J25" s="257"/>
      <c r="K25" s="257"/>
      <c r="L25" s="257"/>
      <c r="M25" s="257"/>
      <c r="N25" s="257"/>
      <c r="O25" s="257"/>
      <c r="P25" s="257"/>
      <c r="Q25" s="257"/>
      <c r="R25" s="258"/>
      <c r="BA25" s="180" t="s">
        <v>339</v>
      </c>
      <c r="BB25" s="177"/>
      <c r="BC25" s="251" t="s">
        <v>325</v>
      </c>
      <c r="BD25" s="174" t="s">
        <v>340</v>
      </c>
      <c r="BE25" s="175">
        <v>120</v>
      </c>
      <c r="BF25" s="176">
        <v>5000</v>
      </c>
      <c r="BI25" s="178" t="s">
        <v>288</v>
      </c>
      <c r="BJ25" s="218"/>
      <c r="BK25" s="244"/>
      <c r="BL25" s="212" t="s">
        <v>1023</v>
      </c>
      <c r="BM25" s="213">
        <v>9.6</v>
      </c>
      <c r="BN25" s="216">
        <v>350</v>
      </c>
      <c r="BQ25" s="231" t="s">
        <v>1503</v>
      </c>
      <c r="BR25" s="249"/>
      <c r="BS25" s="232" t="s">
        <v>1504</v>
      </c>
      <c r="BT25" s="233">
        <v>5.9</v>
      </c>
      <c r="BU25" s="234">
        <v>500</v>
      </c>
      <c r="BV25"/>
      <c r="BW25"/>
      <c r="BX25"/>
      <c r="BY25"/>
      <c r="BZ25"/>
    </row>
    <row r="26" spans="1:78" ht="24.95" customHeight="1">
      <c r="A26" s="271" t="s">
        <v>9</v>
      </c>
      <c r="B26" s="271"/>
      <c r="C26" s="271"/>
      <c r="D26" s="267"/>
      <c r="E26" s="268"/>
      <c r="F26" s="268"/>
      <c r="G26" s="268"/>
      <c r="H26" s="268"/>
      <c r="I26" s="268"/>
      <c r="J26" s="268"/>
      <c r="K26" s="268"/>
      <c r="L26" s="268"/>
      <c r="M26" s="268"/>
      <c r="N26" s="268"/>
      <c r="O26" s="268"/>
      <c r="P26" s="268"/>
      <c r="Q26" s="268"/>
      <c r="R26" s="269"/>
      <c r="BA26" s="172" t="s">
        <v>341</v>
      </c>
      <c r="BB26" s="177"/>
      <c r="BC26" s="251"/>
      <c r="BD26" s="174" t="s">
        <v>342</v>
      </c>
      <c r="BE26" s="175">
        <v>120</v>
      </c>
      <c r="BF26" s="176">
        <v>5000</v>
      </c>
      <c r="BI26" s="179" t="s">
        <v>289</v>
      </c>
      <c r="BJ26" s="218"/>
      <c r="BK26" s="244"/>
      <c r="BL26" s="212" t="s">
        <v>1024</v>
      </c>
      <c r="BM26" s="213">
        <v>9.6</v>
      </c>
      <c r="BN26" s="216">
        <v>350</v>
      </c>
      <c r="BQ26" s="231" t="s">
        <v>1505</v>
      </c>
      <c r="BR26" s="249"/>
      <c r="BS26" s="232" t="s">
        <v>1506</v>
      </c>
      <c r="BT26" s="233">
        <v>5.9</v>
      </c>
      <c r="BU26" s="234">
        <v>500</v>
      </c>
      <c r="BV26"/>
      <c r="BW26"/>
      <c r="BX26"/>
      <c r="BY26"/>
      <c r="BZ26"/>
    </row>
    <row r="27" spans="1:78" ht="24.95" customHeight="1">
      <c r="A27" s="271" t="s">
        <v>10</v>
      </c>
      <c r="B27" s="271"/>
      <c r="C27" s="271"/>
      <c r="D27" s="267"/>
      <c r="E27" s="268"/>
      <c r="F27" s="268"/>
      <c r="G27" s="268"/>
      <c r="H27" s="268"/>
      <c r="I27" s="268"/>
      <c r="J27" s="268"/>
      <c r="K27" s="268"/>
      <c r="L27" s="268"/>
      <c r="M27" s="268"/>
      <c r="N27" s="268"/>
      <c r="O27" s="268"/>
      <c r="P27" s="268"/>
      <c r="Q27" s="268"/>
      <c r="R27" s="269"/>
      <c r="BA27" s="172" t="s">
        <v>343</v>
      </c>
      <c r="BB27" s="177"/>
      <c r="BC27" s="251" t="s">
        <v>344</v>
      </c>
      <c r="BD27" s="174" t="s">
        <v>345</v>
      </c>
      <c r="BE27" s="175">
        <v>50</v>
      </c>
      <c r="BF27" s="176">
        <v>2000</v>
      </c>
      <c r="BI27" s="219" t="s">
        <v>290</v>
      </c>
      <c r="BJ27" s="218"/>
      <c r="BK27" s="244"/>
      <c r="BL27" s="212" t="s">
        <v>1025</v>
      </c>
      <c r="BM27" s="213">
        <v>9.6</v>
      </c>
      <c r="BN27" s="216">
        <v>350</v>
      </c>
      <c r="BQ27" s="230"/>
      <c r="BR27" s="249"/>
      <c r="BS27" s="232" t="s">
        <v>1507</v>
      </c>
      <c r="BT27" s="233">
        <v>5.9</v>
      </c>
      <c r="BU27" s="234">
        <v>500</v>
      </c>
      <c r="BV27"/>
      <c r="BW27"/>
      <c r="BX27"/>
      <c r="BY27"/>
      <c r="BZ27"/>
    </row>
    <row r="28" spans="1:78" ht="24.95" customHeight="1">
      <c r="A28" s="271" t="s">
        <v>11</v>
      </c>
      <c r="B28" s="271"/>
      <c r="C28" s="271"/>
      <c r="D28" s="267"/>
      <c r="E28" s="268"/>
      <c r="F28" s="268"/>
      <c r="G28" s="268"/>
      <c r="H28" s="268"/>
      <c r="I28" s="268"/>
      <c r="J28" s="268"/>
      <c r="K28" s="25" t="s">
        <v>33</v>
      </c>
      <c r="L28" s="257"/>
      <c r="M28" s="257"/>
      <c r="N28" s="257"/>
      <c r="O28" s="257"/>
      <c r="P28" s="257"/>
      <c r="Q28" s="257"/>
      <c r="R28" s="258"/>
      <c r="BA28" s="180" t="s">
        <v>346</v>
      </c>
      <c r="BB28" s="181"/>
      <c r="BC28" s="251"/>
      <c r="BD28" s="174" t="s">
        <v>347</v>
      </c>
      <c r="BE28" s="175">
        <v>50</v>
      </c>
      <c r="BF28" s="176">
        <v>2250</v>
      </c>
      <c r="BI28" s="178" t="s">
        <v>291</v>
      </c>
      <c r="BJ28" s="218"/>
      <c r="BK28" s="244"/>
      <c r="BL28" s="212" t="s">
        <v>1026</v>
      </c>
      <c r="BM28" s="213">
        <v>9.6</v>
      </c>
      <c r="BN28" s="216">
        <v>350</v>
      </c>
      <c r="BQ28" s="230"/>
      <c r="BR28" s="249"/>
      <c r="BS28" s="232" t="s">
        <v>1508</v>
      </c>
      <c r="BT28" s="233">
        <v>5.9</v>
      </c>
      <c r="BU28" s="234">
        <v>500</v>
      </c>
      <c r="BV28"/>
      <c r="BW28"/>
      <c r="BX28"/>
      <c r="BY28"/>
      <c r="BZ28"/>
    </row>
    <row r="29" spans="1:78" ht="24.95" customHeight="1">
      <c r="A29" s="271" t="s">
        <v>12</v>
      </c>
      <c r="B29" s="271"/>
      <c r="C29" s="271"/>
      <c r="D29" s="256"/>
      <c r="E29" s="257"/>
      <c r="F29" s="257"/>
      <c r="G29" s="257"/>
      <c r="H29" s="257"/>
      <c r="I29" s="257"/>
      <c r="J29" s="257"/>
      <c r="K29" s="257"/>
      <c r="L29" s="257"/>
      <c r="M29" s="257"/>
      <c r="N29" s="257"/>
      <c r="O29" s="257"/>
      <c r="P29" s="257"/>
      <c r="Q29" s="257"/>
      <c r="R29" s="258"/>
      <c r="BA29" s="184" t="s">
        <v>348</v>
      </c>
      <c r="BB29" s="182" t="s">
        <v>349</v>
      </c>
      <c r="BC29" s="251" t="s">
        <v>325</v>
      </c>
      <c r="BD29" s="174" t="s">
        <v>350</v>
      </c>
      <c r="BE29" s="175">
        <v>120</v>
      </c>
      <c r="BF29" s="176">
        <v>4950</v>
      </c>
      <c r="BI29" s="219" t="s">
        <v>292</v>
      </c>
      <c r="BJ29" s="218"/>
      <c r="BK29" s="244"/>
      <c r="BL29" s="212" t="s">
        <v>1027</v>
      </c>
      <c r="BM29" s="213">
        <v>9.6</v>
      </c>
      <c r="BN29" s="216">
        <v>350</v>
      </c>
      <c r="BQ29" s="230"/>
      <c r="BR29" s="249"/>
      <c r="BS29" s="232" t="s">
        <v>1509</v>
      </c>
      <c r="BT29" s="233">
        <v>5.9</v>
      </c>
      <c r="BU29" s="234">
        <v>500</v>
      </c>
      <c r="BV29"/>
      <c r="BW29"/>
      <c r="BX29"/>
      <c r="BY29"/>
      <c r="BZ29"/>
    </row>
    <row r="30" spans="1:78" ht="24.95" customHeight="1">
      <c r="A30" s="271" t="s">
        <v>13</v>
      </c>
      <c r="B30" s="271"/>
      <c r="C30" s="271"/>
      <c r="D30" s="260"/>
      <c r="E30" s="260"/>
      <c r="F30" s="260"/>
      <c r="G30" s="260"/>
      <c r="H30" s="260"/>
      <c r="I30" s="260"/>
      <c r="J30" s="260"/>
      <c r="K30" s="260"/>
      <c r="L30" s="260"/>
      <c r="M30" s="260"/>
      <c r="N30" s="260"/>
      <c r="O30" s="260"/>
      <c r="P30" s="260"/>
      <c r="Q30" s="260"/>
      <c r="R30" s="260"/>
      <c r="BA30" s="180" t="s">
        <v>351</v>
      </c>
      <c r="BB30" s="181"/>
      <c r="BC30" s="251"/>
      <c r="BD30" s="174" t="s">
        <v>352</v>
      </c>
      <c r="BE30" s="175">
        <v>120</v>
      </c>
      <c r="BF30" s="176">
        <v>3950</v>
      </c>
      <c r="BI30" s="178" t="s">
        <v>293</v>
      </c>
      <c r="BJ30" s="218"/>
      <c r="BK30" s="244"/>
      <c r="BL30" s="212" t="s">
        <v>1028</v>
      </c>
      <c r="BM30" s="213">
        <v>9.6</v>
      </c>
      <c r="BN30" s="216">
        <v>350</v>
      </c>
      <c r="BQ30" s="230"/>
      <c r="BR30" s="249"/>
      <c r="BS30" s="232" t="s">
        <v>1510</v>
      </c>
      <c r="BT30" s="233">
        <v>5.9</v>
      </c>
      <c r="BU30" s="234">
        <v>500</v>
      </c>
      <c r="BV30"/>
      <c r="BW30"/>
      <c r="BX30"/>
      <c r="BY30"/>
      <c r="BZ30"/>
    </row>
    <row r="31" spans="1:78" ht="24.95" customHeight="1">
      <c r="A31" s="271" t="s">
        <v>14</v>
      </c>
      <c r="B31" s="271"/>
      <c r="C31" s="271"/>
      <c r="D31" s="324"/>
      <c r="E31" s="324"/>
      <c r="F31" s="324"/>
      <c r="G31" s="324"/>
      <c r="H31" s="324"/>
      <c r="I31" s="324"/>
      <c r="J31" s="324"/>
      <c r="K31" s="324"/>
      <c r="L31" s="324"/>
      <c r="M31" s="324"/>
      <c r="N31" s="324"/>
      <c r="O31" s="324"/>
      <c r="P31" s="324"/>
      <c r="Q31" s="324"/>
      <c r="R31" s="324"/>
      <c r="BA31" s="172" t="s">
        <v>79</v>
      </c>
      <c r="BB31" s="182" t="s">
        <v>353</v>
      </c>
      <c r="BC31" s="251" t="s">
        <v>325</v>
      </c>
      <c r="BD31" s="174" t="s">
        <v>354</v>
      </c>
      <c r="BE31" s="175">
        <v>120</v>
      </c>
      <c r="BF31" s="176">
        <v>4950</v>
      </c>
      <c r="BI31" s="219" t="s">
        <v>294</v>
      </c>
      <c r="BJ31" s="218"/>
      <c r="BK31" s="244"/>
      <c r="BL31" s="212" t="s">
        <v>1029</v>
      </c>
      <c r="BM31" s="213">
        <v>9.6</v>
      </c>
      <c r="BN31" s="216">
        <v>350</v>
      </c>
      <c r="BQ31" s="230"/>
      <c r="BR31" s="249"/>
      <c r="BS31" s="232" t="s">
        <v>1511</v>
      </c>
      <c r="BT31" s="233">
        <v>5.9</v>
      </c>
      <c r="BU31" s="234">
        <v>500</v>
      </c>
      <c r="BV31"/>
      <c r="BW31"/>
      <c r="BX31"/>
      <c r="BY31"/>
      <c r="BZ31"/>
    </row>
    <row r="32" spans="1:78" ht="24.95" customHeight="1">
      <c r="A32" s="271" t="s">
        <v>15</v>
      </c>
      <c r="B32" s="271"/>
      <c r="C32" s="271"/>
      <c r="D32" s="324"/>
      <c r="E32" s="324"/>
      <c r="F32" s="324"/>
      <c r="G32" s="324"/>
      <c r="H32" s="324"/>
      <c r="I32" s="324"/>
      <c r="J32" s="324"/>
      <c r="K32" s="324"/>
      <c r="L32" s="324"/>
      <c r="M32" s="324"/>
      <c r="N32" s="324"/>
      <c r="O32" s="324"/>
      <c r="P32" s="324"/>
      <c r="Q32" s="324"/>
      <c r="R32" s="324"/>
      <c r="BA32" s="184" t="s">
        <v>355</v>
      </c>
      <c r="BB32" s="177"/>
      <c r="BC32" s="251"/>
      <c r="BD32" s="174" t="s">
        <v>356</v>
      </c>
      <c r="BE32" s="175">
        <v>120</v>
      </c>
      <c r="BF32" s="176">
        <v>3950</v>
      </c>
      <c r="BI32" s="220"/>
      <c r="BJ32" s="218"/>
      <c r="BK32" s="244"/>
      <c r="BL32" s="212" t="s">
        <v>1030</v>
      </c>
      <c r="BM32" s="213">
        <v>9.6</v>
      </c>
      <c r="BN32" s="216">
        <v>350</v>
      </c>
      <c r="BQ32" s="230"/>
      <c r="BR32" s="249"/>
      <c r="BS32" s="232" t="s">
        <v>1512</v>
      </c>
      <c r="BT32" s="233">
        <v>5.9</v>
      </c>
      <c r="BU32" s="234">
        <v>500</v>
      </c>
      <c r="BV32"/>
      <c r="BW32"/>
      <c r="BX32"/>
      <c r="BY32"/>
      <c r="BZ32"/>
    </row>
    <row r="33" spans="1:78" ht="24.95" customHeight="1">
      <c r="A33" s="271" t="s">
        <v>16</v>
      </c>
      <c r="B33" s="271"/>
      <c r="C33" s="271"/>
      <c r="D33" s="267"/>
      <c r="E33" s="268"/>
      <c r="F33" s="268"/>
      <c r="G33" s="268"/>
      <c r="H33" s="268"/>
      <c r="I33" s="268"/>
      <c r="J33" s="268"/>
      <c r="K33" s="25" t="s">
        <v>33</v>
      </c>
      <c r="L33" s="257"/>
      <c r="M33" s="257"/>
      <c r="N33" s="257"/>
      <c r="O33" s="257"/>
      <c r="P33" s="257"/>
      <c r="Q33" s="257"/>
      <c r="R33" s="258"/>
      <c r="BA33" s="172" t="s">
        <v>357</v>
      </c>
      <c r="BB33" s="177"/>
      <c r="BC33" s="251"/>
      <c r="BD33" s="174" t="s">
        <v>358</v>
      </c>
      <c r="BE33" s="175">
        <v>100</v>
      </c>
      <c r="BF33" s="176">
        <v>4950</v>
      </c>
      <c r="BI33" s="189"/>
      <c r="BJ33" s="218"/>
      <c r="BK33" s="244"/>
      <c r="BL33" s="212" t="s">
        <v>1031</v>
      </c>
      <c r="BM33" s="213">
        <v>9.6</v>
      </c>
      <c r="BN33" s="216">
        <v>350</v>
      </c>
      <c r="BQ33" s="230"/>
      <c r="BR33" s="249"/>
      <c r="BS33" s="232" t="s">
        <v>1513</v>
      </c>
      <c r="BT33" s="233">
        <v>5.9</v>
      </c>
      <c r="BU33" s="234">
        <v>500</v>
      </c>
      <c r="BV33"/>
      <c r="BW33"/>
      <c r="BX33"/>
      <c r="BY33"/>
      <c r="BZ33"/>
    </row>
    <row r="34" spans="1:78" ht="24.95" customHeight="1">
      <c r="A34" s="271" t="s">
        <v>68</v>
      </c>
      <c r="B34" s="271"/>
      <c r="C34" s="271"/>
      <c r="D34" s="267"/>
      <c r="E34" s="268"/>
      <c r="F34" s="6" t="s">
        <v>32</v>
      </c>
      <c r="G34" s="268"/>
      <c r="H34" s="268"/>
      <c r="I34" s="268"/>
      <c r="J34" s="269"/>
      <c r="K34" s="26"/>
      <c r="L34" s="8"/>
      <c r="M34" s="8"/>
      <c r="N34" s="8"/>
      <c r="O34" s="8"/>
      <c r="P34" s="8"/>
      <c r="Q34" s="8"/>
      <c r="R34" s="8"/>
      <c r="BA34" s="180" t="s">
        <v>359</v>
      </c>
      <c r="BB34" s="177"/>
      <c r="BC34" s="251"/>
      <c r="BD34" s="174" t="s">
        <v>360</v>
      </c>
      <c r="BE34" s="175">
        <v>100</v>
      </c>
      <c r="BF34" s="176">
        <v>3950</v>
      </c>
      <c r="BI34" s="188"/>
      <c r="BJ34" s="218"/>
      <c r="BK34" s="244"/>
      <c r="BL34" s="212" t="s">
        <v>1032</v>
      </c>
      <c r="BM34" s="213">
        <v>9.6</v>
      </c>
      <c r="BN34" s="216">
        <v>350</v>
      </c>
      <c r="BQ34" s="230"/>
      <c r="BR34" s="249"/>
      <c r="BS34" s="232" t="s">
        <v>1514</v>
      </c>
      <c r="BT34" s="233">
        <v>5.9</v>
      </c>
      <c r="BU34" s="234">
        <v>500</v>
      </c>
      <c r="BV34"/>
      <c r="BW34"/>
      <c r="BX34"/>
      <c r="BY34"/>
      <c r="BZ34"/>
    </row>
    <row r="35" spans="1:78" ht="24.95" customHeight="1">
      <c r="A35" s="271" t="s">
        <v>69</v>
      </c>
      <c r="B35" s="271"/>
      <c r="C35" s="271"/>
      <c r="D35" s="260"/>
      <c r="E35" s="260"/>
      <c r="F35" s="260"/>
      <c r="G35" s="260"/>
      <c r="H35" s="260"/>
      <c r="I35" s="260"/>
      <c r="J35" s="260"/>
      <c r="K35" s="260"/>
      <c r="L35" s="260"/>
      <c r="M35" s="260"/>
      <c r="N35" s="260"/>
      <c r="O35" s="260"/>
      <c r="P35" s="260"/>
      <c r="Q35" s="260"/>
      <c r="R35" s="260"/>
      <c r="BA35" s="172" t="s">
        <v>361</v>
      </c>
      <c r="BB35" s="177"/>
      <c r="BC35" s="251" t="s">
        <v>344</v>
      </c>
      <c r="BD35" s="174" t="s">
        <v>362</v>
      </c>
      <c r="BE35" s="175">
        <v>80</v>
      </c>
      <c r="BF35" s="176">
        <v>2150</v>
      </c>
      <c r="BI35" s="186"/>
      <c r="BJ35" s="218"/>
      <c r="BK35" s="244"/>
      <c r="BL35" s="212" t="s">
        <v>1033</v>
      </c>
      <c r="BM35" s="213">
        <v>9.6</v>
      </c>
      <c r="BN35" s="216">
        <v>350</v>
      </c>
      <c r="BQ35" s="230"/>
      <c r="BR35" s="249"/>
      <c r="BS35" s="232" t="s">
        <v>1515</v>
      </c>
      <c r="BT35" s="233">
        <v>5.9</v>
      </c>
      <c r="BU35" s="234">
        <v>500</v>
      </c>
      <c r="BV35"/>
      <c r="BW35"/>
      <c r="BX35"/>
      <c r="BY35"/>
      <c r="BZ35"/>
    </row>
    <row r="36" spans="1:78" ht="30" customHeight="1">
      <c r="A36" s="34"/>
      <c r="BA36" s="172" t="s">
        <v>80</v>
      </c>
      <c r="BB36" s="177"/>
      <c r="BC36" s="251"/>
      <c r="BD36" s="174" t="s">
        <v>363</v>
      </c>
      <c r="BE36" s="175">
        <v>80</v>
      </c>
      <c r="BF36" s="176">
        <v>1975</v>
      </c>
      <c r="BI36" s="186"/>
      <c r="BJ36" s="218"/>
      <c r="BK36" s="244"/>
      <c r="BL36" s="212" t="s">
        <v>1034</v>
      </c>
      <c r="BM36" s="213">
        <v>9.6</v>
      </c>
      <c r="BN36" s="216">
        <v>350</v>
      </c>
      <c r="BQ36" s="230"/>
      <c r="BR36" s="249"/>
      <c r="BS36" s="232" t="s">
        <v>1516</v>
      </c>
      <c r="BT36" s="233">
        <v>5.9</v>
      </c>
      <c r="BU36" s="234">
        <v>500</v>
      </c>
      <c r="BV36"/>
      <c r="BW36"/>
      <c r="BX36"/>
      <c r="BY36"/>
      <c r="BZ36"/>
    </row>
    <row r="37" spans="1:78" ht="30" customHeight="1">
      <c r="A37" s="261" t="str">
        <f>IF(D8="買取","※申請区分が「買取」の場合は46行目～57行目まで入力不要","貸渡先情報（※申請区分がリースの場合のみ入力してください）")</f>
        <v>貸渡先情報（※申請区分がリースの場合のみ入力してください）</v>
      </c>
      <c r="B37" s="262"/>
      <c r="C37" s="262"/>
      <c r="D37" s="262"/>
      <c r="E37" s="262"/>
      <c r="F37" s="262"/>
      <c r="G37" s="262"/>
      <c r="H37" s="262"/>
      <c r="I37" s="262"/>
      <c r="J37" s="262"/>
      <c r="K37" s="262"/>
      <c r="L37" s="262"/>
      <c r="M37" s="262"/>
      <c r="N37" s="262"/>
      <c r="O37" s="262"/>
      <c r="P37" s="262"/>
      <c r="Q37" s="262"/>
      <c r="R37" s="263"/>
      <c r="BA37" s="172" t="s">
        <v>364</v>
      </c>
      <c r="BB37" s="177"/>
      <c r="BC37" s="251"/>
      <c r="BD37" s="174" t="s">
        <v>365</v>
      </c>
      <c r="BE37" s="175">
        <v>60</v>
      </c>
      <c r="BF37" s="176">
        <v>2100</v>
      </c>
      <c r="BI37" s="186"/>
      <c r="BJ37" s="218"/>
      <c r="BK37" s="244"/>
      <c r="BL37" s="212" t="s">
        <v>1035</v>
      </c>
      <c r="BM37" s="213">
        <v>9.6</v>
      </c>
      <c r="BN37" s="216">
        <v>350</v>
      </c>
      <c r="BQ37" s="230"/>
      <c r="BR37" s="250"/>
      <c r="BS37" s="232" t="s">
        <v>1517</v>
      </c>
      <c r="BT37" s="233">
        <v>5.9</v>
      </c>
      <c r="BU37" s="234">
        <v>500</v>
      </c>
      <c r="BV37"/>
      <c r="BW37"/>
      <c r="BX37"/>
      <c r="BY37"/>
      <c r="BZ37"/>
    </row>
    <row r="38" spans="1:78" ht="24.95" customHeight="1">
      <c r="A38" s="271" t="s">
        <v>49</v>
      </c>
      <c r="B38" s="271"/>
      <c r="C38" s="271"/>
      <c r="D38" s="267"/>
      <c r="E38" s="268"/>
      <c r="F38" s="6" t="s">
        <v>32</v>
      </c>
      <c r="G38" s="268"/>
      <c r="H38" s="268"/>
      <c r="I38" s="268"/>
      <c r="J38" s="269"/>
      <c r="K38" s="7"/>
      <c r="L38" s="8"/>
      <c r="M38" s="8"/>
      <c r="N38" s="8"/>
      <c r="O38" s="8"/>
      <c r="P38" s="8"/>
      <c r="Q38" s="8"/>
      <c r="R38" s="8"/>
      <c r="S38" s="28"/>
      <c r="BA38" s="184" t="s">
        <v>366</v>
      </c>
      <c r="BB38" s="177"/>
      <c r="BC38" s="251"/>
      <c r="BD38" s="174" t="s">
        <v>367</v>
      </c>
      <c r="BE38" s="175">
        <v>60</v>
      </c>
      <c r="BF38" s="176">
        <v>1950</v>
      </c>
      <c r="BI38" s="186"/>
      <c r="BJ38" s="218"/>
      <c r="BK38" s="244"/>
      <c r="BL38" s="212" t="s">
        <v>1036</v>
      </c>
      <c r="BM38" s="213">
        <v>9.6</v>
      </c>
      <c r="BN38" s="216">
        <v>350</v>
      </c>
      <c r="BQ38" s="230"/>
      <c r="BR38" s="235" t="s">
        <v>1518</v>
      </c>
      <c r="BS38" s="232" t="s">
        <v>1519</v>
      </c>
      <c r="BT38" s="233">
        <v>6</v>
      </c>
      <c r="BU38" s="234">
        <v>500</v>
      </c>
      <c r="BV38"/>
      <c r="BW38"/>
      <c r="BX38"/>
      <c r="BY38"/>
      <c r="BZ38"/>
    </row>
    <row r="39" spans="1:78" ht="24.95" customHeight="1">
      <c r="A39" s="271" t="s">
        <v>17</v>
      </c>
      <c r="B39" s="271"/>
      <c r="C39" s="271"/>
      <c r="D39" s="260"/>
      <c r="E39" s="260"/>
      <c r="F39" s="260"/>
      <c r="G39" s="260"/>
      <c r="H39" s="260"/>
      <c r="I39" s="260"/>
      <c r="J39" s="260"/>
      <c r="K39" s="260"/>
      <c r="L39" s="260"/>
      <c r="M39" s="260"/>
      <c r="N39" s="260"/>
      <c r="O39" s="260"/>
      <c r="P39" s="260"/>
      <c r="Q39" s="260"/>
      <c r="R39" s="260"/>
      <c r="BA39" s="184" t="s">
        <v>368</v>
      </c>
      <c r="BB39" s="177"/>
      <c r="BC39" s="251" t="s">
        <v>369</v>
      </c>
      <c r="BD39" s="174" t="s">
        <v>370</v>
      </c>
      <c r="BE39" s="175">
        <v>40</v>
      </c>
      <c r="BF39" s="176">
        <v>575</v>
      </c>
      <c r="BI39" s="186"/>
      <c r="BJ39" s="218"/>
      <c r="BK39" s="244"/>
      <c r="BL39" s="212" t="s">
        <v>1037</v>
      </c>
      <c r="BM39" s="213">
        <v>9.6</v>
      </c>
      <c r="BN39" s="216">
        <v>350</v>
      </c>
      <c r="BQ39" s="230"/>
      <c r="BR39" s="237" t="s">
        <v>1520</v>
      </c>
      <c r="BS39" s="232" t="s">
        <v>1521</v>
      </c>
      <c r="BT39" s="233">
        <v>6</v>
      </c>
      <c r="BU39" s="234">
        <v>500</v>
      </c>
      <c r="BV39"/>
      <c r="BW39"/>
      <c r="BX39"/>
      <c r="BY39"/>
      <c r="BZ39"/>
    </row>
    <row r="40" spans="1:78" s="28" customFormat="1" ht="24.95" customHeight="1">
      <c r="A40" s="271" t="s">
        <v>18</v>
      </c>
      <c r="B40" s="271"/>
      <c r="C40" s="271"/>
      <c r="D40" s="260"/>
      <c r="E40" s="260"/>
      <c r="F40" s="260"/>
      <c r="G40" s="260"/>
      <c r="H40" s="260"/>
      <c r="I40" s="260"/>
      <c r="J40" s="260"/>
      <c r="K40" s="260"/>
      <c r="L40" s="260"/>
      <c r="M40" s="260"/>
      <c r="N40" s="260"/>
      <c r="O40" s="260"/>
      <c r="P40" s="260"/>
      <c r="Q40" s="260"/>
      <c r="R40" s="260"/>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BA40" s="172" t="s">
        <v>371</v>
      </c>
      <c r="BB40" s="181"/>
      <c r="BC40" s="251"/>
      <c r="BD40" s="174" t="s">
        <v>372</v>
      </c>
      <c r="BE40" s="175">
        <v>40</v>
      </c>
      <c r="BF40" s="176">
        <v>575</v>
      </c>
      <c r="BI40" s="186"/>
      <c r="BJ40" s="218"/>
      <c r="BK40" s="244"/>
      <c r="BL40" s="212" t="s">
        <v>1038</v>
      </c>
      <c r="BM40" s="213">
        <v>9.6</v>
      </c>
      <c r="BN40" s="216">
        <v>350</v>
      </c>
      <c r="BQ40" s="230"/>
      <c r="BR40" s="239"/>
      <c r="BS40" s="232" t="s">
        <v>1522</v>
      </c>
      <c r="BT40" s="233">
        <v>6</v>
      </c>
      <c r="BU40" s="234">
        <v>500</v>
      </c>
      <c r="BV40"/>
      <c r="BW40"/>
      <c r="BX40"/>
      <c r="BY40"/>
      <c r="BZ40"/>
    </row>
    <row r="41" spans="1:78" ht="24.95" customHeight="1">
      <c r="A41" s="271" t="s">
        <v>50</v>
      </c>
      <c r="B41" s="271"/>
      <c r="C41" s="271"/>
      <c r="D41" s="260"/>
      <c r="E41" s="260"/>
      <c r="F41" s="260"/>
      <c r="G41" s="260"/>
      <c r="H41" s="260"/>
      <c r="I41" s="260"/>
      <c r="J41" s="260"/>
      <c r="K41" s="260"/>
      <c r="L41" s="260"/>
      <c r="M41" s="260"/>
      <c r="N41" s="260"/>
      <c r="O41" s="260"/>
      <c r="P41" s="260"/>
      <c r="Q41" s="260"/>
      <c r="R41" s="260"/>
      <c r="AK41" s="28"/>
      <c r="AL41" s="28"/>
      <c r="AM41" s="28"/>
      <c r="AN41" s="28"/>
      <c r="AO41" s="28"/>
      <c r="AP41" s="28"/>
      <c r="AQ41" s="28"/>
      <c r="BA41" s="184" t="s">
        <v>373</v>
      </c>
      <c r="BB41" s="182" t="s">
        <v>374</v>
      </c>
      <c r="BC41" s="183" t="s">
        <v>320</v>
      </c>
      <c r="BD41" s="174" t="s">
        <v>375</v>
      </c>
      <c r="BE41" s="175">
        <v>180</v>
      </c>
      <c r="BF41" s="176">
        <v>5000</v>
      </c>
      <c r="BI41" s="186"/>
      <c r="BJ41" s="218"/>
      <c r="BK41" s="244"/>
      <c r="BL41" s="212" t="s">
        <v>1039</v>
      </c>
      <c r="BM41" s="213">
        <v>9.6</v>
      </c>
      <c r="BN41" s="216">
        <v>350</v>
      </c>
      <c r="BQ41" s="230"/>
      <c r="BR41" s="237" t="s">
        <v>1523</v>
      </c>
      <c r="BS41" s="232" t="s">
        <v>1524</v>
      </c>
      <c r="BT41" s="233">
        <v>5.9</v>
      </c>
      <c r="BU41" s="234">
        <v>500</v>
      </c>
      <c r="BV41"/>
      <c r="BW41"/>
      <c r="BX41"/>
      <c r="BY41"/>
      <c r="BZ41"/>
    </row>
    <row r="42" spans="1:78" ht="24.95" customHeight="1">
      <c r="A42" s="271" t="s">
        <v>51</v>
      </c>
      <c r="B42" s="271"/>
      <c r="C42" s="271"/>
      <c r="D42" s="260"/>
      <c r="E42" s="260"/>
      <c r="F42" s="260"/>
      <c r="G42" s="260"/>
      <c r="H42" s="260"/>
      <c r="I42" s="260"/>
      <c r="J42" s="260"/>
      <c r="K42" s="260"/>
      <c r="L42" s="260"/>
      <c r="M42" s="260"/>
      <c r="N42" s="260"/>
      <c r="O42" s="260"/>
      <c r="P42" s="260"/>
      <c r="Q42" s="260"/>
      <c r="R42" s="260"/>
      <c r="BA42" s="185" t="s">
        <v>376</v>
      </c>
      <c r="BB42" s="181"/>
      <c r="BC42" s="183" t="s">
        <v>325</v>
      </c>
      <c r="BD42" s="174" t="s">
        <v>377</v>
      </c>
      <c r="BE42" s="175">
        <v>120</v>
      </c>
      <c r="BF42" s="176">
        <v>5000</v>
      </c>
      <c r="BI42" s="186"/>
      <c r="BJ42" s="218"/>
      <c r="BK42" s="244"/>
      <c r="BL42" s="212" t="s">
        <v>1040</v>
      </c>
      <c r="BM42" s="213">
        <v>9.6</v>
      </c>
      <c r="BN42" s="216">
        <v>350</v>
      </c>
      <c r="BQ42" s="230"/>
      <c r="BR42" s="238"/>
      <c r="BS42" s="232" t="s">
        <v>1525</v>
      </c>
      <c r="BT42" s="233">
        <v>5.9</v>
      </c>
      <c r="BU42" s="234">
        <v>500</v>
      </c>
      <c r="BV42"/>
      <c r="BW42"/>
      <c r="BX42"/>
      <c r="BY42"/>
      <c r="BZ42"/>
    </row>
    <row r="43" spans="1:78" ht="30" customHeight="1">
      <c r="A43" s="34"/>
      <c r="B43" s="32"/>
      <c r="C43" s="32"/>
      <c r="D43" s="32"/>
      <c r="E43" s="32"/>
      <c r="F43" s="32"/>
      <c r="G43" s="32"/>
      <c r="H43" s="32"/>
      <c r="I43" s="32"/>
      <c r="J43" s="32"/>
      <c r="K43" s="32"/>
      <c r="L43" s="32"/>
      <c r="M43" s="32"/>
      <c r="N43" s="32"/>
      <c r="O43" s="32"/>
      <c r="P43" s="32"/>
      <c r="Q43" s="32"/>
      <c r="R43" s="32"/>
      <c r="BA43" s="184" t="s">
        <v>378</v>
      </c>
      <c r="BB43" s="182" t="s">
        <v>379</v>
      </c>
      <c r="BC43" s="251" t="s">
        <v>325</v>
      </c>
      <c r="BD43" s="174" t="s">
        <v>380</v>
      </c>
      <c r="BE43" s="175">
        <v>100</v>
      </c>
      <c r="BF43" s="176">
        <v>6000</v>
      </c>
      <c r="BI43" s="186"/>
      <c r="BJ43" s="218"/>
      <c r="BK43" s="244"/>
      <c r="BL43" s="212" t="s">
        <v>1041</v>
      </c>
      <c r="BM43" s="213">
        <v>9.6</v>
      </c>
      <c r="BN43" s="216">
        <v>350</v>
      </c>
      <c r="BQ43" s="230"/>
      <c r="BR43" s="239"/>
      <c r="BS43" s="232" t="s">
        <v>1526</v>
      </c>
      <c r="BT43" s="233">
        <v>5.9</v>
      </c>
      <c r="BU43" s="234">
        <v>500</v>
      </c>
      <c r="BV43"/>
      <c r="BW43"/>
      <c r="BX43"/>
      <c r="BY43"/>
      <c r="BZ43"/>
    </row>
    <row r="44" spans="1:78" ht="30" customHeight="1">
      <c r="A44" s="261" t="s">
        <v>178</v>
      </c>
      <c r="B44" s="262"/>
      <c r="C44" s="262"/>
      <c r="D44" s="262"/>
      <c r="E44" s="262"/>
      <c r="F44" s="262"/>
      <c r="G44" s="262"/>
      <c r="H44" s="262"/>
      <c r="I44" s="262"/>
      <c r="J44" s="262"/>
      <c r="K44" s="262"/>
      <c r="L44" s="262"/>
      <c r="M44" s="262"/>
      <c r="N44" s="262"/>
      <c r="O44" s="262"/>
      <c r="P44" s="262"/>
      <c r="Q44" s="262"/>
      <c r="R44" s="263"/>
      <c r="BA44" s="186"/>
      <c r="BB44" s="177"/>
      <c r="BC44" s="251"/>
      <c r="BD44" s="187" t="s">
        <v>381</v>
      </c>
      <c r="BE44" s="175">
        <v>100</v>
      </c>
      <c r="BF44" s="176">
        <v>6000</v>
      </c>
      <c r="BI44" s="186"/>
      <c r="BJ44" s="218"/>
      <c r="BK44" s="244"/>
      <c r="BL44" s="212" t="s">
        <v>1042</v>
      </c>
      <c r="BM44" s="213">
        <v>9.6</v>
      </c>
      <c r="BN44" s="216">
        <v>350</v>
      </c>
      <c r="BQ44" s="230"/>
      <c r="BR44" s="237" t="s">
        <v>1527</v>
      </c>
      <c r="BS44" s="232" t="s">
        <v>1528</v>
      </c>
      <c r="BT44" s="233">
        <v>5.9</v>
      </c>
      <c r="BU44" s="234">
        <v>500</v>
      </c>
      <c r="BV44"/>
      <c r="BW44"/>
      <c r="BX44"/>
      <c r="BY44"/>
      <c r="BZ44"/>
    </row>
    <row r="45" spans="1:78" ht="24.95" customHeight="1">
      <c r="A45" s="299" t="s">
        <v>228</v>
      </c>
      <c r="B45" s="300"/>
      <c r="C45" s="301"/>
      <c r="D45" s="322"/>
      <c r="E45" s="282"/>
      <c r="F45" s="282"/>
      <c r="G45" s="282"/>
      <c r="H45" s="282"/>
      <c r="I45" s="282"/>
      <c r="J45" s="282"/>
      <c r="K45" s="282"/>
      <c r="L45" s="282"/>
      <c r="M45" s="282"/>
      <c r="N45" s="282"/>
      <c r="O45" s="282"/>
      <c r="P45" s="282"/>
      <c r="Q45" s="282"/>
      <c r="R45" s="323"/>
      <c r="BA45" s="186"/>
      <c r="BB45" s="177"/>
      <c r="BC45" s="251"/>
      <c r="BD45" s="174" t="s">
        <v>382</v>
      </c>
      <c r="BE45" s="175">
        <v>100</v>
      </c>
      <c r="BF45" s="176">
        <v>6000</v>
      </c>
      <c r="BI45" s="186"/>
      <c r="BJ45" s="218"/>
      <c r="BK45" s="244"/>
      <c r="BL45" s="212" t="s">
        <v>1043</v>
      </c>
      <c r="BM45" s="213">
        <v>9.6</v>
      </c>
      <c r="BN45" s="216">
        <v>350</v>
      </c>
      <c r="BQ45" s="230"/>
      <c r="BR45" s="238"/>
      <c r="BS45" s="232" t="s">
        <v>1529</v>
      </c>
      <c r="BT45" s="233">
        <v>5.9</v>
      </c>
      <c r="BU45" s="234">
        <v>500</v>
      </c>
      <c r="BV45"/>
      <c r="BW45"/>
      <c r="BX45"/>
      <c r="BY45"/>
      <c r="BZ45"/>
    </row>
    <row r="46" spans="1:78" ht="24.95" customHeight="1">
      <c r="A46" s="271" t="s">
        <v>224</v>
      </c>
      <c r="B46" s="271"/>
      <c r="C46" s="271"/>
      <c r="D46" s="256"/>
      <c r="E46" s="257"/>
      <c r="F46" s="257"/>
      <c r="G46" s="257"/>
      <c r="H46" s="257"/>
      <c r="I46" s="257"/>
      <c r="J46" s="257"/>
      <c r="K46" s="257"/>
      <c r="L46" s="257"/>
      <c r="M46" s="257"/>
      <c r="N46" s="257"/>
      <c r="O46" s="257"/>
      <c r="P46" s="257"/>
      <c r="Q46" s="257"/>
      <c r="R46" s="258"/>
      <c r="BA46" s="186"/>
      <c r="BB46" s="177"/>
      <c r="BC46" s="251"/>
      <c r="BD46" s="174" t="s">
        <v>383</v>
      </c>
      <c r="BE46" s="175">
        <v>100</v>
      </c>
      <c r="BF46" s="176">
        <v>6000</v>
      </c>
      <c r="BI46" s="186"/>
      <c r="BJ46" s="218"/>
      <c r="BK46" s="244"/>
      <c r="BL46" s="212" t="s">
        <v>1044</v>
      </c>
      <c r="BM46" s="213">
        <v>9.6</v>
      </c>
      <c r="BN46" s="216">
        <v>350</v>
      </c>
      <c r="BQ46" s="230"/>
      <c r="BR46" s="238"/>
      <c r="BS46" s="232" t="s">
        <v>1530</v>
      </c>
      <c r="BT46" s="233">
        <v>5.9</v>
      </c>
      <c r="BU46" s="234">
        <v>500</v>
      </c>
      <c r="BV46"/>
      <c r="BW46"/>
      <c r="BX46"/>
      <c r="BY46"/>
      <c r="BZ46"/>
    </row>
    <row r="47" spans="1:78" ht="24.95" customHeight="1">
      <c r="A47" s="270" t="s">
        <v>31</v>
      </c>
      <c r="B47" s="270"/>
      <c r="C47" s="270"/>
      <c r="D47" s="256"/>
      <c r="E47" s="257"/>
      <c r="F47" s="257"/>
      <c r="G47" s="257"/>
      <c r="H47" s="257"/>
      <c r="I47" s="257"/>
      <c r="J47" s="257"/>
      <c r="K47" s="257"/>
      <c r="L47" s="257"/>
      <c r="M47" s="257"/>
      <c r="N47" s="257"/>
      <c r="O47" s="257"/>
      <c r="P47" s="257"/>
      <c r="Q47" s="257"/>
      <c r="R47" s="258"/>
      <c r="S47" s="37"/>
      <c r="T47" s="37"/>
      <c r="U47" s="37"/>
      <c r="V47" s="37"/>
      <c r="W47" s="37"/>
      <c r="X47" s="37"/>
      <c r="Y47" s="37"/>
      <c r="Z47" s="37"/>
      <c r="AA47" s="37"/>
      <c r="AB47" s="37"/>
      <c r="AC47" s="37"/>
      <c r="AD47" s="37"/>
      <c r="AE47" s="37"/>
      <c r="AF47" s="37"/>
      <c r="AG47" s="37"/>
      <c r="AH47" s="37"/>
      <c r="AI47" s="37"/>
      <c r="AJ47" s="37"/>
      <c r="BA47" s="186"/>
      <c r="BB47" s="177"/>
      <c r="BC47" s="251" t="s">
        <v>344</v>
      </c>
      <c r="BD47" s="174" t="s">
        <v>384</v>
      </c>
      <c r="BE47" s="175">
        <v>55</v>
      </c>
      <c r="BF47" s="176">
        <v>2000</v>
      </c>
      <c r="BI47" s="186"/>
      <c r="BJ47" s="218"/>
      <c r="BK47" s="244"/>
      <c r="BL47" s="212" t="s">
        <v>1045</v>
      </c>
      <c r="BM47" s="213">
        <v>9.6</v>
      </c>
      <c r="BN47" s="216">
        <v>350</v>
      </c>
      <c r="BQ47" s="230"/>
      <c r="BR47" s="238"/>
      <c r="BS47" s="232" t="s">
        <v>1531</v>
      </c>
      <c r="BT47" s="233">
        <v>5.9</v>
      </c>
      <c r="BU47" s="234">
        <v>500</v>
      </c>
      <c r="BV47"/>
      <c r="BW47"/>
      <c r="BX47"/>
      <c r="BY47"/>
      <c r="BZ47"/>
    </row>
    <row r="48" spans="1:78" ht="24.95" customHeight="1">
      <c r="A48" s="271" t="s">
        <v>225</v>
      </c>
      <c r="B48" s="271"/>
      <c r="C48" s="271"/>
      <c r="D48" s="147"/>
      <c r="E48" s="147"/>
      <c r="F48" s="147"/>
      <c r="G48" s="147"/>
      <c r="H48" s="147"/>
      <c r="I48" s="147"/>
      <c r="J48" s="147"/>
      <c r="K48" s="147"/>
      <c r="L48" s="147"/>
      <c r="M48" s="147"/>
      <c r="N48" s="147"/>
      <c r="O48" s="147"/>
      <c r="P48" s="147"/>
      <c r="Q48" s="147"/>
      <c r="R48" s="147"/>
      <c r="BA48" s="186"/>
      <c r="BB48" s="177"/>
      <c r="BC48" s="251"/>
      <c r="BD48" s="174" t="s">
        <v>385</v>
      </c>
      <c r="BE48" s="175">
        <v>55</v>
      </c>
      <c r="BF48" s="176">
        <v>2000</v>
      </c>
      <c r="BI48" s="186"/>
      <c r="BJ48" s="218"/>
      <c r="BK48" s="244"/>
      <c r="BL48" s="212" t="s">
        <v>1046</v>
      </c>
      <c r="BM48" s="213">
        <v>9.6</v>
      </c>
      <c r="BN48" s="216">
        <v>350</v>
      </c>
      <c r="BQ48" s="230"/>
      <c r="BR48" s="238"/>
      <c r="BS48" s="232" t="s">
        <v>1532</v>
      </c>
      <c r="BT48" s="233">
        <v>5.9</v>
      </c>
      <c r="BU48" s="234">
        <v>500</v>
      </c>
      <c r="BV48"/>
      <c r="BW48"/>
      <c r="BX48"/>
      <c r="BY48"/>
      <c r="BZ48"/>
    </row>
    <row r="49" spans="1:78" ht="24.95" customHeight="1">
      <c r="A49" s="318" t="s">
        <v>226</v>
      </c>
      <c r="B49" s="318"/>
      <c r="C49" s="318"/>
      <c r="D49" s="256" t="e">
        <f>_xlfn.IFS(D45=BA2,VLOOKUP(D47,BD15:BF653,2,0),D45=BA3,VLOOKUP(D47,BL15:BN443,2,0),D45=BA4,VLOOKUP(D47,BS15:BU98,2,0),D45=BA5,VLOOKUP(D47,BY15:BZ21,2,0))</f>
        <v>#N/A</v>
      </c>
      <c r="E49" s="257"/>
      <c r="F49" s="257"/>
      <c r="G49" s="257"/>
      <c r="H49" s="257"/>
      <c r="I49" s="257"/>
      <c r="J49" s="257"/>
      <c r="K49" s="257"/>
      <c r="L49" s="257"/>
      <c r="M49" s="257"/>
      <c r="N49" s="257"/>
      <c r="O49" s="257"/>
      <c r="P49" s="257"/>
      <c r="Q49" s="257"/>
      <c r="R49" s="133" t="s">
        <v>227</v>
      </c>
      <c r="BA49" s="186"/>
      <c r="BB49" s="177"/>
      <c r="BC49" s="251"/>
      <c r="BD49" s="174" t="s">
        <v>386</v>
      </c>
      <c r="BE49" s="175">
        <v>55</v>
      </c>
      <c r="BF49" s="176">
        <v>2000</v>
      </c>
      <c r="BI49" s="186"/>
      <c r="BJ49" s="218"/>
      <c r="BK49" s="244"/>
      <c r="BL49" s="212" t="s">
        <v>1047</v>
      </c>
      <c r="BM49" s="213">
        <v>9.6</v>
      </c>
      <c r="BN49" s="216">
        <v>350</v>
      </c>
      <c r="BQ49" s="230"/>
      <c r="BR49" s="238"/>
      <c r="BS49" s="232" t="s">
        <v>1533</v>
      </c>
      <c r="BT49" s="233">
        <v>5.9</v>
      </c>
      <c r="BU49" s="234">
        <v>500</v>
      </c>
      <c r="BV49"/>
      <c r="BW49"/>
      <c r="BX49"/>
      <c r="BY49"/>
      <c r="BZ49"/>
    </row>
    <row r="50" spans="1:78" ht="24.95" customHeight="1">
      <c r="A50" s="271" t="s">
        <v>229</v>
      </c>
      <c r="B50" s="271"/>
      <c r="C50" s="271"/>
      <c r="D50" s="260"/>
      <c r="E50" s="260"/>
      <c r="F50" s="260"/>
      <c r="G50" s="260"/>
      <c r="H50" s="260"/>
      <c r="I50" s="260"/>
      <c r="J50" s="260"/>
      <c r="K50" s="260"/>
      <c r="L50" s="260"/>
      <c r="M50" s="260"/>
      <c r="N50" s="260"/>
      <c r="O50" s="260"/>
      <c r="P50" s="260"/>
      <c r="Q50" s="260"/>
      <c r="R50" s="260"/>
      <c r="BA50" s="186"/>
      <c r="BB50" s="177"/>
      <c r="BC50" s="251"/>
      <c r="BD50" s="174" t="s">
        <v>387</v>
      </c>
      <c r="BE50" s="175">
        <v>50</v>
      </c>
      <c r="BF50" s="176">
        <v>2250</v>
      </c>
      <c r="BI50" s="186"/>
      <c r="BJ50" s="218"/>
      <c r="BK50" s="244"/>
      <c r="BL50" s="212" t="s">
        <v>1048</v>
      </c>
      <c r="BM50" s="213">
        <v>9.6</v>
      </c>
      <c r="BN50" s="216">
        <v>350</v>
      </c>
      <c r="BQ50" s="230"/>
      <c r="BR50" s="238"/>
      <c r="BS50" s="232" t="s">
        <v>1534</v>
      </c>
      <c r="BT50" s="233">
        <v>5.9</v>
      </c>
      <c r="BU50" s="234">
        <v>500</v>
      </c>
      <c r="BV50"/>
      <c r="BW50"/>
      <c r="BX50"/>
      <c r="BY50"/>
      <c r="BZ50"/>
    </row>
    <row r="51" spans="1:78" ht="24.95" customHeight="1">
      <c r="A51" s="304" t="s">
        <v>230</v>
      </c>
      <c r="B51" s="304"/>
      <c r="C51" s="305"/>
      <c r="D51" s="256"/>
      <c r="E51" s="257"/>
      <c r="F51" s="257"/>
      <c r="G51" s="257"/>
      <c r="H51" s="257"/>
      <c r="I51" s="257"/>
      <c r="J51" s="257"/>
      <c r="K51" s="257"/>
      <c r="L51" s="257"/>
      <c r="M51" s="257"/>
      <c r="N51" s="257"/>
      <c r="O51" s="257"/>
      <c r="P51" s="257"/>
      <c r="Q51" s="257"/>
      <c r="R51" s="140" t="s">
        <v>231</v>
      </c>
      <c r="BA51" s="186"/>
      <c r="BB51" s="177"/>
      <c r="BC51" s="251"/>
      <c r="BD51" s="174" t="s">
        <v>388</v>
      </c>
      <c r="BE51" s="175">
        <v>50</v>
      </c>
      <c r="BF51" s="176">
        <v>2250</v>
      </c>
      <c r="BI51" s="186"/>
      <c r="BJ51" s="218"/>
      <c r="BK51" s="244"/>
      <c r="BL51" s="212" t="s">
        <v>1049</v>
      </c>
      <c r="BM51" s="213">
        <v>9.6</v>
      </c>
      <c r="BN51" s="216">
        <v>350</v>
      </c>
      <c r="BQ51" s="230"/>
      <c r="BR51" s="238"/>
      <c r="BS51" s="232" t="s">
        <v>1535</v>
      </c>
      <c r="BT51" s="233">
        <v>5.9</v>
      </c>
      <c r="BU51" s="234">
        <v>500</v>
      </c>
      <c r="BV51"/>
      <c r="BW51"/>
      <c r="BX51"/>
      <c r="BY51"/>
      <c r="BZ51"/>
    </row>
    <row r="52" spans="1:78" ht="24.95" customHeight="1">
      <c r="A52" s="304" t="s">
        <v>232</v>
      </c>
      <c r="B52" s="304"/>
      <c r="C52" s="305"/>
      <c r="D52" s="256"/>
      <c r="E52" s="257"/>
      <c r="F52" s="257"/>
      <c r="G52" s="257"/>
      <c r="H52" s="257"/>
      <c r="I52" s="257"/>
      <c r="J52" s="257"/>
      <c r="K52" s="257"/>
      <c r="L52" s="257"/>
      <c r="M52" s="257"/>
      <c r="N52" s="257"/>
      <c r="O52" s="257"/>
      <c r="P52" s="257"/>
      <c r="Q52" s="257"/>
      <c r="R52" s="140" t="s">
        <v>233</v>
      </c>
      <c r="BA52" s="186"/>
      <c r="BB52" s="177"/>
      <c r="BC52" s="251"/>
      <c r="BD52" s="174" t="s">
        <v>389</v>
      </c>
      <c r="BE52" s="175">
        <v>50</v>
      </c>
      <c r="BF52" s="176">
        <v>2250</v>
      </c>
      <c r="BI52" s="186"/>
      <c r="BJ52" s="218"/>
      <c r="BK52" s="244"/>
      <c r="BL52" s="212" t="s">
        <v>1050</v>
      </c>
      <c r="BM52" s="213">
        <v>9.6</v>
      </c>
      <c r="BN52" s="216">
        <v>350</v>
      </c>
      <c r="BQ52" s="230"/>
      <c r="BR52" s="238"/>
      <c r="BS52" s="232" t="s">
        <v>1536</v>
      </c>
      <c r="BT52" s="233">
        <v>5.9</v>
      </c>
      <c r="BU52" s="234">
        <v>500</v>
      </c>
      <c r="BV52"/>
      <c r="BW52"/>
      <c r="BX52"/>
      <c r="BY52"/>
      <c r="BZ52"/>
    </row>
    <row r="53" spans="1:78" ht="24.95" customHeight="1">
      <c r="A53" s="304" t="s">
        <v>28</v>
      </c>
      <c r="B53" s="304"/>
      <c r="C53" s="305"/>
      <c r="D53" s="260"/>
      <c r="E53" s="260"/>
      <c r="F53" s="260"/>
      <c r="G53" s="260"/>
      <c r="H53" s="260"/>
      <c r="I53" s="260"/>
      <c r="J53" s="260"/>
      <c r="K53" s="260"/>
      <c r="L53" s="260"/>
      <c r="M53" s="260"/>
      <c r="N53" s="260"/>
      <c r="O53" s="260"/>
      <c r="P53" s="260"/>
      <c r="Q53" s="260"/>
      <c r="R53" s="260"/>
      <c r="BA53" s="186"/>
      <c r="BB53" s="181"/>
      <c r="BC53" s="251"/>
      <c r="BD53" s="174" t="s">
        <v>390</v>
      </c>
      <c r="BE53" s="175">
        <v>50</v>
      </c>
      <c r="BF53" s="176">
        <v>2250</v>
      </c>
      <c r="BI53" s="186"/>
      <c r="BJ53" s="218"/>
      <c r="BK53" s="244"/>
      <c r="BL53" s="212" t="s">
        <v>1051</v>
      </c>
      <c r="BM53" s="213">
        <v>6</v>
      </c>
      <c r="BN53" s="216">
        <v>130</v>
      </c>
      <c r="BQ53" s="230"/>
      <c r="BR53" s="238"/>
      <c r="BS53" s="232" t="s">
        <v>1537</v>
      </c>
      <c r="BT53" s="233">
        <v>5.9</v>
      </c>
      <c r="BU53" s="234">
        <v>500</v>
      </c>
      <c r="BV53"/>
      <c r="BW53"/>
      <c r="BX53"/>
      <c r="BY53"/>
      <c r="BZ53"/>
    </row>
    <row r="54" spans="1:78" ht="24.95" customHeight="1">
      <c r="A54" s="304" t="s">
        <v>234</v>
      </c>
      <c r="B54" s="304"/>
      <c r="C54" s="305"/>
      <c r="D54" s="260"/>
      <c r="E54" s="260"/>
      <c r="F54" s="260"/>
      <c r="G54" s="260"/>
      <c r="H54" s="260"/>
      <c r="I54" s="260"/>
      <c r="J54" s="260"/>
      <c r="K54" s="260"/>
      <c r="L54" s="260"/>
      <c r="M54" s="260"/>
      <c r="N54" s="260"/>
      <c r="O54" s="260"/>
      <c r="P54" s="260"/>
      <c r="Q54" s="260"/>
      <c r="R54" s="260"/>
      <c r="AT54" s="33"/>
      <c r="BA54" s="188"/>
      <c r="BB54" s="182" t="s">
        <v>391</v>
      </c>
      <c r="BC54" s="183" t="s">
        <v>320</v>
      </c>
      <c r="BD54" s="174" t="s">
        <v>392</v>
      </c>
      <c r="BE54" s="175">
        <v>180</v>
      </c>
      <c r="BF54" s="176">
        <v>5000</v>
      </c>
      <c r="BI54" s="186"/>
      <c r="BJ54" s="218"/>
      <c r="BK54" s="244"/>
      <c r="BL54" s="212" t="s">
        <v>1052</v>
      </c>
      <c r="BM54" s="213">
        <v>6</v>
      </c>
      <c r="BN54" s="216">
        <v>170</v>
      </c>
      <c r="BQ54" s="230"/>
      <c r="BR54" s="238"/>
      <c r="BS54" s="232" t="s">
        <v>1538</v>
      </c>
      <c r="BT54" s="233">
        <v>5.9</v>
      </c>
      <c r="BU54" s="234">
        <v>449</v>
      </c>
      <c r="BV54"/>
      <c r="BW54"/>
      <c r="BX54"/>
      <c r="BY54"/>
      <c r="BZ54"/>
    </row>
    <row r="55" spans="1:78" ht="24.95" customHeight="1">
      <c r="A55" s="339" t="s">
        <v>235</v>
      </c>
      <c r="B55" s="339"/>
      <c r="C55" s="340"/>
      <c r="D55" s="310"/>
      <c r="E55" s="311"/>
      <c r="F55" s="311"/>
      <c r="G55" s="311"/>
      <c r="H55" s="311"/>
      <c r="I55" s="311"/>
      <c r="J55" s="311"/>
      <c r="K55" s="311"/>
      <c r="L55" s="311"/>
      <c r="M55" s="311"/>
      <c r="N55" s="311"/>
      <c r="O55" s="311"/>
      <c r="P55" s="311"/>
      <c r="Q55" s="311"/>
      <c r="R55" s="140" t="s">
        <v>236</v>
      </c>
      <c r="AT55" s="33"/>
      <c r="BA55" s="189"/>
      <c r="BB55" s="177"/>
      <c r="BC55" s="251" t="s">
        <v>325</v>
      </c>
      <c r="BD55" s="174" t="s">
        <v>393</v>
      </c>
      <c r="BE55" s="175">
        <v>120</v>
      </c>
      <c r="BF55" s="176">
        <v>5000</v>
      </c>
      <c r="BI55" s="186"/>
      <c r="BJ55" s="218"/>
      <c r="BK55" s="244"/>
      <c r="BL55" s="212" t="s">
        <v>1053</v>
      </c>
      <c r="BM55" s="213">
        <v>6</v>
      </c>
      <c r="BN55" s="216">
        <v>300</v>
      </c>
      <c r="BQ55" s="230"/>
      <c r="BR55" s="238"/>
      <c r="BS55" s="232" t="s">
        <v>1539</v>
      </c>
      <c r="BT55" s="233">
        <v>5.9</v>
      </c>
      <c r="BU55" s="234">
        <v>500</v>
      </c>
      <c r="BV55"/>
      <c r="BW55"/>
      <c r="BX55"/>
      <c r="BY55"/>
      <c r="BZ55"/>
    </row>
    <row r="56" spans="1:78" ht="24.95" customHeight="1">
      <c r="A56" s="339" t="s">
        <v>237</v>
      </c>
      <c r="B56" s="339"/>
      <c r="C56" s="340"/>
      <c r="D56" s="310"/>
      <c r="E56" s="311"/>
      <c r="F56" s="311"/>
      <c r="G56" s="311"/>
      <c r="H56" s="311"/>
      <c r="I56" s="311"/>
      <c r="J56" s="311"/>
      <c r="K56" s="311"/>
      <c r="L56" s="311"/>
      <c r="M56" s="311"/>
      <c r="N56" s="311"/>
      <c r="O56" s="311"/>
      <c r="P56" s="311"/>
      <c r="Q56" s="311"/>
      <c r="R56" s="140" t="s">
        <v>236</v>
      </c>
      <c r="AT56" s="33"/>
      <c r="BA56" s="189"/>
      <c r="BB56" s="181"/>
      <c r="BC56" s="251"/>
      <c r="BD56" s="174" t="s">
        <v>394</v>
      </c>
      <c r="BE56" s="175">
        <v>90</v>
      </c>
      <c r="BF56" s="176">
        <v>4000</v>
      </c>
      <c r="BI56" s="186"/>
      <c r="BJ56" s="218"/>
      <c r="BK56" s="244"/>
      <c r="BL56" s="212" t="s">
        <v>1054</v>
      </c>
      <c r="BM56" s="213">
        <v>6</v>
      </c>
      <c r="BN56" s="216">
        <v>213</v>
      </c>
      <c r="BQ56" s="230"/>
      <c r="BR56" s="238"/>
      <c r="BS56" s="232" t="s">
        <v>1540</v>
      </c>
      <c r="BT56" s="233">
        <v>5.9</v>
      </c>
      <c r="BU56" s="234">
        <v>500</v>
      </c>
      <c r="BV56"/>
      <c r="BW56"/>
      <c r="BX56"/>
      <c r="BY56"/>
      <c r="BZ56"/>
    </row>
    <row r="57" spans="1:78" ht="24.95" customHeight="1">
      <c r="A57" s="306" t="s">
        <v>238</v>
      </c>
      <c r="B57" s="306"/>
      <c r="C57" s="307"/>
      <c r="D57" s="320">
        <f>D55-D56</f>
        <v>0</v>
      </c>
      <c r="E57" s="321"/>
      <c r="F57" s="321"/>
      <c r="G57" s="321"/>
      <c r="H57" s="321"/>
      <c r="I57" s="321"/>
      <c r="J57" s="321"/>
      <c r="K57" s="321"/>
      <c r="L57" s="321"/>
      <c r="M57" s="321"/>
      <c r="N57" s="321"/>
      <c r="O57" s="321"/>
      <c r="P57" s="321"/>
      <c r="Q57" s="321"/>
      <c r="R57" s="141" t="s">
        <v>236</v>
      </c>
      <c r="AT57" s="33"/>
      <c r="BA57" s="188"/>
      <c r="BB57" s="182" t="s">
        <v>395</v>
      </c>
      <c r="BC57" s="251" t="s">
        <v>320</v>
      </c>
      <c r="BD57" s="174" t="s">
        <v>396</v>
      </c>
      <c r="BE57" s="175">
        <v>180</v>
      </c>
      <c r="BF57" s="176">
        <v>4000</v>
      </c>
      <c r="BI57" s="186"/>
      <c r="BJ57" s="218"/>
      <c r="BK57" s="244"/>
      <c r="BL57" s="212" t="s">
        <v>1055</v>
      </c>
      <c r="BM57" s="213">
        <v>6</v>
      </c>
      <c r="BN57" s="216">
        <v>300</v>
      </c>
      <c r="BQ57" s="230"/>
      <c r="BR57" s="238"/>
      <c r="BS57" s="232" t="s">
        <v>1541</v>
      </c>
      <c r="BT57" s="233">
        <v>5.9</v>
      </c>
      <c r="BU57" s="234">
        <v>500</v>
      </c>
      <c r="BV57"/>
      <c r="BW57"/>
      <c r="BX57"/>
      <c r="BY57"/>
      <c r="BZ57"/>
    </row>
    <row r="58" spans="1:78" ht="24.95" customHeight="1">
      <c r="A58" s="306" t="s">
        <v>239</v>
      </c>
      <c r="B58" s="306"/>
      <c r="C58" s="307"/>
      <c r="D58" s="308" t="str">
        <f>IF(D45=BA2, IF(D49&gt;=90, D55/1, D55/2),
 IF(OR(D45=BA3, D45=BA4), D55/2,
 IF(D45=BA5, D55/3,
 IF(D45=BA6, D55/1,
 ""))))</f>
        <v/>
      </c>
      <c r="E58" s="309"/>
      <c r="F58" s="309"/>
      <c r="G58" s="309"/>
      <c r="H58" s="309"/>
      <c r="I58" s="309"/>
      <c r="J58" s="309"/>
      <c r="K58" s="309"/>
      <c r="L58" s="309"/>
      <c r="M58" s="309"/>
      <c r="N58" s="309"/>
      <c r="O58" s="309"/>
      <c r="P58" s="309"/>
      <c r="Q58" s="309"/>
      <c r="R58" s="141" t="s">
        <v>236</v>
      </c>
      <c r="AT58" s="33"/>
      <c r="BA58" s="186"/>
      <c r="BB58" s="177"/>
      <c r="BC58" s="251"/>
      <c r="BD58" s="174" t="s">
        <v>397</v>
      </c>
      <c r="BE58" s="175">
        <v>180</v>
      </c>
      <c r="BF58" s="176">
        <v>5000</v>
      </c>
      <c r="BI58" s="186"/>
      <c r="BJ58" s="218"/>
      <c r="BK58" s="244"/>
      <c r="BL58" s="212" t="s">
        <v>1056</v>
      </c>
      <c r="BM58" s="213">
        <v>6</v>
      </c>
      <c r="BN58" s="216">
        <v>150</v>
      </c>
      <c r="BQ58"/>
      <c r="BR58" s="238"/>
      <c r="BS58" s="232" t="s">
        <v>1542</v>
      </c>
      <c r="BT58" s="233">
        <v>5.9</v>
      </c>
      <c r="BU58" s="234">
        <v>500</v>
      </c>
      <c r="BV58"/>
      <c r="BW58"/>
      <c r="BX58"/>
      <c r="BY58"/>
      <c r="BZ58"/>
    </row>
    <row r="59" spans="1:78" ht="24.75" customHeight="1">
      <c r="A59" s="306" t="s">
        <v>240</v>
      </c>
      <c r="B59" s="306"/>
      <c r="C59" s="307"/>
      <c r="D59" s="302" t="e">
        <f>_xlfn.IFS(D45=BA2,VLOOKUP(D47,BD15:BF653,3,0),D45=BA3,VLOOKUP(D47,BL15:BN443,3,0),D45=BA4,VLOOKUP(D47,BS15:BU98,3,0),D45=BA5,VLOOKUP(D47,BY15:BZ21,2,0))*1000</f>
        <v>#N/A</v>
      </c>
      <c r="E59" s="303"/>
      <c r="F59" s="303"/>
      <c r="G59" s="303"/>
      <c r="H59" s="303"/>
      <c r="I59" s="303"/>
      <c r="J59" s="303"/>
      <c r="K59" s="303"/>
      <c r="L59" s="303"/>
      <c r="M59" s="303"/>
      <c r="N59" s="303"/>
      <c r="O59" s="303"/>
      <c r="P59" s="303"/>
      <c r="Q59" s="303"/>
      <c r="R59" s="141" t="s">
        <v>236</v>
      </c>
      <c r="AT59" s="33"/>
      <c r="BA59" s="186"/>
      <c r="BB59" s="177"/>
      <c r="BC59" s="251"/>
      <c r="BD59" s="174" t="s">
        <v>398</v>
      </c>
      <c r="BE59" s="175">
        <v>180</v>
      </c>
      <c r="BF59" s="176">
        <v>4000</v>
      </c>
      <c r="BI59" s="186"/>
      <c r="BJ59" s="218"/>
      <c r="BK59" s="244"/>
      <c r="BL59" s="212" t="s">
        <v>1057</v>
      </c>
      <c r="BM59" s="213">
        <v>6</v>
      </c>
      <c r="BN59" s="216">
        <v>175</v>
      </c>
      <c r="BQ59"/>
      <c r="BR59" s="238"/>
      <c r="BS59" s="232" t="s">
        <v>1543</v>
      </c>
      <c r="BT59" s="233">
        <v>6</v>
      </c>
      <c r="BU59" s="234">
        <v>500</v>
      </c>
      <c r="BV59"/>
      <c r="BW59"/>
      <c r="BX59"/>
      <c r="BY59"/>
      <c r="BZ59"/>
    </row>
    <row r="60" spans="1:78" ht="24.95" customHeight="1">
      <c r="A60" s="274" t="s">
        <v>241</v>
      </c>
      <c r="B60" s="274"/>
      <c r="C60" s="275"/>
      <c r="D60" s="302" t="e">
        <f>ROUNDDOWN(MIN(D58,D59),-3)</f>
        <v>#N/A</v>
      </c>
      <c r="E60" s="303"/>
      <c r="F60" s="303"/>
      <c r="G60" s="303"/>
      <c r="H60" s="303"/>
      <c r="I60" s="303"/>
      <c r="J60" s="303"/>
      <c r="K60" s="303"/>
      <c r="L60" s="303"/>
      <c r="M60" s="303"/>
      <c r="N60" s="303"/>
      <c r="O60" s="303"/>
      <c r="P60" s="303"/>
      <c r="Q60" s="303"/>
      <c r="R60" s="229" t="s">
        <v>70</v>
      </c>
      <c r="AT60" s="33"/>
      <c r="BA60" s="186"/>
      <c r="BB60" s="177"/>
      <c r="BC60" s="251"/>
      <c r="BD60" s="174" t="s">
        <v>399</v>
      </c>
      <c r="BE60" s="175">
        <v>180</v>
      </c>
      <c r="BF60" s="176">
        <v>4000</v>
      </c>
      <c r="BI60" s="186"/>
      <c r="BJ60" s="218"/>
      <c r="BK60" s="244"/>
      <c r="BL60" s="212" t="s">
        <v>1058</v>
      </c>
      <c r="BM60" s="213">
        <v>6</v>
      </c>
      <c r="BN60" s="216">
        <v>300</v>
      </c>
      <c r="BQ60"/>
      <c r="BR60" s="238"/>
      <c r="BS60" s="232" t="s">
        <v>1544</v>
      </c>
      <c r="BT60" s="233">
        <v>6</v>
      </c>
      <c r="BU60" s="234">
        <v>500</v>
      </c>
      <c r="BV60"/>
      <c r="BW60"/>
      <c r="BX60"/>
      <c r="BY60"/>
      <c r="BZ60"/>
    </row>
    <row r="61" spans="1:78" ht="24.95" customHeight="1">
      <c r="A61" s="274" t="s">
        <v>242</v>
      </c>
      <c r="B61" s="274"/>
      <c r="C61" s="274"/>
      <c r="D61" s="312" t="e">
        <f>D60*D51</f>
        <v>#N/A</v>
      </c>
      <c r="E61" s="313"/>
      <c r="F61" s="313"/>
      <c r="G61" s="313"/>
      <c r="H61" s="313"/>
      <c r="I61" s="313"/>
      <c r="J61" s="313"/>
      <c r="K61" s="313"/>
      <c r="L61" s="313"/>
      <c r="M61" s="313"/>
      <c r="N61" s="313"/>
      <c r="O61" s="313"/>
      <c r="P61" s="313"/>
      <c r="Q61" s="313"/>
      <c r="R61" s="141" t="s">
        <v>34</v>
      </c>
      <c r="AT61" s="33"/>
      <c r="BA61" s="186"/>
      <c r="BB61" s="177"/>
      <c r="BC61" s="251"/>
      <c r="BD61" s="174" t="s">
        <v>400</v>
      </c>
      <c r="BE61" s="175">
        <v>180</v>
      </c>
      <c r="BF61" s="176">
        <v>5000</v>
      </c>
      <c r="BI61" s="186"/>
      <c r="BJ61" s="218"/>
      <c r="BK61" s="244"/>
      <c r="BL61" s="212" t="s">
        <v>1059</v>
      </c>
      <c r="BM61" s="213">
        <v>6</v>
      </c>
      <c r="BN61" s="216">
        <v>180</v>
      </c>
      <c r="BQ61"/>
      <c r="BR61" s="238"/>
      <c r="BS61" s="232" t="s">
        <v>1545</v>
      </c>
      <c r="BT61" s="233">
        <v>5.9</v>
      </c>
      <c r="BU61" s="234">
        <v>500</v>
      </c>
      <c r="BV61"/>
      <c r="BW61"/>
      <c r="BX61"/>
      <c r="BY61"/>
      <c r="BZ61"/>
    </row>
    <row r="62" spans="1:78" ht="24.95" customHeight="1">
      <c r="A62" s="270" t="s">
        <v>243</v>
      </c>
      <c r="B62" s="270"/>
      <c r="C62" s="270"/>
      <c r="D62" s="337"/>
      <c r="E62" s="338"/>
      <c r="F62" s="338"/>
      <c r="G62" s="338"/>
      <c r="H62" s="338"/>
      <c r="I62" s="338"/>
      <c r="J62" s="338"/>
      <c r="K62" s="338"/>
      <c r="L62" s="338"/>
      <c r="M62" s="338"/>
      <c r="N62" s="338"/>
      <c r="O62" s="338"/>
      <c r="P62" s="338"/>
      <c r="Q62" s="338"/>
      <c r="R62" s="140" t="s">
        <v>34</v>
      </c>
      <c r="AT62" s="33"/>
      <c r="BA62" s="186"/>
      <c r="BB62" s="177"/>
      <c r="BC62" s="251"/>
      <c r="BD62" s="174" t="s">
        <v>401</v>
      </c>
      <c r="BE62" s="175">
        <v>180</v>
      </c>
      <c r="BF62" s="176">
        <v>4000</v>
      </c>
      <c r="BI62" s="186"/>
      <c r="BJ62" s="218"/>
      <c r="BK62" s="244"/>
      <c r="BL62" s="212" t="s">
        <v>1060</v>
      </c>
      <c r="BM62" s="213">
        <v>6</v>
      </c>
      <c r="BN62" s="216">
        <v>300</v>
      </c>
      <c r="BQ62"/>
      <c r="BR62" s="238"/>
      <c r="BS62" s="232" t="s">
        <v>1546</v>
      </c>
      <c r="BT62" s="233">
        <v>5.9</v>
      </c>
      <c r="BU62" s="234">
        <v>500</v>
      </c>
      <c r="BV62"/>
      <c r="BW62"/>
      <c r="BX62"/>
      <c r="BY62"/>
      <c r="BZ62"/>
    </row>
    <row r="63" spans="1:78" ht="24.95" customHeight="1">
      <c r="A63" s="271" t="s">
        <v>244</v>
      </c>
      <c r="B63" s="271"/>
      <c r="C63" s="271"/>
      <c r="D63" s="290"/>
      <c r="E63" s="291"/>
      <c r="F63" s="291"/>
      <c r="G63" s="291"/>
      <c r="H63" s="291"/>
      <c r="I63" s="291"/>
      <c r="J63" s="291"/>
      <c r="K63" s="291"/>
      <c r="L63" s="291"/>
      <c r="M63" s="291"/>
      <c r="N63" s="291"/>
      <c r="O63" s="291"/>
      <c r="P63" s="291"/>
      <c r="Q63" s="291"/>
      <c r="R63" s="140" t="s">
        <v>34</v>
      </c>
      <c r="AT63" s="33"/>
      <c r="BA63" s="186"/>
      <c r="BB63" s="177"/>
      <c r="BC63" s="251"/>
      <c r="BD63" s="190" t="s">
        <v>270</v>
      </c>
      <c r="BE63" s="175">
        <v>180</v>
      </c>
      <c r="BF63" s="176">
        <v>5000</v>
      </c>
      <c r="BI63" s="186"/>
      <c r="BJ63" s="218"/>
      <c r="BK63" s="244"/>
      <c r="BL63" s="212" t="s">
        <v>1061</v>
      </c>
      <c r="BM63" s="213">
        <v>6</v>
      </c>
      <c r="BN63" s="216">
        <v>185</v>
      </c>
      <c r="BQ63"/>
      <c r="BR63" s="238"/>
      <c r="BS63" s="232" t="s">
        <v>1547</v>
      </c>
      <c r="BT63" s="233">
        <v>5.9</v>
      </c>
      <c r="BU63" s="234">
        <v>500</v>
      </c>
      <c r="BV63"/>
      <c r="BW63"/>
      <c r="BX63"/>
      <c r="BY63"/>
      <c r="BZ63"/>
    </row>
    <row r="64" spans="1:78" ht="24.95" customHeight="1">
      <c r="A64" s="319" t="s">
        <v>245</v>
      </c>
      <c r="B64" s="319"/>
      <c r="C64" s="319"/>
      <c r="D64" s="333">
        <f>D62-D63</f>
        <v>0</v>
      </c>
      <c r="E64" s="334"/>
      <c r="F64" s="334"/>
      <c r="G64" s="334"/>
      <c r="H64" s="334"/>
      <c r="I64" s="334"/>
      <c r="J64" s="334"/>
      <c r="K64" s="334"/>
      <c r="L64" s="334"/>
      <c r="M64" s="334"/>
      <c r="N64" s="334"/>
      <c r="O64" s="334"/>
      <c r="P64" s="334"/>
      <c r="Q64" s="334"/>
      <c r="R64" s="142" t="s">
        <v>34</v>
      </c>
      <c r="AT64" s="33"/>
      <c r="BA64" s="186"/>
      <c r="BB64" s="177"/>
      <c r="BC64" s="251"/>
      <c r="BD64" s="190" t="s">
        <v>271</v>
      </c>
      <c r="BE64" s="175">
        <v>150</v>
      </c>
      <c r="BF64" s="176">
        <v>4000</v>
      </c>
      <c r="BI64" s="186"/>
      <c r="BJ64" s="218"/>
      <c r="BK64" s="244"/>
      <c r="BL64" s="212" t="s">
        <v>1062</v>
      </c>
      <c r="BM64" s="213">
        <v>6</v>
      </c>
      <c r="BN64" s="216">
        <v>180</v>
      </c>
      <c r="BQ64"/>
      <c r="BR64" s="238"/>
      <c r="BS64" s="232" t="s">
        <v>1548</v>
      </c>
      <c r="BT64" s="233">
        <v>5.9</v>
      </c>
      <c r="BU64" s="234">
        <v>500</v>
      </c>
      <c r="BV64"/>
      <c r="BW64"/>
      <c r="BX64"/>
      <c r="BY64"/>
      <c r="BZ64"/>
    </row>
    <row r="65" spans="1:78" s="39" customFormat="1" ht="24.95" customHeight="1">
      <c r="A65" s="314" t="s">
        <v>246</v>
      </c>
      <c r="B65" s="315"/>
      <c r="C65" s="316"/>
      <c r="D65" s="335">
        <f>D64</f>
        <v>0</v>
      </c>
      <c r="E65" s="336"/>
      <c r="F65" s="336"/>
      <c r="G65" s="336"/>
      <c r="H65" s="336"/>
      <c r="I65" s="336"/>
      <c r="J65" s="336"/>
      <c r="K65" s="336"/>
      <c r="L65" s="336"/>
      <c r="M65" s="336"/>
      <c r="N65" s="336"/>
      <c r="O65" s="336"/>
      <c r="P65" s="336"/>
      <c r="Q65" s="336"/>
      <c r="R65" s="143" t="s">
        <v>34</v>
      </c>
      <c r="AT65" s="134"/>
      <c r="BA65" s="186"/>
      <c r="BB65" s="177"/>
      <c r="BC65" s="251"/>
      <c r="BD65" s="190" t="s">
        <v>272</v>
      </c>
      <c r="BE65" s="175">
        <v>150</v>
      </c>
      <c r="BF65" s="176">
        <v>4000</v>
      </c>
      <c r="BI65" s="186"/>
      <c r="BJ65" s="218"/>
      <c r="BK65" s="244"/>
      <c r="BL65" s="212" t="s">
        <v>1063</v>
      </c>
      <c r="BM65" s="213">
        <v>6</v>
      </c>
      <c r="BN65" s="216">
        <v>155</v>
      </c>
      <c r="BQ65"/>
      <c r="BR65" s="238"/>
      <c r="BS65" s="232" t="s">
        <v>1549</v>
      </c>
      <c r="BT65" s="233">
        <v>5.9</v>
      </c>
      <c r="BU65" s="234">
        <v>500</v>
      </c>
      <c r="BV65"/>
      <c r="BW65"/>
      <c r="BX65"/>
      <c r="BY65"/>
      <c r="BZ65"/>
    </row>
    <row r="66" spans="1:78" ht="24.95" customHeight="1">
      <c r="A66" s="317" t="s">
        <v>247</v>
      </c>
      <c r="B66" s="317"/>
      <c r="C66" s="317"/>
      <c r="D66" s="283">
        <f>D65</f>
        <v>0</v>
      </c>
      <c r="E66" s="284"/>
      <c r="F66" s="284"/>
      <c r="G66" s="284"/>
      <c r="H66" s="284"/>
      <c r="I66" s="284"/>
      <c r="J66" s="284"/>
      <c r="K66" s="284"/>
      <c r="L66" s="284"/>
      <c r="M66" s="284"/>
      <c r="N66" s="284"/>
      <c r="O66" s="284"/>
      <c r="P66" s="284"/>
      <c r="Q66" s="284"/>
      <c r="R66" s="144" t="s">
        <v>34</v>
      </c>
      <c r="AT66" s="33"/>
      <c r="BA66" s="186"/>
      <c r="BB66" s="177"/>
      <c r="BC66" s="251"/>
      <c r="BD66" s="190" t="s">
        <v>273</v>
      </c>
      <c r="BE66" s="175">
        <v>150</v>
      </c>
      <c r="BF66" s="176">
        <v>4000</v>
      </c>
      <c r="BI66" s="186"/>
      <c r="BJ66" s="218"/>
      <c r="BK66" s="244"/>
      <c r="BL66" s="212" t="s">
        <v>1064</v>
      </c>
      <c r="BM66" s="213">
        <v>6</v>
      </c>
      <c r="BN66" s="216">
        <v>285</v>
      </c>
      <c r="BQ66"/>
      <c r="BR66" s="238"/>
      <c r="BS66" s="232" t="s">
        <v>1550</v>
      </c>
      <c r="BT66" s="233">
        <v>5.9</v>
      </c>
      <c r="BU66" s="234">
        <v>500</v>
      </c>
      <c r="BV66"/>
      <c r="BW66"/>
      <c r="BX66"/>
      <c r="BY66"/>
      <c r="BZ66"/>
    </row>
    <row r="67" spans="1:78" ht="24.95" customHeight="1">
      <c r="A67" s="273" t="s">
        <v>248</v>
      </c>
      <c r="B67" s="274"/>
      <c r="C67" s="275"/>
      <c r="D67" s="276">
        <f>ROUNDDOWN(D66,-3)</f>
        <v>0</v>
      </c>
      <c r="E67" s="277"/>
      <c r="F67" s="277"/>
      <c r="G67" s="277"/>
      <c r="H67" s="277"/>
      <c r="I67" s="277"/>
      <c r="J67" s="277"/>
      <c r="K67" s="277"/>
      <c r="L67" s="277"/>
      <c r="M67" s="277"/>
      <c r="N67" s="277"/>
      <c r="O67" s="277"/>
      <c r="P67" s="277"/>
      <c r="Q67" s="277"/>
      <c r="R67" s="142" t="s">
        <v>34</v>
      </c>
      <c r="AT67" s="33"/>
      <c r="BA67" s="186"/>
      <c r="BB67" s="177"/>
      <c r="BC67" s="251"/>
      <c r="BD67" s="190" t="s">
        <v>274</v>
      </c>
      <c r="BE67" s="175">
        <v>150</v>
      </c>
      <c r="BF67" s="176">
        <v>4000</v>
      </c>
      <c r="BI67" s="186"/>
      <c r="BJ67" s="218"/>
      <c r="BK67" s="244"/>
      <c r="BL67" s="212" t="s">
        <v>1065</v>
      </c>
      <c r="BM67" s="213">
        <v>6</v>
      </c>
      <c r="BN67" s="216">
        <v>295</v>
      </c>
      <c r="BQ67"/>
      <c r="BR67" s="238"/>
      <c r="BS67" s="232" t="s">
        <v>1551</v>
      </c>
      <c r="BT67" s="233">
        <v>5.9</v>
      </c>
      <c r="BU67" s="234">
        <v>500</v>
      </c>
      <c r="BV67"/>
      <c r="BW67"/>
      <c r="BX67"/>
      <c r="BY67"/>
      <c r="BZ67"/>
    </row>
    <row r="68" spans="1:78" ht="24.95" customHeight="1">
      <c r="A68" s="278" t="s">
        <v>249</v>
      </c>
      <c r="B68" s="279"/>
      <c r="C68" s="280"/>
      <c r="D68" s="281" t="e">
        <f>SUM(D61,D67)</f>
        <v>#N/A</v>
      </c>
      <c r="E68" s="282"/>
      <c r="F68" s="282"/>
      <c r="G68" s="282"/>
      <c r="H68" s="282"/>
      <c r="I68" s="282"/>
      <c r="J68" s="282"/>
      <c r="K68" s="282"/>
      <c r="L68" s="282"/>
      <c r="M68" s="282"/>
      <c r="N68" s="282"/>
      <c r="O68" s="282"/>
      <c r="P68" s="282"/>
      <c r="Q68" s="282"/>
      <c r="R68" s="144" t="s">
        <v>34</v>
      </c>
      <c r="S68" s="136"/>
      <c r="T68" s="136"/>
      <c r="U68" s="136"/>
      <c r="V68" s="136"/>
      <c r="W68" s="136"/>
      <c r="X68" s="136"/>
      <c r="Y68" s="136"/>
      <c r="Z68" s="136"/>
      <c r="AA68" s="136"/>
      <c r="AB68" s="136"/>
      <c r="AC68" s="136"/>
      <c r="AD68" s="136"/>
      <c r="AE68" s="136"/>
      <c r="AF68" s="136"/>
      <c r="AG68" s="136"/>
      <c r="AH68" s="136"/>
      <c r="AI68" s="136"/>
      <c r="AJ68" s="136"/>
      <c r="AK68" s="135"/>
      <c r="AL68" s="135"/>
      <c r="AM68" s="135"/>
      <c r="AN68" s="135"/>
      <c r="AO68" s="135"/>
      <c r="AP68" s="135"/>
      <c r="AQ68" s="135"/>
      <c r="AT68" s="33"/>
      <c r="BA68" s="186"/>
      <c r="BB68" s="177"/>
      <c r="BC68" s="251"/>
      <c r="BD68" s="174" t="s">
        <v>402</v>
      </c>
      <c r="BE68" s="175">
        <v>150</v>
      </c>
      <c r="BF68" s="176">
        <v>4000</v>
      </c>
      <c r="BI68" s="186"/>
      <c r="BJ68" s="218"/>
      <c r="BK68" s="244"/>
      <c r="BL68" s="212" t="s">
        <v>1066</v>
      </c>
      <c r="BM68" s="213">
        <v>6</v>
      </c>
      <c r="BN68" s="216">
        <v>160</v>
      </c>
      <c r="BQ68"/>
      <c r="BR68" s="239"/>
      <c r="BS68" s="232" t="s">
        <v>1552</v>
      </c>
      <c r="BT68" s="233">
        <v>5.9</v>
      </c>
      <c r="BU68" s="234">
        <v>500</v>
      </c>
      <c r="BV68"/>
      <c r="BW68"/>
      <c r="BX68"/>
      <c r="BY68"/>
      <c r="BZ68"/>
    </row>
    <row r="69" spans="1:78" ht="24.95" customHeight="1">
      <c r="A69" s="297" t="s">
        <v>316</v>
      </c>
      <c r="B69" s="297"/>
      <c r="C69" s="297"/>
      <c r="D69" s="298"/>
      <c r="E69" s="298"/>
      <c r="F69" s="298"/>
      <c r="G69" s="298"/>
      <c r="H69" s="298"/>
      <c r="I69" s="298"/>
      <c r="J69" s="298"/>
      <c r="K69" s="298"/>
      <c r="L69" s="298"/>
      <c r="M69" s="298"/>
      <c r="N69" s="298"/>
      <c r="O69" s="298"/>
      <c r="P69" s="298"/>
      <c r="Q69" s="298"/>
      <c r="R69" s="298"/>
      <c r="S69" s="136"/>
      <c r="T69" s="136"/>
      <c r="U69" s="136"/>
      <c r="V69" s="136"/>
      <c r="W69" s="136"/>
      <c r="X69" s="136"/>
      <c r="Y69" s="136"/>
      <c r="Z69" s="136"/>
      <c r="AA69" s="136"/>
      <c r="AB69" s="136"/>
      <c r="AC69" s="136"/>
      <c r="AD69" s="136"/>
      <c r="AE69" s="136"/>
      <c r="AF69" s="136"/>
      <c r="AG69" s="136"/>
      <c r="AH69" s="136"/>
      <c r="AI69" s="136"/>
      <c r="AJ69" s="136"/>
      <c r="AK69" s="135"/>
      <c r="AL69" s="135"/>
      <c r="AM69" s="135"/>
      <c r="AN69" s="135"/>
      <c r="AO69" s="135"/>
      <c r="AP69" s="135"/>
      <c r="AQ69" s="135"/>
      <c r="AT69" s="33"/>
      <c r="BA69" s="186"/>
      <c r="BB69" s="177"/>
      <c r="BC69" s="251"/>
      <c r="BD69" s="174" t="s">
        <v>403</v>
      </c>
      <c r="BE69" s="175">
        <v>150</v>
      </c>
      <c r="BF69" s="176">
        <v>4000</v>
      </c>
      <c r="BI69" s="186"/>
      <c r="BJ69" s="218"/>
      <c r="BK69" s="244"/>
      <c r="BL69" s="212" t="s">
        <v>1067</v>
      </c>
      <c r="BM69" s="213">
        <v>6</v>
      </c>
      <c r="BN69" s="216">
        <v>135</v>
      </c>
      <c r="BQ69"/>
      <c r="BR69" s="237" t="s">
        <v>1553</v>
      </c>
      <c r="BS69" s="232" t="s">
        <v>1554</v>
      </c>
      <c r="BT69" s="233">
        <v>6</v>
      </c>
      <c r="BU69" s="234">
        <v>500</v>
      </c>
      <c r="BV69"/>
      <c r="BW69"/>
      <c r="BX69"/>
      <c r="BY69"/>
      <c r="BZ69"/>
    </row>
    <row r="70" spans="1:78" ht="30" customHeight="1">
      <c r="A70" s="137"/>
      <c r="B70" s="137"/>
      <c r="C70" s="137"/>
      <c r="D70" s="138"/>
      <c r="E70" s="138"/>
      <c r="F70" s="138"/>
      <c r="G70" s="138"/>
      <c r="H70" s="138"/>
      <c r="I70" s="138"/>
      <c r="J70" s="138"/>
      <c r="K70" s="138"/>
      <c r="L70" s="138"/>
      <c r="M70" s="138"/>
      <c r="N70" s="138"/>
      <c r="O70" s="138"/>
      <c r="P70" s="138"/>
      <c r="Q70" s="138"/>
      <c r="R70" s="139"/>
      <c r="S70" s="136"/>
      <c r="T70" s="136"/>
      <c r="U70" s="136"/>
      <c r="V70" s="136"/>
      <c r="W70" s="136"/>
      <c r="X70" s="136"/>
      <c r="Y70" s="136"/>
      <c r="Z70" s="136"/>
      <c r="AA70" s="136"/>
      <c r="AB70" s="136"/>
      <c r="AC70" s="136"/>
      <c r="AD70" s="136"/>
      <c r="AE70" s="136"/>
      <c r="AF70" s="136"/>
      <c r="AG70" s="136"/>
      <c r="AH70" s="136"/>
      <c r="AI70" s="136"/>
      <c r="AJ70" s="136"/>
      <c r="AK70" s="135"/>
      <c r="AL70" s="135"/>
      <c r="AM70" s="135"/>
      <c r="AN70" s="135"/>
      <c r="AO70" s="135"/>
      <c r="AP70" s="135"/>
      <c r="AQ70" s="135"/>
      <c r="AT70" s="33"/>
      <c r="BA70" s="186"/>
      <c r="BB70" s="177"/>
      <c r="BC70" s="251" t="s">
        <v>325</v>
      </c>
      <c r="BD70" s="174" t="s">
        <v>404</v>
      </c>
      <c r="BE70" s="175">
        <v>120</v>
      </c>
      <c r="BF70" s="176">
        <v>5000</v>
      </c>
      <c r="BI70" s="186"/>
      <c r="BJ70" s="218"/>
      <c r="BK70" s="244"/>
      <c r="BL70" s="212" t="s">
        <v>1068</v>
      </c>
      <c r="BM70" s="213">
        <v>6</v>
      </c>
      <c r="BN70" s="216">
        <v>155</v>
      </c>
      <c r="BQ70"/>
      <c r="BR70" s="238"/>
      <c r="BS70" s="232" t="s">
        <v>1555</v>
      </c>
      <c r="BT70" s="233">
        <v>6</v>
      </c>
      <c r="BU70" s="234">
        <v>500</v>
      </c>
      <c r="BV70"/>
      <c r="BW70"/>
      <c r="BX70"/>
      <c r="BY70"/>
      <c r="BZ70"/>
    </row>
    <row r="71" spans="1:78" ht="30" customHeight="1">
      <c r="A71" s="272" t="s">
        <v>250</v>
      </c>
      <c r="B71" s="272"/>
      <c r="C71" s="272"/>
      <c r="D71" s="272"/>
      <c r="E71" s="272"/>
      <c r="F71" s="272"/>
      <c r="G71" s="272"/>
      <c r="H71" s="272"/>
      <c r="I71" s="272"/>
      <c r="J71" s="272"/>
      <c r="K71" s="272"/>
      <c r="L71" s="272"/>
      <c r="M71" s="272"/>
      <c r="N71" s="272"/>
      <c r="O71" s="272"/>
      <c r="P71" s="272"/>
      <c r="Q71" s="272"/>
      <c r="R71" s="272"/>
      <c r="S71" s="136"/>
      <c r="T71" s="136"/>
      <c r="U71" s="136"/>
      <c r="V71" s="136"/>
      <c r="W71" s="136"/>
      <c r="X71" s="136"/>
      <c r="Y71" s="136"/>
      <c r="Z71" s="136"/>
      <c r="AA71" s="136"/>
      <c r="AB71" s="136"/>
      <c r="AC71" s="136"/>
      <c r="AD71" s="136"/>
      <c r="AE71" s="136"/>
      <c r="AF71" s="136"/>
      <c r="AG71" s="136"/>
      <c r="AH71" s="136"/>
      <c r="AI71" s="136"/>
      <c r="AJ71" s="136"/>
      <c r="AK71" s="135"/>
      <c r="AL71" s="135"/>
      <c r="AM71" s="135"/>
      <c r="AN71" s="135"/>
      <c r="AO71" s="135"/>
      <c r="AP71" s="135"/>
      <c r="AQ71" s="135"/>
      <c r="AT71" s="33"/>
      <c r="BA71" s="186"/>
      <c r="BB71" s="177"/>
      <c r="BC71" s="251"/>
      <c r="BD71" s="174" t="s">
        <v>405</v>
      </c>
      <c r="BE71" s="175">
        <v>90</v>
      </c>
      <c r="BF71" s="176">
        <v>4000</v>
      </c>
      <c r="BI71" s="186"/>
      <c r="BJ71" s="218"/>
      <c r="BK71" s="244"/>
      <c r="BL71" s="212" t="s">
        <v>1069</v>
      </c>
      <c r="BM71" s="213">
        <v>6</v>
      </c>
      <c r="BN71" s="216">
        <v>145</v>
      </c>
      <c r="BQ71"/>
      <c r="BR71" s="238"/>
      <c r="BS71" s="232" t="s">
        <v>1556</v>
      </c>
      <c r="BT71" s="233">
        <v>6</v>
      </c>
      <c r="BU71" s="234">
        <v>500</v>
      </c>
      <c r="BV71"/>
      <c r="BW71"/>
      <c r="BX71"/>
      <c r="BY71"/>
      <c r="BZ71"/>
    </row>
    <row r="72" spans="1:78" ht="24.95" customHeight="1">
      <c r="A72" s="278" t="s">
        <v>252</v>
      </c>
      <c r="B72" s="279"/>
      <c r="C72" s="280"/>
      <c r="D72" s="285" t="e">
        <f>D68</f>
        <v>#N/A</v>
      </c>
      <c r="E72" s="286"/>
      <c r="F72" s="286"/>
      <c r="G72" s="286"/>
      <c r="H72" s="286"/>
      <c r="I72" s="286"/>
      <c r="J72" s="286"/>
      <c r="K72" s="286"/>
      <c r="L72" s="286"/>
      <c r="M72" s="286"/>
      <c r="N72" s="286"/>
      <c r="O72" s="286"/>
      <c r="P72" s="286"/>
      <c r="Q72" s="286"/>
      <c r="R72" s="38" t="s">
        <v>34</v>
      </c>
      <c r="S72" s="136"/>
      <c r="T72" s="136"/>
      <c r="U72" s="136"/>
      <c r="V72" s="136"/>
      <c r="W72" s="136"/>
      <c r="X72" s="136"/>
      <c r="Y72" s="136"/>
      <c r="Z72" s="136"/>
      <c r="AA72" s="136"/>
      <c r="AB72" s="136"/>
      <c r="AC72" s="136"/>
      <c r="AD72" s="136"/>
      <c r="AE72" s="136"/>
      <c r="AF72" s="136"/>
      <c r="AG72" s="136"/>
      <c r="AH72" s="136"/>
      <c r="AI72" s="136"/>
      <c r="AJ72" s="136"/>
      <c r="AK72" s="135"/>
      <c r="AL72" s="135"/>
      <c r="AM72" s="135"/>
      <c r="AN72" s="135"/>
      <c r="AO72" s="135"/>
      <c r="AP72" s="135"/>
      <c r="AQ72" s="135"/>
      <c r="AT72" s="33"/>
      <c r="BA72" s="186"/>
      <c r="BB72" s="177"/>
      <c r="BC72" s="251"/>
      <c r="BD72" s="174" t="s">
        <v>406</v>
      </c>
      <c r="BE72" s="175">
        <v>90</v>
      </c>
      <c r="BF72" s="176">
        <v>4000</v>
      </c>
      <c r="BI72" s="186"/>
      <c r="BJ72" s="218"/>
      <c r="BK72" s="244"/>
      <c r="BL72" s="212" t="s">
        <v>1070</v>
      </c>
      <c r="BM72" s="213">
        <v>6</v>
      </c>
      <c r="BN72" s="216">
        <v>180</v>
      </c>
      <c r="BQ72"/>
      <c r="BR72" s="238"/>
      <c r="BS72" s="232" t="s">
        <v>1557</v>
      </c>
      <c r="BT72" s="233">
        <v>6</v>
      </c>
      <c r="BU72" s="234">
        <v>500</v>
      </c>
      <c r="BV72"/>
      <c r="BW72"/>
      <c r="BX72"/>
      <c r="BY72"/>
      <c r="BZ72"/>
    </row>
    <row r="73" spans="1:78" ht="24.95" customHeight="1">
      <c r="A73" s="287" t="s">
        <v>251</v>
      </c>
      <c r="B73" s="288"/>
      <c r="C73" s="289"/>
      <c r="D73" s="290"/>
      <c r="E73" s="291"/>
      <c r="F73" s="291"/>
      <c r="G73" s="291"/>
      <c r="H73" s="291"/>
      <c r="I73" s="291"/>
      <c r="J73" s="291"/>
      <c r="K73" s="291"/>
      <c r="L73" s="291"/>
      <c r="M73" s="291"/>
      <c r="N73" s="291"/>
      <c r="O73" s="291"/>
      <c r="P73" s="291"/>
      <c r="Q73" s="291"/>
      <c r="R73" s="36" t="s">
        <v>34</v>
      </c>
      <c r="S73" s="136"/>
      <c r="T73" s="136"/>
      <c r="U73" s="136"/>
      <c r="V73" s="136"/>
      <c r="W73" s="136"/>
      <c r="X73" s="136"/>
      <c r="Y73" s="136"/>
      <c r="Z73" s="136"/>
      <c r="AA73" s="136"/>
      <c r="AB73" s="136"/>
      <c r="AC73" s="136"/>
      <c r="AD73" s="136"/>
      <c r="AE73" s="136"/>
      <c r="AF73" s="136"/>
      <c r="AG73" s="136"/>
      <c r="AH73" s="136"/>
      <c r="AI73" s="136"/>
      <c r="AJ73" s="136"/>
      <c r="AK73" s="135"/>
      <c r="AL73" s="135"/>
      <c r="AM73" s="135"/>
      <c r="AN73" s="135"/>
      <c r="AO73" s="135"/>
      <c r="AP73" s="135"/>
      <c r="AQ73" s="135"/>
      <c r="AT73" s="33"/>
      <c r="BA73" s="186"/>
      <c r="BB73" s="177"/>
      <c r="BC73" s="251"/>
      <c r="BD73" s="174" t="s">
        <v>407</v>
      </c>
      <c r="BE73" s="175">
        <v>90</v>
      </c>
      <c r="BF73" s="176">
        <v>4000</v>
      </c>
      <c r="BI73" s="186"/>
      <c r="BJ73" s="218"/>
      <c r="BK73" s="244"/>
      <c r="BL73" s="212" t="s">
        <v>1071</v>
      </c>
      <c r="BM73" s="213">
        <v>6</v>
      </c>
      <c r="BN73" s="216">
        <v>227</v>
      </c>
      <c r="BQ73"/>
      <c r="BR73" s="239"/>
      <c r="BS73" s="232" t="s">
        <v>1558</v>
      </c>
      <c r="BT73" s="233">
        <v>6</v>
      </c>
      <c r="BU73" s="234">
        <v>500</v>
      </c>
      <c r="BV73"/>
      <c r="BW73"/>
      <c r="BX73"/>
      <c r="BY73"/>
      <c r="BZ73"/>
    </row>
    <row r="74" spans="1:78" ht="24.95" customHeight="1">
      <c r="A74" s="292" t="s">
        <v>253</v>
      </c>
      <c r="B74" s="293"/>
      <c r="C74" s="294"/>
      <c r="D74" s="295" t="e">
        <f>SUM(D72:Q73)</f>
        <v>#N/A</v>
      </c>
      <c r="E74" s="296"/>
      <c r="F74" s="296"/>
      <c r="G74" s="296"/>
      <c r="H74" s="296"/>
      <c r="I74" s="296"/>
      <c r="J74" s="296"/>
      <c r="K74" s="296"/>
      <c r="L74" s="296"/>
      <c r="M74" s="296"/>
      <c r="N74" s="296"/>
      <c r="O74" s="296"/>
      <c r="P74" s="296"/>
      <c r="Q74" s="296"/>
      <c r="R74" s="38" t="s">
        <v>34</v>
      </c>
      <c r="S74" s="136"/>
      <c r="T74" s="136"/>
      <c r="U74" s="136"/>
      <c r="V74" s="136"/>
      <c r="W74" s="136"/>
      <c r="X74" s="136"/>
      <c r="Y74" s="136"/>
      <c r="Z74" s="136"/>
      <c r="AA74" s="136"/>
      <c r="AB74" s="136"/>
      <c r="AC74" s="136"/>
      <c r="AD74" s="136"/>
      <c r="AE74" s="136"/>
      <c r="AF74" s="136"/>
      <c r="AG74" s="136"/>
      <c r="AH74" s="136"/>
      <c r="AI74" s="136"/>
      <c r="AJ74" s="136"/>
      <c r="AK74" s="135"/>
      <c r="AL74" s="135"/>
      <c r="AM74" s="135"/>
      <c r="AN74" s="135"/>
      <c r="AO74" s="135"/>
      <c r="AP74" s="135"/>
      <c r="AQ74" s="135"/>
      <c r="AT74" s="33"/>
      <c r="BA74" s="186"/>
      <c r="BB74" s="177"/>
      <c r="BC74" s="251"/>
      <c r="BD74" s="174" t="s">
        <v>408</v>
      </c>
      <c r="BE74" s="175">
        <v>90</v>
      </c>
      <c r="BF74" s="176">
        <v>5000</v>
      </c>
      <c r="BI74" s="186"/>
      <c r="BJ74" s="218"/>
      <c r="BK74" s="244"/>
      <c r="BL74" s="212" t="s">
        <v>1072</v>
      </c>
      <c r="BM74" s="213">
        <v>6</v>
      </c>
      <c r="BN74" s="216">
        <v>350</v>
      </c>
      <c r="BQ74"/>
      <c r="BR74" s="237" t="s">
        <v>1559</v>
      </c>
      <c r="BS74" s="232" t="s">
        <v>1560</v>
      </c>
      <c r="BT74" s="233">
        <v>5.9</v>
      </c>
      <c r="BU74" s="234">
        <v>500</v>
      </c>
      <c r="BV74"/>
      <c r="BW74"/>
      <c r="BX74"/>
      <c r="BY74"/>
      <c r="BZ74"/>
    </row>
    <row r="75" spans="1:78" ht="30" customHeight="1">
      <c r="AK75" s="37"/>
      <c r="AT75" s="33"/>
      <c r="BA75" s="186"/>
      <c r="BB75" s="177"/>
      <c r="BC75" s="251"/>
      <c r="BD75" s="174" t="s">
        <v>409</v>
      </c>
      <c r="BE75" s="175">
        <v>90</v>
      </c>
      <c r="BF75" s="176">
        <v>4000</v>
      </c>
      <c r="BI75" s="186"/>
      <c r="BJ75" s="218"/>
      <c r="BK75" s="244" t="s">
        <v>1010</v>
      </c>
      <c r="BL75" s="212" t="s">
        <v>1073</v>
      </c>
      <c r="BM75" s="213">
        <v>6</v>
      </c>
      <c r="BN75" s="216">
        <v>350</v>
      </c>
      <c r="BQ75"/>
      <c r="BR75" s="238"/>
      <c r="BS75" s="232" t="s">
        <v>1561</v>
      </c>
      <c r="BT75" s="233">
        <v>5.9</v>
      </c>
      <c r="BU75" s="234">
        <v>500</v>
      </c>
      <c r="BV75"/>
      <c r="BW75"/>
      <c r="BX75"/>
      <c r="BY75"/>
      <c r="BZ75"/>
    </row>
    <row r="76" spans="1:78" ht="30" customHeight="1">
      <c r="A76" s="272" t="s">
        <v>158</v>
      </c>
      <c r="B76" s="272"/>
      <c r="C76" s="272"/>
      <c r="D76" s="272"/>
      <c r="E76" s="272"/>
      <c r="F76" s="272"/>
      <c r="G76" s="272"/>
      <c r="H76" s="272"/>
      <c r="I76" s="272"/>
      <c r="J76" s="272"/>
      <c r="K76" s="272"/>
      <c r="L76" s="272"/>
      <c r="M76" s="272"/>
      <c r="N76" s="272"/>
      <c r="O76" s="272"/>
      <c r="P76" s="272"/>
      <c r="Q76" s="272"/>
      <c r="R76" s="272"/>
      <c r="AK76" s="37"/>
      <c r="AT76" s="33"/>
      <c r="BA76" s="186"/>
      <c r="BB76" s="177"/>
      <c r="BC76" s="251"/>
      <c r="BD76" s="174" t="s">
        <v>410</v>
      </c>
      <c r="BE76" s="175">
        <v>90</v>
      </c>
      <c r="BF76" s="176">
        <v>4000</v>
      </c>
      <c r="BI76" s="186"/>
      <c r="BJ76" s="218"/>
      <c r="BK76" s="244"/>
      <c r="BL76" s="212" t="s">
        <v>1074</v>
      </c>
      <c r="BM76" s="213">
        <v>6</v>
      </c>
      <c r="BN76" s="216">
        <v>165</v>
      </c>
      <c r="BQ76"/>
      <c r="BR76" s="238"/>
      <c r="BS76" s="232" t="s">
        <v>1562</v>
      </c>
      <c r="BT76" s="233">
        <v>5.9</v>
      </c>
      <c r="BU76" s="234">
        <v>500</v>
      </c>
      <c r="BV76"/>
      <c r="BW76"/>
      <c r="BX76"/>
      <c r="BY76"/>
      <c r="BZ76"/>
    </row>
    <row r="77" spans="1:78" ht="24.95" customHeight="1">
      <c r="A77" s="255" t="s">
        <v>159</v>
      </c>
      <c r="B77" s="255"/>
      <c r="C77" s="255"/>
      <c r="D77" s="256"/>
      <c r="E77" s="257"/>
      <c r="F77" s="257"/>
      <c r="G77" s="257"/>
      <c r="H77" s="257"/>
      <c r="I77" s="257"/>
      <c r="J77" s="257"/>
      <c r="K77" s="257"/>
      <c r="L77" s="257"/>
      <c r="M77" s="257"/>
      <c r="N77" s="257"/>
      <c r="O77" s="257"/>
      <c r="P77" s="257"/>
      <c r="Q77" s="257"/>
      <c r="R77" s="258"/>
      <c r="AK77" s="107"/>
      <c r="AT77" s="33"/>
      <c r="BA77" s="186"/>
      <c r="BB77" s="177"/>
      <c r="BC77" s="251"/>
      <c r="BD77" s="174" t="s">
        <v>411</v>
      </c>
      <c r="BE77" s="175">
        <v>90</v>
      </c>
      <c r="BF77" s="176">
        <v>4000</v>
      </c>
      <c r="BI77" s="186"/>
      <c r="BJ77" s="218"/>
      <c r="BK77" s="244"/>
      <c r="BL77" s="212" t="s">
        <v>1075</v>
      </c>
      <c r="BM77" s="213">
        <v>6</v>
      </c>
      <c r="BN77" s="216">
        <v>190</v>
      </c>
      <c r="BQ77"/>
      <c r="BR77" s="238"/>
      <c r="BS77" s="232" t="s">
        <v>1563</v>
      </c>
      <c r="BT77" s="233">
        <v>5.9</v>
      </c>
      <c r="BU77" s="234">
        <v>500</v>
      </c>
      <c r="BV77"/>
      <c r="BW77"/>
      <c r="BX77"/>
      <c r="BY77"/>
      <c r="BZ77"/>
    </row>
    <row r="78" spans="1:78" ht="24.95" customHeight="1">
      <c r="A78" s="255" t="s">
        <v>160</v>
      </c>
      <c r="B78" s="255"/>
      <c r="C78" s="255"/>
      <c r="D78" s="267"/>
      <c r="E78" s="268"/>
      <c r="F78" s="268"/>
      <c r="G78" s="268"/>
      <c r="H78" s="268"/>
      <c r="I78" s="268"/>
      <c r="J78" s="268"/>
      <c r="K78" s="268"/>
      <c r="L78" s="268"/>
      <c r="M78" s="268"/>
      <c r="N78" s="268"/>
      <c r="O78" s="268"/>
      <c r="P78" s="268"/>
      <c r="Q78" s="268"/>
      <c r="R78" s="269"/>
      <c r="AK78" s="108"/>
      <c r="AT78" s="33"/>
      <c r="BA78" s="186"/>
      <c r="BB78" s="177"/>
      <c r="BC78" s="251" t="s">
        <v>344</v>
      </c>
      <c r="BD78" s="174" t="s">
        <v>412</v>
      </c>
      <c r="BE78" s="175">
        <v>50</v>
      </c>
      <c r="BF78" s="176">
        <v>2000</v>
      </c>
      <c r="BI78" s="186"/>
      <c r="BJ78" s="218"/>
      <c r="BK78" s="244"/>
      <c r="BL78" s="212" t="s">
        <v>1076</v>
      </c>
      <c r="BM78" s="213">
        <v>6</v>
      </c>
      <c r="BN78" s="216">
        <v>195</v>
      </c>
      <c r="BQ78"/>
      <c r="BR78" s="238"/>
      <c r="BS78" s="232" t="s">
        <v>1564</v>
      </c>
      <c r="BT78" s="233">
        <v>5.9</v>
      </c>
      <c r="BU78" s="234">
        <v>500</v>
      </c>
      <c r="BV78"/>
      <c r="BW78"/>
      <c r="BX78"/>
      <c r="BY78"/>
      <c r="BZ78"/>
    </row>
    <row r="79" spans="1:78" ht="24.95" customHeight="1">
      <c r="A79" s="255" t="s">
        <v>161</v>
      </c>
      <c r="B79" s="255"/>
      <c r="C79" s="255"/>
      <c r="D79" s="264"/>
      <c r="E79" s="265"/>
      <c r="F79" s="265"/>
      <c r="G79" s="265"/>
      <c r="H79" s="265"/>
      <c r="I79" s="265"/>
      <c r="J79" s="265"/>
      <c r="K79" s="265"/>
      <c r="L79" s="265"/>
      <c r="M79" s="265"/>
      <c r="N79" s="265"/>
      <c r="O79" s="265"/>
      <c r="P79" s="265"/>
      <c r="Q79" s="265"/>
      <c r="R79" s="266"/>
      <c r="AT79" s="33"/>
      <c r="BA79" s="186"/>
      <c r="BB79" s="177"/>
      <c r="BC79" s="251"/>
      <c r="BD79" s="174" t="s">
        <v>413</v>
      </c>
      <c r="BE79" s="175">
        <v>50</v>
      </c>
      <c r="BF79" s="176">
        <v>2000</v>
      </c>
      <c r="BI79" s="186"/>
      <c r="BJ79" s="218"/>
      <c r="BK79" s="244"/>
      <c r="BL79" s="212" t="s">
        <v>1077</v>
      </c>
      <c r="BM79" s="213">
        <v>6</v>
      </c>
      <c r="BN79" s="216">
        <v>340</v>
      </c>
      <c r="BQ79"/>
      <c r="BR79" s="238"/>
      <c r="BS79" s="232" t="s">
        <v>1565</v>
      </c>
      <c r="BT79" s="233">
        <v>5.9</v>
      </c>
      <c r="BU79" s="234">
        <v>500</v>
      </c>
      <c r="BV79"/>
      <c r="BW79"/>
      <c r="BX79"/>
      <c r="BY79"/>
      <c r="BZ79"/>
    </row>
    <row r="80" spans="1:78" ht="24.95" customHeight="1">
      <c r="A80" s="255" t="s">
        <v>162</v>
      </c>
      <c r="B80" s="255"/>
      <c r="C80" s="255"/>
      <c r="D80" s="267"/>
      <c r="E80" s="268"/>
      <c r="F80" s="268"/>
      <c r="G80" s="268"/>
      <c r="H80" s="268"/>
      <c r="I80" s="268"/>
      <c r="J80" s="268"/>
      <c r="K80" s="268"/>
      <c r="L80" s="268"/>
      <c r="M80" s="268"/>
      <c r="N80" s="268"/>
      <c r="O80" s="268"/>
      <c r="P80" s="268"/>
      <c r="Q80" s="268"/>
      <c r="R80" s="269"/>
      <c r="AT80" s="33"/>
      <c r="BA80" s="186"/>
      <c r="BB80" s="177"/>
      <c r="BC80" s="251"/>
      <c r="BD80" s="174" t="s">
        <v>414</v>
      </c>
      <c r="BE80" s="175">
        <v>50</v>
      </c>
      <c r="BF80" s="176">
        <v>2250</v>
      </c>
      <c r="BI80" s="186"/>
      <c r="BJ80" s="218"/>
      <c r="BK80" s="244"/>
      <c r="BL80" s="212" t="s">
        <v>1078</v>
      </c>
      <c r="BM80" s="213">
        <v>6</v>
      </c>
      <c r="BN80" s="216">
        <v>350</v>
      </c>
      <c r="BQ80"/>
      <c r="BR80" s="238"/>
      <c r="BS80" s="232" t="s">
        <v>1566</v>
      </c>
      <c r="BT80" s="233">
        <v>5.9</v>
      </c>
      <c r="BU80" s="234">
        <v>500</v>
      </c>
      <c r="BV80"/>
      <c r="BW80"/>
      <c r="BX80"/>
      <c r="BY80"/>
      <c r="BZ80"/>
    </row>
    <row r="81" spans="1:78" ht="24.95" customHeight="1">
      <c r="A81" s="255" t="s">
        <v>163</v>
      </c>
      <c r="B81" s="255"/>
      <c r="C81" s="255"/>
      <c r="D81" s="264"/>
      <c r="E81" s="265"/>
      <c r="F81" s="265"/>
      <c r="G81" s="265"/>
      <c r="H81" s="265"/>
      <c r="I81" s="265"/>
      <c r="J81" s="265"/>
      <c r="K81" s="265"/>
      <c r="L81" s="265"/>
      <c r="M81" s="265"/>
      <c r="N81" s="265"/>
      <c r="O81" s="265"/>
      <c r="P81" s="265"/>
      <c r="Q81" s="265"/>
      <c r="R81" s="266"/>
      <c r="AT81" s="33"/>
      <c r="BA81" s="186"/>
      <c r="BB81" s="177"/>
      <c r="BC81" s="251"/>
      <c r="BD81" s="174" t="s">
        <v>415</v>
      </c>
      <c r="BE81" s="175">
        <v>50</v>
      </c>
      <c r="BF81" s="176">
        <v>2250</v>
      </c>
      <c r="BI81" s="186"/>
      <c r="BJ81" s="218"/>
      <c r="BK81" s="244"/>
      <c r="BL81" s="212" t="s">
        <v>1079</v>
      </c>
      <c r="BM81" s="213">
        <v>6</v>
      </c>
      <c r="BN81" s="216">
        <v>200</v>
      </c>
      <c r="BQ81"/>
      <c r="BR81" s="238"/>
      <c r="BS81" s="232" t="s">
        <v>1567</v>
      </c>
      <c r="BT81" s="233">
        <v>5.9</v>
      </c>
      <c r="BU81" s="234">
        <v>500</v>
      </c>
      <c r="BV81"/>
      <c r="BW81"/>
      <c r="BX81"/>
      <c r="BY81"/>
      <c r="BZ81"/>
    </row>
    <row r="82" spans="1:78" ht="24.95" customHeight="1">
      <c r="A82" s="255" t="s">
        <v>164</v>
      </c>
      <c r="B82" s="255"/>
      <c r="C82" s="255"/>
      <c r="D82" s="267"/>
      <c r="E82" s="268"/>
      <c r="F82" s="268"/>
      <c r="G82" s="268"/>
      <c r="H82" s="268"/>
      <c r="I82" s="268"/>
      <c r="J82" s="268"/>
      <c r="K82" s="268"/>
      <c r="L82" s="268"/>
      <c r="M82" s="268"/>
      <c r="N82" s="268"/>
      <c r="O82" s="268"/>
      <c r="P82" s="268"/>
      <c r="Q82" s="268"/>
      <c r="R82" s="269"/>
      <c r="AT82" s="33"/>
      <c r="BA82" s="186"/>
      <c r="BB82" s="177"/>
      <c r="BC82" s="251"/>
      <c r="BD82" s="174" t="s">
        <v>416</v>
      </c>
      <c r="BE82" s="175">
        <v>50</v>
      </c>
      <c r="BF82" s="176">
        <v>2250</v>
      </c>
      <c r="BI82" s="186"/>
      <c r="BJ82" s="218"/>
      <c r="BK82" s="244"/>
      <c r="BL82" s="212" t="s">
        <v>1080</v>
      </c>
      <c r="BM82" s="213">
        <v>6</v>
      </c>
      <c r="BN82" s="216">
        <v>195</v>
      </c>
      <c r="BQ82"/>
      <c r="BR82" s="238"/>
      <c r="BS82" s="232" t="s">
        <v>1568</v>
      </c>
      <c r="BT82" s="233">
        <v>5.9</v>
      </c>
      <c r="BU82" s="234">
        <v>500</v>
      </c>
      <c r="BV82"/>
      <c r="BW82"/>
      <c r="BX82"/>
      <c r="BY82"/>
      <c r="BZ82"/>
    </row>
    <row r="83" spans="1:78" ht="24.95" customHeight="1">
      <c r="A83" s="255" t="s">
        <v>165</v>
      </c>
      <c r="B83" s="255"/>
      <c r="C83" s="255"/>
      <c r="D83" s="264"/>
      <c r="E83" s="265"/>
      <c r="F83" s="265"/>
      <c r="G83" s="265"/>
      <c r="H83" s="265"/>
      <c r="I83" s="265"/>
      <c r="J83" s="265"/>
      <c r="K83" s="265"/>
      <c r="L83" s="265"/>
      <c r="M83" s="265"/>
      <c r="N83" s="265"/>
      <c r="O83" s="265"/>
      <c r="P83" s="265"/>
      <c r="Q83" s="265"/>
      <c r="R83" s="266"/>
      <c r="AT83" s="33"/>
      <c r="BA83" s="186"/>
      <c r="BB83" s="177"/>
      <c r="BC83" s="251"/>
      <c r="BD83" s="174" t="s">
        <v>417</v>
      </c>
      <c r="BE83" s="175">
        <v>50</v>
      </c>
      <c r="BF83" s="176">
        <v>2250</v>
      </c>
      <c r="BI83" s="186"/>
      <c r="BJ83" s="218"/>
      <c r="BK83" s="244"/>
      <c r="BL83" s="212" t="s">
        <v>1081</v>
      </c>
      <c r="BM83" s="213">
        <v>6</v>
      </c>
      <c r="BN83" s="216">
        <v>170</v>
      </c>
      <c r="BQ83"/>
      <c r="BR83" s="238"/>
      <c r="BS83" s="232" t="s">
        <v>1569</v>
      </c>
      <c r="BT83" s="233">
        <v>5.9</v>
      </c>
      <c r="BU83" s="234">
        <v>500</v>
      </c>
      <c r="BV83"/>
      <c r="BW83"/>
      <c r="BX83"/>
      <c r="BY83"/>
      <c r="BZ83"/>
    </row>
    <row r="84" spans="1:78" ht="24.95" customHeight="1">
      <c r="A84" s="255" t="s">
        <v>166</v>
      </c>
      <c r="B84" s="255"/>
      <c r="C84" s="255"/>
      <c r="D84" s="264"/>
      <c r="E84" s="265"/>
      <c r="F84" s="265"/>
      <c r="G84" s="265"/>
      <c r="H84" s="265"/>
      <c r="I84" s="265"/>
      <c r="J84" s="265"/>
      <c r="K84" s="265"/>
      <c r="L84" s="265"/>
      <c r="M84" s="265"/>
      <c r="N84" s="265"/>
      <c r="O84" s="265"/>
      <c r="P84" s="265"/>
      <c r="Q84" s="265"/>
      <c r="R84" s="266"/>
      <c r="AT84" s="33"/>
      <c r="BA84" s="186"/>
      <c r="BB84" s="177"/>
      <c r="BC84" s="251"/>
      <c r="BD84" s="174" t="s">
        <v>418</v>
      </c>
      <c r="BE84" s="175">
        <v>50</v>
      </c>
      <c r="BF84" s="176">
        <v>2650</v>
      </c>
      <c r="BI84" s="186"/>
      <c r="BJ84" s="218"/>
      <c r="BK84" s="244"/>
      <c r="BL84" s="212" t="s">
        <v>1082</v>
      </c>
      <c r="BM84" s="213">
        <v>6</v>
      </c>
      <c r="BN84" s="216">
        <v>315</v>
      </c>
      <c r="BQ84"/>
      <c r="BR84" s="238"/>
      <c r="BS84" s="232" t="s">
        <v>1570</v>
      </c>
      <c r="BT84" s="233">
        <v>5.9</v>
      </c>
      <c r="BU84" s="234">
        <v>500</v>
      </c>
      <c r="BV84"/>
      <c r="BW84"/>
      <c r="BX84"/>
      <c r="BY84"/>
      <c r="BZ84"/>
    </row>
    <row r="85" spans="1:78" ht="30" customHeight="1">
      <c r="AT85" s="33"/>
      <c r="BA85" s="186"/>
      <c r="BB85" s="177"/>
      <c r="BC85" s="251" t="s">
        <v>344</v>
      </c>
      <c r="BD85" s="174" t="s">
        <v>419</v>
      </c>
      <c r="BE85" s="175">
        <v>50</v>
      </c>
      <c r="BF85" s="176">
        <v>2250</v>
      </c>
      <c r="BI85" s="186"/>
      <c r="BJ85" s="218"/>
      <c r="BK85" s="244"/>
      <c r="BL85" s="212" t="s">
        <v>1083</v>
      </c>
      <c r="BM85" s="213">
        <v>6</v>
      </c>
      <c r="BN85" s="216">
        <v>325</v>
      </c>
      <c r="BQ85"/>
      <c r="BR85" s="238"/>
      <c r="BS85" s="232" t="s">
        <v>1571</v>
      </c>
      <c r="BT85" s="233">
        <v>5.9</v>
      </c>
      <c r="BU85" s="234">
        <v>500</v>
      </c>
      <c r="BV85"/>
      <c r="BW85"/>
      <c r="BX85"/>
      <c r="BY85"/>
      <c r="BZ85"/>
    </row>
    <row r="86" spans="1:78" ht="27" customHeight="1">
      <c r="A86" s="272" t="s">
        <v>264</v>
      </c>
      <c r="B86" s="272"/>
      <c r="C86" s="272"/>
      <c r="D86" s="272"/>
      <c r="E86" s="272"/>
      <c r="F86" s="272"/>
      <c r="G86" s="272"/>
      <c r="H86" s="272"/>
      <c r="I86" s="272"/>
      <c r="J86" s="272"/>
      <c r="K86" s="272"/>
      <c r="L86" s="272"/>
      <c r="M86" s="272"/>
      <c r="N86" s="272"/>
      <c r="O86" s="272"/>
      <c r="P86" s="272"/>
      <c r="Q86" s="272"/>
      <c r="R86" s="272"/>
      <c r="AT86" s="33"/>
      <c r="BA86" s="186"/>
      <c r="BB86" s="181"/>
      <c r="BC86" s="251"/>
      <c r="BD86" s="174" t="s">
        <v>420</v>
      </c>
      <c r="BE86" s="175">
        <v>50</v>
      </c>
      <c r="BF86" s="176">
        <v>2000</v>
      </c>
      <c r="BI86" s="186"/>
      <c r="BJ86" s="218"/>
      <c r="BK86" s="244"/>
      <c r="BL86" s="212" t="s">
        <v>1084</v>
      </c>
      <c r="BM86" s="213">
        <v>6</v>
      </c>
      <c r="BN86" s="216">
        <v>180</v>
      </c>
      <c r="BQ86"/>
      <c r="BR86" s="238"/>
      <c r="BS86" s="232" t="s">
        <v>1572</v>
      </c>
      <c r="BT86" s="233">
        <v>5.9</v>
      </c>
      <c r="BU86" s="234">
        <v>500</v>
      </c>
      <c r="BV86"/>
      <c r="BW86"/>
      <c r="BX86"/>
      <c r="BY86"/>
      <c r="BZ86"/>
    </row>
    <row r="87" spans="1:78" ht="15" customHeight="1">
      <c r="A87" s="145"/>
      <c r="B87" s="353" t="s">
        <v>255</v>
      </c>
      <c r="C87" s="353"/>
      <c r="D87" s="353"/>
      <c r="E87" s="353" t="s">
        <v>256</v>
      </c>
      <c r="F87" s="353"/>
      <c r="G87" s="353"/>
      <c r="H87" s="353" t="s">
        <v>257</v>
      </c>
      <c r="I87" s="353"/>
      <c r="J87" s="353"/>
      <c r="K87" s="353"/>
      <c r="L87" s="353" t="s">
        <v>258</v>
      </c>
      <c r="M87" s="353"/>
      <c r="N87" s="353"/>
      <c r="O87" s="353"/>
      <c r="P87" s="353" t="s">
        <v>259</v>
      </c>
      <c r="Q87" s="353"/>
      <c r="R87" s="353"/>
      <c r="AT87" s="33"/>
      <c r="BA87" s="188"/>
      <c r="BB87" s="182" t="s">
        <v>421</v>
      </c>
      <c r="BC87" s="251" t="s">
        <v>325</v>
      </c>
      <c r="BD87" s="174" t="s">
        <v>422</v>
      </c>
      <c r="BE87" s="175">
        <v>180</v>
      </c>
      <c r="BF87" s="176">
        <v>4000</v>
      </c>
      <c r="BI87" s="186"/>
      <c r="BJ87" s="218"/>
      <c r="BK87" s="244"/>
      <c r="BL87" s="212" t="s">
        <v>1085</v>
      </c>
      <c r="BM87" s="213">
        <v>6</v>
      </c>
      <c r="BN87" s="216">
        <v>150</v>
      </c>
      <c r="BQ87"/>
      <c r="BR87" s="238"/>
      <c r="BS87" s="232" t="s">
        <v>1573</v>
      </c>
      <c r="BT87" s="233">
        <v>5.9</v>
      </c>
      <c r="BU87" s="234">
        <v>500</v>
      </c>
      <c r="BV87"/>
      <c r="BW87"/>
      <c r="BX87"/>
      <c r="BY87"/>
      <c r="BZ87"/>
    </row>
    <row r="88" spans="1:78" ht="15" customHeight="1">
      <c r="A88" s="146">
        <v>1</v>
      </c>
      <c r="B88" s="260">
        <f>D48</f>
        <v>0</v>
      </c>
      <c r="C88" s="260"/>
      <c r="D88" s="260"/>
      <c r="E88" s="260"/>
      <c r="F88" s="260"/>
      <c r="G88" s="260"/>
      <c r="H88" s="260"/>
      <c r="I88" s="260"/>
      <c r="J88" s="260"/>
      <c r="K88" s="260"/>
      <c r="L88" s="260"/>
      <c r="M88" s="260"/>
      <c r="N88" s="260"/>
      <c r="O88" s="260"/>
      <c r="P88" s="260" t="e">
        <f>_xlfn.IFS(E88=$BA$2,VLOOKUP(L88,$BD$15:$BE$365,2,0),E88=$BA$3,VLOOKUP(L88,$BL$15:$BM$423,2,0))</f>
        <v>#N/A</v>
      </c>
      <c r="Q88" s="260"/>
      <c r="R88" s="260"/>
      <c r="AT88" s="33"/>
      <c r="BA88" s="189"/>
      <c r="BB88" s="181"/>
      <c r="BC88" s="251"/>
      <c r="BD88" s="174" t="s">
        <v>423</v>
      </c>
      <c r="BE88" s="175">
        <v>180</v>
      </c>
      <c r="BF88" s="176">
        <v>4000</v>
      </c>
      <c r="BI88" s="186"/>
      <c r="BJ88" s="218"/>
      <c r="BK88" s="244"/>
      <c r="BL88" s="212" t="s">
        <v>1086</v>
      </c>
      <c r="BM88" s="213">
        <v>6</v>
      </c>
      <c r="BN88" s="216">
        <v>170</v>
      </c>
      <c r="BQ88"/>
      <c r="BR88" s="238"/>
      <c r="BS88" s="232" t="s">
        <v>1574</v>
      </c>
      <c r="BT88" s="233">
        <v>5.9</v>
      </c>
      <c r="BU88" s="234">
        <v>500</v>
      </c>
      <c r="BV88"/>
      <c r="BW88"/>
      <c r="BX88"/>
      <c r="BY88"/>
      <c r="BZ88"/>
    </row>
    <row r="89" spans="1:78" ht="15" customHeight="1">
      <c r="A89" s="146">
        <v>2</v>
      </c>
      <c r="B89" s="260">
        <f>E48</f>
        <v>0</v>
      </c>
      <c r="C89" s="260"/>
      <c r="D89" s="260"/>
      <c r="E89" s="260"/>
      <c r="F89" s="260"/>
      <c r="G89" s="260"/>
      <c r="H89" s="260"/>
      <c r="I89" s="260"/>
      <c r="J89" s="260"/>
      <c r="K89" s="260"/>
      <c r="L89" s="260"/>
      <c r="M89" s="260"/>
      <c r="N89" s="260"/>
      <c r="O89" s="260"/>
      <c r="P89" s="260" t="e">
        <f>_xlfn.IFS(E89=$BA$2,VLOOKUP(L89,$BD$15:$BE$365,2,0),E89=$BA$3,VLOOKUP(L89,$BL$15:$BM$423,2,0))</f>
        <v>#N/A</v>
      </c>
      <c r="Q89" s="260"/>
      <c r="R89" s="260"/>
      <c r="AT89" s="33"/>
      <c r="BA89" s="188"/>
      <c r="BB89" s="182" t="s">
        <v>424</v>
      </c>
      <c r="BC89" s="251" t="s">
        <v>320</v>
      </c>
      <c r="BD89" s="174" t="s">
        <v>425</v>
      </c>
      <c r="BE89" s="175">
        <v>180</v>
      </c>
      <c r="BF89" s="176">
        <v>4950</v>
      </c>
      <c r="BI89" s="186"/>
      <c r="BJ89" s="218"/>
      <c r="BK89" s="244"/>
      <c r="BL89" s="212" t="s">
        <v>1087</v>
      </c>
      <c r="BM89" s="213">
        <v>6</v>
      </c>
      <c r="BN89" s="216">
        <v>170</v>
      </c>
      <c r="BQ89"/>
      <c r="BR89" s="238"/>
      <c r="BS89" s="232" t="s">
        <v>1575</v>
      </c>
      <c r="BT89" s="233">
        <v>5.9</v>
      </c>
      <c r="BU89" s="234">
        <v>500</v>
      </c>
      <c r="BV89"/>
      <c r="BW89"/>
      <c r="BX89"/>
      <c r="BY89"/>
      <c r="BZ89"/>
    </row>
    <row r="90" spans="1:78" ht="15" customHeight="1">
      <c r="A90" s="146">
        <v>3</v>
      </c>
      <c r="B90" s="260">
        <f>F48</f>
        <v>0</v>
      </c>
      <c r="C90" s="260"/>
      <c r="D90" s="260"/>
      <c r="E90" s="260"/>
      <c r="F90" s="260"/>
      <c r="G90" s="260"/>
      <c r="H90" s="260"/>
      <c r="I90" s="260"/>
      <c r="J90" s="260"/>
      <c r="K90" s="260"/>
      <c r="L90" s="260"/>
      <c r="M90" s="260"/>
      <c r="N90" s="260"/>
      <c r="O90" s="260"/>
      <c r="P90" s="260" t="e">
        <f>_xlfn.IFS(E90=$BA$2,VLOOKUP(L90,$BD$15:$BE$365,2,0),E90=$BA$3,VLOOKUP(L90,$BL$15:$BM$423,2,0))</f>
        <v>#N/A</v>
      </c>
      <c r="Q90" s="260"/>
      <c r="R90" s="260"/>
      <c r="AT90" s="33"/>
      <c r="BA90" s="186"/>
      <c r="BB90" s="177"/>
      <c r="BC90" s="251"/>
      <c r="BD90" s="174" t="s">
        <v>426</v>
      </c>
      <c r="BE90" s="175">
        <v>180</v>
      </c>
      <c r="BF90" s="176">
        <v>8300</v>
      </c>
      <c r="BI90" s="186"/>
      <c r="BJ90" s="218"/>
      <c r="BK90" s="244"/>
      <c r="BL90" s="212" t="s">
        <v>1088</v>
      </c>
      <c r="BM90" s="213">
        <v>6</v>
      </c>
      <c r="BN90" s="216">
        <v>195</v>
      </c>
      <c r="BQ90"/>
      <c r="BR90" s="238"/>
      <c r="BS90" s="232" t="s">
        <v>1576</v>
      </c>
      <c r="BT90" s="233">
        <v>6</v>
      </c>
      <c r="BU90" s="234">
        <v>500</v>
      </c>
      <c r="BV90"/>
      <c r="BW90"/>
      <c r="BX90"/>
      <c r="BY90"/>
      <c r="BZ90"/>
    </row>
    <row r="91" spans="1:78" ht="15" customHeight="1">
      <c r="A91" s="146">
        <v>4</v>
      </c>
      <c r="B91" s="260">
        <f>G48</f>
        <v>0</v>
      </c>
      <c r="C91" s="260"/>
      <c r="D91" s="260"/>
      <c r="E91" s="260"/>
      <c r="F91" s="260"/>
      <c r="G91" s="260"/>
      <c r="H91" s="260"/>
      <c r="I91" s="260"/>
      <c r="J91" s="260"/>
      <c r="K91" s="260"/>
      <c r="L91" s="260"/>
      <c r="M91" s="260"/>
      <c r="N91" s="260"/>
      <c r="O91" s="260"/>
      <c r="P91" s="260" t="e">
        <f t="shared" ref="P91:P152" si="0">_xlfn.IFS(E91=$BA$2,VLOOKUP(L91,$BD$15:$BE$365,2,0),E91=$BA$3,VLOOKUP(L91,$BL$15:$BM$423,2,0))</f>
        <v>#N/A</v>
      </c>
      <c r="Q91" s="260"/>
      <c r="R91" s="260"/>
      <c r="AT91" s="33"/>
      <c r="BA91" s="186"/>
      <c r="BB91" s="177"/>
      <c r="BC91" s="251" t="s">
        <v>325</v>
      </c>
      <c r="BD91" s="174" t="s">
        <v>427</v>
      </c>
      <c r="BE91" s="175">
        <v>120</v>
      </c>
      <c r="BF91" s="176">
        <v>4950</v>
      </c>
      <c r="BI91" s="186"/>
      <c r="BJ91" s="218"/>
      <c r="BK91" s="244"/>
      <c r="BL91" s="212" t="s">
        <v>1089</v>
      </c>
      <c r="BM91" s="213">
        <v>6</v>
      </c>
      <c r="BN91" s="216">
        <v>242</v>
      </c>
      <c r="BQ91"/>
      <c r="BR91" s="239"/>
      <c r="BS91" s="232" t="s">
        <v>1577</v>
      </c>
      <c r="BT91" s="233">
        <v>6</v>
      </c>
      <c r="BU91" s="234">
        <v>500</v>
      </c>
      <c r="BV91"/>
      <c r="BW91"/>
      <c r="BX91"/>
      <c r="BY91"/>
      <c r="BZ91"/>
    </row>
    <row r="92" spans="1:78" ht="15" customHeight="1">
      <c r="A92" s="146">
        <v>5</v>
      </c>
      <c r="B92" s="260">
        <f>H48</f>
        <v>0</v>
      </c>
      <c r="C92" s="260"/>
      <c r="D92" s="260"/>
      <c r="E92" s="260"/>
      <c r="F92" s="260"/>
      <c r="G92" s="260"/>
      <c r="H92" s="260"/>
      <c r="I92" s="260"/>
      <c r="J92" s="260"/>
      <c r="K92" s="260"/>
      <c r="L92" s="260"/>
      <c r="M92" s="260"/>
      <c r="N92" s="260"/>
      <c r="O92" s="260"/>
      <c r="P92" s="260" t="e">
        <f t="shared" si="0"/>
        <v>#N/A</v>
      </c>
      <c r="Q92" s="260"/>
      <c r="R92" s="260"/>
      <c r="AT92" s="33"/>
      <c r="BA92" s="186"/>
      <c r="BB92" s="177"/>
      <c r="BC92" s="251"/>
      <c r="BD92" s="174" t="s">
        <v>428</v>
      </c>
      <c r="BE92" s="175">
        <v>120</v>
      </c>
      <c r="BF92" s="176">
        <v>4950</v>
      </c>
      <c r="BI92" s="186"/>
      <c r="BJ92" s="218"/>
      <c r="BK92" s="244"/>
      <c r="BL92" s="212" t="s">
        <v>1090</v>
      </c>
      <c r="BM92" s="213">
        <v>6</v>
      </c>
      <c r="BN92" s="216">
        <v>350</v>
      </c>
      <c r="BQ92"/>
      <c r="BR92" s="237" t="s">
        <v>1578</v>
      </c>
      <c r="BS92" s="232" t="s">
        <v>1579</v>
      </c>
      <c r="BT92" s="233">
        <v>5</v>
      </c>
      <c r="BU92" s="234">
        <v>500</v>
      </c>
      <c r="BV92"/>
      <c r="BW92"/>
      <c r="BX92"/>
      <c r="BY92"/>
      <c r="BZ92"/>
    </row>
    <row r="93" spans="1:78" ht="15" customHeight="1">
      <c r="A93" s="146">
        <v>6</v>
      </c>
      <c r="B93" s="260">
        <f>I48</f>
        <v>0</v>
      </c>
      <c r="C93" s="260"/>
      <c r="D93" s="260"/>
      <c r="E93" s="260"/>
      <c r="F93" s="260"/>
      <c r="G93" s="260"/>
      <c r="H93" s="260"/>
      <c r="I93" s="260"/>
      <c r="J93" s="260"/>
      <c r="K93" s="260"/>
      <c r="L93" s="260"/>
      <c r="M93" s="260"/>
      <c r="N93" s="260"/>
      <c r="O93" s="260"/>
      <c r="P93" s="260" t="e">
        <f t="shared" si="0"/>
        <v>#N/A</v>
      </c>
      <c r="Q93" s="260"/>
      <c r="R93" s="260"/>
      <c r="AT93" s="33"/>
      <c r="BA93" s="186"/>
      <c r="BB93" s="177"/>
      <c r="BC93" s="251"/>
      <c r="BD93" s="174" t="s">
        <v>429</v>
      </c>
      <c r="BE93" s="175">
        <v>120</v>
      </c>
      <c r="BF93" s="176">
        <v>4950</v>
      </c>
      <c r="BI93" s="186"/>
      <c r="BJ93" s="218"/>
      <c r="BK93" s="244"/>
      <c r="BL93" s="212" t="s">
        <v>1091</v>
      </c>
      <c r="BM93" s="213">
        <v>6</v>
      </c>
      <c r="BN93" s="216">
        <v>350</v>
      </c>
      <c r="BQ93"/>
      <c r="BR93" s="238"/>
      <c r="BS93" s="232" t="s">
        <v>1580</v>
      </c>
      <c r="BT93" s="233">
        <v>5</v>
      </c>
      <c r="BU93" s="234">
        <v>500</v>
      </c>
      <c r="BV93"/>
      <c r="BW93"/>
      <c r="BX93"/>
      <c r="BY93"/>
      <c r="BZ93"/>
    </row>
    <row r="94" spans="1:78" ht="15" customHeight="1">
      <c r="A94" s="146">
        <v>7</v>
      </c>
      <c r="B94" s="260">
        <f>J48</f>
        <v>0</v>
      </c>
      <c r="C94" s="260"/>
      <c r="D94" s="260"/>
      <c r="E94" s="260"/>
      <c r="F94" s="260"/>
      <c r="G94" s="260"/>
      <c r="H94" s="260"/>
      <c r="I94" s="260"/>
      <c r="J94" s="260"/>
      <c r="K94" s="260"/>
      <c r="L94" s="260"/>
      <c r="M94" s="260"/>
      <c r="N94" s="260"/>
      <c r="O94" s="260"/>
      <c r="P94" s="260" t="e">
        <f t="shared" si="0"/>
        <v>#N/A</v>
      </c>
      <c r="Q94" s="260"/>
      <c r="R94" s="260"/>
      <c r="AT94" s="33"/>
      <c r="BA94" s="186"/>
      <c r="BB94" s="177"/>
      <c r="BC94" s="251"/>
      <c r="BD94" s="174" t="s">
        <v>430</v>
      </c>
      <c r="BE94" s="175">
        <v>120</v>
      </c>
      <c r="BF94" s="176">
        <v>4500</v>
      </c>
      <c r="BI94" s="186"/>
      <c r="BJ94" s="218"/>
      <c r="BK94" s="244"/>
      <c r="BL94" s="212" t="s">
        <v>1092</v>
      </c>
      <c r="BM94" s="213">
        <v>6</v>
      </c>
      <c r="BN94" s="216">
        <v>190</v>
      </c>
      <c r="BQ94"/>
      <c r="BR94" s="238"/>
      <c r="BS94" s="232" t="s">
        <v>1581</v>
      </c>
      <c r="BT94" s="233">
        <v>5</v>
      </c>
      <c r="BU94" s="234">
        <v>500</v>
      </c>
      <c r="BV94"/>
      <c r="BW94"/>
      <c r="BX94"/>
      <c r="BY94"/>
      <c r="BZ94"/>
    </row>
    <row r="95" spans="1:78" ht="15" customHeight="1">
      <c r="A95" s="146">
        <v>8</v>
      </c>
      <c r="B95" s="260">
        <f>K48</f>
        <v>0</v>
      </c>
      <c r="C95" s="260"/>
      <c r="D95" s="260"/>
      <c r="E95" s="260"/>
      <c r="F95" s="260"/>
      <c r="G95" s="260"/>
      <c r="H95" s="260"/>
      <c r="I95" s="260"/>
      <c r="J95" s="260"/>
      <c r="K95" s="260"/>
      <c r="L95" s="260"/>
      <c r="M95" s="260"/>
      <c r="N95" s="260"/>
      <c r="O95" s="260"/>
      <c r="P95" s="260" t="e">
        <f t="shared" si="0"/>
        <v>#N/A</v>
      </c>
      <c r="Q95" s="260"/>
      <c r="R95" s="260"/>
      <c r="AT95" s="33"/>
      <c r="BA95" s="186"/>
      <c r="BB95" s="177"/>
      <c r="BC95" s="251"/>
      <c r="BD95" s="174" t="s">
        <v>431</v>
      </c>
      <c r="BE95" s="175">
        <v>90</v>
      </c>
      <c r="BF95" s="176">
        <v>3950</v>
      </c>
      <c r="BI95" s="186"/>
      <c r="BJ95" s="218"/>
      <c r="BK95" s="244"/>
      <c r="BL95" s="212" t="s">
        <v>1093</v>
      </c>
      <c r="BM95" s="213">
        <v>6</v>
      </c>
      <c r="BN95" s="216">
        <v>215</v>
      </c>
      <c r="BQ95"/>
      <c r="BR95" s="238"/>
      <c r="BS95" s="232" t="s">
        <v>1582</v>
      </c>
      <c r="BT95" s="233">
        <v>5.3</v>
      </c>
      <c r="BU95" s="234">
        <v>500</v>
      </c>
      <c r="BV95"/>
      <c r="BW95"/>
      <c r="BX95"/>
      <c r="BY95"/>
      <c r="BZ95"/>
    </row>
    <row r="96" spans="1:78" ht="15" customHeight="1">
      <c r="A96" s="146">
        <v>9</v>
      </c>
      <c r="B96" s="260">
        <f>L48</f>
        <v>0</v>
      </c>
      <c r="C96" s="260"/>
      <c r="D96" s="260"/>
      <c r="E96" s="260"/>
      <c r="F96" s="260"/>
      <c r="G96" s="260"/>
      <c r="H96" s="260"/>
      <c r="I96" s="260"/>
      <c r="J96" s="260"/>
      <c r="K96" s="260"/>
      <c r="L96" s="260"/>
      <c r="M96" s="260"/>
      <c r="N96" s="260"/>
      <c r="O96" s="260"/>
      <c r="P96" s="260" t="e">
        <f t="shared" si="0"/>
        <v>#N/A</v>
      </c>
      <c r="Q96" s="260"/>
      <c r="R96" s="260"/>
      <c r="AT96" s="33"/>
      <c r="BA96" s="186"/>
      <c r="BB96" s="177"/>
      <c r="BC96" s="251" t="s">
        <v>344</v>
      </c>
      <c r="BD96" s="174" t="s">
        <v>432</v>
      </c>
      <c r="BE96" s="175">
        <v>50</v>
      </c>
      <c r="BF96" s="176">
        <v>1900</v>
      </c>
      <c r="BI96" s="186"/>
      <c r="BJ96" s="218"/>
      <c r="BK96" s="244"/>
      <c r="BL96" s="212" t="s">
        <v>1094</v>
      </c>
      <c r="BM96" s="213">
        <v>6</v>
      </c>
      <c r="BN96" s="216">
        <v>220</v>
      </c>
      <c r="BQ96"/>
      <c r="BR96" s="238"/>
      <c r="BS96" s="232" t="s">
        <v>1583</v>
      </c>
      <c r="BT96" s="233">
        <v>5.3</v>
      </c>
      <c r="BU96" s="234">
        <v>500</v>
      </c>
      <c r="BV96"/>
      <c r="BW96"/>
      <c r="BX96"/>
      <c r="BY96"/>
      <c r="BZ96"/>
    </row>
    <row r="97" spans="1:78" ht="15" customHeight="1">
      <c r="A97" s="146">
        <v>10</v>
      </c>
      <c r="B97" s="260">
        <f>M48</f>
        <v>0</v>
      </c>
      <c r="C97" s="260"/>
      <c r="D97" s="260"/>
      <c r="E97" s="260"/>
      <c r="F97" s="260"/>
      <c r="G97" s="260"/>
      <c r="H97" s="260"/>
      <c r="I97" s="260"/>
      <c r="J97" s="260"/>
      <c r="K97" s="260"/>
      <c r="L97" s="260"/>
      <c r="M97" s="260"/>
      <c r="N97" s="260"/>
      <c r="O97" s="260"/>
      <c r="P97" s="260" t="e">
        <f t="shared" si="0"/>
        <v>#N/A</v>
      </c>
      <c r="Q97" s="260"/>
      <c r="R97" s="260"/>
      <c r="AT97" s="33"/>
      <c r="BA97" s="186"/>
      <c r="BB97" s="177"/>
      <c r="BC97" s="251"/>
      <c r="BD97" s="174" t="s">
        <v>433</v>
      </c>
      <c r="BE97" s="175">
        <v>50</v>
      </c>
      <c r="BF97" s="176">
        <v>1750</v>
      </c>
      <c r="BI97" s="186"/>
      <c r="BJ97" s="218"/>
      <c r="BK97" s="244"/>
      <c r="BL97" s="212" t="s">
        <v>1095</v>
      </c>
      <c r="BM97" s="213">
        <v>6</v>
      </c>
      <c r="BN97" s="216">
        <v>350</v>
      </c>
      <c r="BQ97"/>
      <c r="BR97" s="239"/>
      <c r="BS97" s="232" t="s">
        <v>1584</v>
      </c>
      <c r="BT97" s="233">
        <v>5.3</v>
      </c>
      <c r="BU97" s="234">
        <v>500</v>
      </c>
      <c r="BV97"/>
      <c r="BW97"/>
      <c r="BX97"/>
      <c r="BY97"/>
      <c r="BZ97"/>
    </row>
    <row r="98" spans="1:78" ht="15" customHeight="1">
      <c r="A98" s="146">
        <v>11</v>
      </c>
      <c r="B98" s="260">
        <f>N48</f>
        <v>0</v>
      </c>
      <c r="C98" s="260"/>
      <c r="D98" s="260"/>
      <c r="E98" s="260"/>
      <c r="F98" s="260"/>
      <c r="G98" s="260"/>
      <c r="H98" s="260"/>
      <c r="I98" s="260"/>
      <c r="J98" s="260"/>
      <c r="K98" s="260"/>
      <c r="L98" s="260"/>
      <c r="M98" s="260"/>
      <c r="N98" s="260"/>
      <c r="O98" s="260"/>
      <c r="P98" s="260" t="e">
        <f t="shared" si="0"/>
        <v>#N/A</v>
      </c>
      <c r="Q98" s="260"/>
      <c r="R98" s="260"/>
      <c r="AT98" s="33"/>
      <c r="BA98" s="186"/>
      <c r="BB98" s="177"/>
      <c r="BC98" s="251"/>
      <c r="BD98" s="174" t="s">
        <v>434</v>
      </c>
      <c r="BE98" s="175">
        <v>50</v>
      </c>
      <c r="BF98" s="176">
        <v>2000</v>
      </c>
      <c r="BI98" s="186"/>
      <c r="BJ98" s="218"/>
      <c r="BK98" s="244"/>
      <c r="BL98" s="212" t="s">
        <v>1096</v>
      </c>
      <c r="BM98" s="213">
        <v>6</v>
      </c>
      <c r="BN98" s="216">
        <v>350</v>
      </c>
      <c r="BQ98"/>
      <c r="BR98" s="235" t="s">
        <v>1585</v>
      </c>
      <c r="BS98" s="232" t="s">
        <v>1586</v>
      </c>
      <c r="BT98" s="233">
        <v>3</v>
      </c>
      <c r="BU98" s="234">
        <v>375</v>
      </c>
      <c r="BV98"/>
      <c r="BW98"/>
      <c r="BX98"/>
      <c r="BY98"/>
      <c r="BZ98"/>
    </row>
    <row r="99" spans="1:78" ht="15" customHeight="1">
      <c r="A99" s="146">
        <v>12</v>
      </c>
      <c r="B99" s="260">
        <f>O48</f>
        <v>0</v>
      </c>
      <c r="C99" s="260"/>
      <c r="D99" s="260"/>
      <c r="E99" s="260"/>
      <c r="F99" s="260"/>
      <c r="G99" s="260"/>
      <c r="H99" s="260"/>
      <c r="I99" s="260"/>
      <c r="J99" s="260"/>
      <c r="K99" s="260"/>
      <c r="L99" s="260"/>
      <c r="M99" s="260"/>
      <c r="N99" s="260"/>
      <c r="O99" s="260"/>
      <c r="P99" s="260" t="e">
        <f t="shared" si="0"/>
        <v>#N/A</v>
      </c>
      <c r="Q99" s="260"/>
      <c r="R99" s="260"/>
      <c r="AT99" s="33"/>
      <c r="BA99" s="186"/>
      <c r="BB99" s="177"/>
      <c r="BC99" s="251"/>
      <c r="BD99" s="174" t="s">
        <v>435</v>
      </c>
      <c r="BE99" s="175">
        <v>50</v>
      </c>
      <c r="BF99" s="176">
        <v>1900</v>
      </c>
      <c r="BI99" s="186"/>
      <c r="BJ99" s="218"/>
      <c r="BK99" s="244"/>
      <c r="BL99" s="212" t="s">
        <v>1097</v>
      </c>
      <c r="BM99" s="213">
        <v>6</v>
      </c>
      <c r="BN99" s="216">
        <v>225</v>
      </c>
    </row>
    <row r="100" spans="1:78" ht="15" customHeight="1">
      <c r="A100" s="146">
        <v>13</v>
      </c>
      <c r="B100" s="260">
        <f>P48</f>
        <v>0</v>
      </c>
      <c r="C100" s="260"/>
      <c r="D100" s="260"/>
      <c r="E100" s="260"/>
      <c r="F100" s="260"/>
      <c r="G100" s="260"/>
      <c r="H100" s="260"/>
      <c r="I100" s="260"/>
      <c r="J100" s="260"/>
      <c r="K100" s="260"/>
      <c r="L100" s="260"/>
      <c r="M100" s="260"/>
      <c r="N100" s="260"/>
      <c r="O100" s="260"/>
      <c r="P100" s="260" t="e">
        <f t="shared" si="0"/>
        <v>#N/A</v>
      </c>
      <c r="Q100" s="260"/>
      <c r="R100" s="260"/>
      <c r="AT100" s="33"/>
      <c r="BA100" s="186"/>
      <c r="BB100" s="177"/>
      <c r="BC100" s="251" t="s">
        <v>369</v>
      </c>
      <c r="BD100" s="174" t="s">
        <v>436</v>
      </c>
      <c r="BE100" s="175">
        <v>30</v>
      </c>
      <c r="BF100" s="176">
        <v>575</v>
      </c>
      <c r="BI100" s="186"/>
      <c r="BJ100" s="218"/>
      <c r="BK100" s="244"/>
      <c r="BL100" s="212" t="s">
        <v>1098</v>
      </c>
      <c r="BM100" s="213">
        <v>6</v>
      </c>
      <c r="BN100" s="216">
        <v>220</v>
      </c>
    </row>
    <row r="101" spans="1:78" ht="15" customHeight="1">
      <c r="A101" s="146">
        <v>14</v>
      </c>
      <c r="B101" s="260">
        <f>Q48</f>
        <v>0</v>
      </c>
      <c r="C101" s="260"/>
      <c r="D101" s="260"/>
      <c r="E101" s="260"/>
      <c r="F101" s="260"/>
      <c r="G101" s="260"/>
      <c r="H101" s="260"/>
      <c r="I101" s="260"/>
      <c r="J101" s="260"/>
      <c r="K101" s="260"/>
      <c r="L101" s="260"/>
      <c r="M101" s="260"/>
      <c r="N101" s="260"/>
      <c r="O101" s="260"/>
      <c r="P101" s="260" t="e">
        <f t="shared" si="0"/>
        <v>#N/A</v>
      </c>
      <c r="Q101" s="260"/>
      <c r="R101" s="260"/>
      <c r="AT101" s="33"/>
      <c r="BA101" s="186"/>
      <c r="BB101" s="181"/>
      <c r="BC101" s="251"/>
      <c r="BD101" s="174" t="s">
        <v>437</v>
      </c>
      <c r="BE101" s="175">
        <v>30</v>
      </c>
      <c r="BF101" s="176">
        <v>575</v>
      </c>
      <c r="BI101" s="186"/>
      <c r="BJ101" s="218"/>
      <c r="BK101" s="244"/>
      <c r="BL101" s="212" t="s">
        <v>1099</v>
      </c>
      <c r="BM101" s="213">
        <v>6</v>
      </c>
      <c r="BN101" s="216">
        <v>195</v>
      </c>
    </row>
    <row r="102" spans="1:78" ht="15" customHeight="1">
      <c r="A102" s="146">
        <v>15</v>
      </c>
      <c r="B102" s="260"/>
      <c r="C102" s="260"/>
      <c r="D102" s="260"/>
      <c r="E102" s="260"/>
      <c r="F102" s="260"/>
      <c r="G102" s="260"/>
      <c r="H102" s="260"/>
      <c r="I102" s="260"/>
      <c r="J102" s="260"/>
      <c r="K102" s="260"/>
      <c r="L102" s="260"/>
      <c r="M102" s="260"/>
      <c r="N102" s="260"/>
      <c r="O102" s="260"/>
      <c r="P102" s="260" t="e">
        <f t="shared" si="0"/>
        <v>#N/A</v>
      </c>
      <c r="Q102" s="260"/>
      <c r="R102" s="260"/>
      <c r="AT102" s="33"/>
      <c r="BA102" s="188"/>
      <c r="BB102" s="182" t="s">
        <v>438</v>
      </c>
      <c r="BC102" s="183" t="s">
        <v>325</v>
      </c>
      <c r="BD102" s="174" t="s">
        <v>439</v>
      </c>
      <c r="BE102" s="175">
        <v>120</v>
      </c>
      <c r="BF102" s="176">
        <v>5000</v>
      </c>
      <c r="BI102" s="186"/>
      <c r="BJ102" s="218"/>
      <c r="BK102" s="244"/>
      <c r="BL102" s="212" t="s">
        <v>1100</v>
      </c>
      <c r="BM102" s="213">
        <v>6</v>
      </c>
      <c r="BN102" s="216">
        <v>350</v>
      </c>
    </row>
    <row r="103" spans="1:78" ht="15" customHeight="1">
      <c r="A103" s="146">
        <v>16</v>
      </c>
      <c r="B103" s="260"/>
      <c r="C103" s="260"/>
      <c r="D103" s="260"/>
      <c r="E103" s="260"/>
      <c r="F103" s="260"/>
      <c r="G103" s="260"/>
      <c r="H103" s="260"/>
      <c r="I103" s="260"/>
      <c r="J103" s="260"/>
      <c r="K103" s="260"/>
      <c r="L103" s="260"/>
      <c r="M103" s="260"/>
      <c r="N103" s="260"/>
      <c r="O103" s="260"/>
      <c r="P103" s="260" t="e">
        <f t="shared" si="0"/>
        <v>#N/A</v>
      </c>
      <c r="Q103" s="260"/>
      <c r="R103" s="260"/>
      <c r="AT103" s="33"/>
      <c r="BA103" s="189"/>
      <c r="BB103" s="181"/>
      <c r="BC103" s="183" t="s">
        <v>344</v>
      </c>
      <c r="BD103" s="174" t="s">
        <v>440</v>
      </c>
      <c r="BE103" s="175">
        <v>50</v>
      </c>
      <c r="BF103" s="176">
        <v>1750</v>
      </c>
      <c r="BI103" s="186"/>
      <c r="BJ103" s="218"/>
      <c r="BK103" s="244"/>
      <c r="BL103" s="212" t="s">
        <v>1101</v>
      </c>
      <c r="BM103" s="213">
        <v>6</v>
      </c>
      <c r="BN103" s="216">
        <v>350</v>
      </c>
    </row>
    <row r="104" spans="1:78" ht="15" customHeight="1">
      <c r="A104" s="146">
        <v>17</v>
      </c>
      <c r="B104" s="260"/>
      <c r="C104" s="260"/>
      <c r="D104" s="260"/>
      <c r="E104" s="260"/>
      <c r="F104" s="260"/>
      <c r="G104" s="260"/>
      <c r="H104" s="260"/>
      <c r="I104" s="260"/>
      <c r="J104" s="260"/>
      <c r="K104" s="260"/>
      <c r="L104" s="260"/>
      <c r="M104" s="260"/>
      <c r="N104" s="260"/>
      <c r="O104" s="260"/>
      <c r="P104" s="260" t="e">
        <f t="shared" si="0"/>
        <v>#N/A</v>
      </c>
      <c r="Q104" s="260"/>
      <c r="R104" s="260"/>
      <c r="AT104" s="33"/>
      <c r="BA104" s="188"/>
      <c r="BB104" s="182" t="s">
        <v>441</v>
      </c>
      <c r="BC104" s="251" t="s">
        <v>320</v>
      </c>
      <c r="BD104" s="174" t="s">
        <v>442</v>
      </c>
      <c r="BE104" s="175">
        <v>180</v>
      </c>
      <c r="BF104" s="176">
        <v>5000</v>
      </c>
      <c r="BI104" s="186"/>
      <c r="BJ104" s="218"/>
      <c r="BK104" s="244"/>
      <c r="BL104" s="212" t="s">
        <v>1102</v>
      </c>
      <c r="BM104" s="213">
        <v>6</v>
      </c>
      <c r="BN104" s="216">
        <v>200</v>
      </c>
    </row>
    <row r="105" spans="1:78" ht="15" customHeight="1">
      <c r="A105" s="146">
        <v>18</v>
      </c>
      <c r="B105" s="260"/>
      <c r="C105" s="260"/>
      <c r="D105" s="260"/>
      <c r="E105" s="260"/>
      <c r="F105" s="260"/>
      <c r="G105" s="260"/>
      <c r="H105" s="260"/>
      <c r="I105" s="260"/>
      <c r="J105" s="260"/>
      <c r="K105" s="260"/>
      <c r="L105" s="260"/>
      <c r="M105" s="260"/>
      <c r="N105" s="260"/>
      <c r="O105" s="260"/>
      <c r="P105" s="260" t="e">
        <f t="shared" si="0"/>
        <v>#N/A</v>
      </c>
      <c r="Q105" s="260"/>
      <c r="R105" s="260"/>
      <c r="AT105" s="33"/>
      <c r="BA105" s="186"/>
      <c r="BB105" s="177"/>
      <c r="BC105" s="251"/>
      <c r="BD105" s="174" t="s">
        <v>443</v>
      </c>
      <c r="BE105" s="175">
        <v>150</v>
      </c>
      <c r="BF105" s="176">
        <v>5000</v>
      </c>
      <c r="BI105" s="186"/>
      <c r="BJ105" s="218"/>
      <c r="BK105" s="244"/>
      <c r="BL105" s="212" t="s">
        <v>1103</v>
      </c>
      <c r="BM105" s="213">
        <v>6</v>
      </c>
      <c r="BN105" s="216">
        <v>175</v>
      </c>
    </row>
    <row r="106" spans="1:78" ht="15" customHeight="1">
      <c r="A106" s="146">
        <v>19</v>
      </c>
      <c r="B106" s="260"/>
      <c r="C106" s="260"/>
      <c r="D106" s="260"/>
      <c r="E106" s="260"/>
      <c r="F106" s="260"/>
      <c r="G106" s="260"/>
      <c r="H106" s="260"/>
      <c r="I106" s="260"/>
      <c r="J106" s="260"/>
      <c r="K106" s="260"/>
      <c r="L106" s="260"/>
      <c r="M106" s="260"/>
      <c r="N106" s="260"/>
      <c r="O106" s="260"/>
      <c r="P106" s="260" t="e">
        <f t="shared" si="0"/>
        <v>#N/A</v>
      </c>
      <c r="Q106" s="260"/>
      <c r="R106" s="260"/>
      <c r="AT106" s="33"/>
      <c r="BA106" s="186"/>
      <c r="BB106" s="177"/>
      <c r="BC106" s="251" t="s">
        <v>325</v>
      </c>
      <c r="BD106" s="174" t="s">
        <v>444</v>
      </c>
      <c r="BE106" s="175">
        <v>120</v>
      </c>
      <c r="BF106" s="176">
        <v>5000</v>
      </c>
      <c r="BI106" s="186"/>
      <c r="BJ106" s="218"/>
      <c r="BK106" s="244"/>
      <c r="BL106" s="212" t="s">
        <v>1104</v>
      </c>
      <c r="BM106" s="213">
        <v>6</v>
      </c>
      <c r="BN106" s="216">
        <v>195</v>
      </c>
    </row>
    <row r="107" spans="1:78" ht="15" customHeight="1">
      <c r="A107" s="146">
        <v>20</v>
      </c>
      <c r="B107" s="260"/>
      <c r="C107" s="260"/>
      <c r="D107" s="260"/>
      <c r="E107" s="260"/>
      <c r="F107" s="260"/>
      <c r="G107" s="260"/>
      <c r="H107" s="260"/>
      <c r="I107" s="260"/>
      <c r="J107" s="260"/>
      <c r="K107" s="260"/>
      <c r="L107" s="260"/>
      <c r="M107" s="260"/>
      <c r="N107" s="260"/>
      <c r="O107" s="260"/>
      <c r="P107" s="260" t="e">
        <f t="shared" si="0"/>
        <v>#N/A</v>
      </c>
      <c r="Q107" s="260"/>
      <c r="R107" s="260"/>
      <c r="AT107" s="33"/>
      <c r="BA107" s="186"/>
      <c r="BB107" s="177"/>
      <c r="BC107" s="251"/>
      <c r="BD107" s="174" t="s">
        <v>445</v>
      </c>
      <c r="BE107" s="175">
        <v>120</v>
      </c>
      <c r="BF107" s="176">
        <v>5000</v>
      </c>
      <c r="BI107" s="186"/>
      <c r="BJ107" s="218"/>
      <c r="BK107" s="244"/>
      <c r="BL107" s="212" t="s">
        <v>1105</v>
      </c>
      <c r="BM107" s="213">
        <v>6</v>
      </c>
      <c r="BN107" s="216">
        <v>160</v>
      </c>
    </row>
    <row r="108" spans="1:78" ht="15" customHeight="1">
      <c r="A108" s="146">
        <v>21</v>
      </c>
      <c r="B108" s="260"/>
      <c r="C108" s="260"/>
      <c r="D108" s="260"/>
      <c r="E108" s="260"/>
      <c r="F108" s="260"/>
      <c r="G108" s="260"/>
      <c r="H108" s="260"/>
      <c r="I108" s="260"/>
      <c r="J108" s="260"/>
      <c r="K108" s="260"/>
      <c r="L108" s="260"/>
      <c r="M108" s="260"/>
      <c r="N108" s="260"/>
      <c r="O108" s="260"/>
      <c r="P108" s="260" t="e">
        <f t="shared" si="0"/>
        <v>#N/A</v>
      </c>
      <c r="Q108" s="260"/>
      <c r="R108" s="260"/>
      <c r="AT108" s="33"/>
      <c r="BA108" s="186"/>
      <c r="BB108" s="177"/>
      <c r="BC108" s="251"/>
      <c r="BD108" s="174" t="s">
        <v>446</v>
      </c>
      <c r="BE108" s="175">
        <v>120</v>
      </c>
      <c r="BF108" s="176">
        <v>5000</v>
      </c>
      <c r="BI108" s="186"/>
      <c r="BJ108" s="218"/>
      <c r="BK108" s="244"/>
      <c r="BL108" s="212" t="s">
        <v>1106</v>
      </c>
      <c r="BM108" s="213">
        <v>6</v>
      </c>
      <c r="BN108" s="216">
        <v>180</v>
      </c>
    </row>
    <row r="109" spans="1:78" ht="15" customHeight="1">
      <c r="A109" s="146">
        <v>22</v>
      </c>
      <c r="B109" s="260"/>
      <c r="C109" s="260"/>
      <c r="D109" s="260"/>
      <c r="E109" s="260"/>
      <c r="F109" s="260"/>
      <c r="G109" s="260"/>
      <c r="H109" s="260"/>
      <c r="I109" s="260"/>
      <c r="J109" s="260"/>
      <c r="K109" s="260"/>
      <c r="L109" s="260"/>
      <c r="M109" s="260"/>
      <c r="N109" s="260"/>
      <c r="O109" s="260"/>
      <c r="P109" s="260" t="e">
        <f t="shared" si="0"/>
        <v>#N/A</v>
      </c>
      <c r="Q109" s="260"/>
      <c r="R109" s="260"/>
      <c r="AT109" s="33"/>
      <c r="BA109" s="186"/>
      <c r="BB109" s="177"/>
      <c r="BC109" s="251"/>
      <c r="BD109" s="174" t="s">
        <v>447</v>
      </c>
      <c r="BE109" s="175">
        <v>90</v>
      </c>
      <c r="BF109" s="176">
        <v>5000</v>
      </c>
      <c r="BI109" s="186"/>
      <c r="BJ109" s="218"/>
      <c r="BK109" s="244"/>
      <c r="BL109" s="212" t="s">
        <v>1107</v>
      </c>
      <c r="BM109" s="213">
        <v>6</v>
      </c>
      <c r="BN109" s="216">
        <v>205</v>
      </c>
    </row>
    <row r="110" spans="1:78" ht="15" customHeight="1">
      <c r="A110" s="146">
        <v>23</v>
      </c>
      <c r="B110" s="260"/>
      <c r="C110" s="260"/>
      <c r="D110" s="260"/>
      <c r="E110" s="260"/>
      <c r="F110" s="260"/>
      <c r="G110" s="260"/>
      <c r="H110" s="260"/>
      <c r="I110" s="260"/>
      <c r="J110" s="260"/>
      <c r="K110" s="260"/>
      <c r="L110" s="260"/>
      <c r="M110" s="260"/>
      <c r="N110" s="260"/>
      <c r="O110" s="260"/>
      <c r="P110" s="260" t="e">
        <f t="shared" si="0"/>
        <v>#N/A</v>
      </c>
      <c r="Q110" s="260"/>
      <c r="R110" s="260"/>
      <c r="AT110" s="33"/>
      <c r="BA110" s="186"/>
      <c r="BB110" s="177"/>
      <c r="BC110" s="251"/>
      <c r="BD110" s="174" t="s">
        <v>448</v>
      </c>
      <c r="BE110" s="175">
        <v>90</v>
      </c>
      <c r="BF110" s="176">
        <v>5000</v>
      </c>
      <c r="BI110" s="186"/>
      <c r="BJ110" s="218"/>
      <c r="BK110" s="244"/>
      <c r="BL110" s="212" t="s">
        <v>1108</v>
      </c>
      <c r="BM110" s="213">
        <v>6</v>
      </c>
      <c r="BN110" s="216">
        <v>210</v>
      </c>
    </row>
    <row r="111" spans="1:78" ht="15" customHeight="1">
      <c r="A111" s="146">
        <v>24</v>
      </c>
      <c r="B111" s="260"/>
      <c r="C111" s="260"/>
      <c r="D111" s="260"/>
      <c r="E111" s="260"/>
      <c r="F111" s="260"/>
      <c r="G111" s="260"/>
      <c r="H111" s="260"/>
      <c r="I111" s="260"/>
      <c r="J111" s="260"/>
      <c r="K111" s="260"/>
      <c r="L111" s="260"/>
      <c r="M111" s="260"/>
      <c r="N111" s="260"/>
      <c r="O111" s="260"/>
      <c r="P111" s="260" t="e">
        <f t="shared" si="0"/>
        <v>#N/A</v>
      </c>
      <c r="Q111" s="260"/>
      <c r="R111" s="260"/>
      <c r="AT111" s="33"/>
      <c r="BA111" s="186"/>
      <c r="BB111" s="177"/>
      <c r="BC111" s="251"/>
      <c r="BD111" s="174" t="s">
        <v>449</v>
      </c>
      <c r="BE111" s="175">
        <v>90</v>
      </c>
      <c r="BF111" s="176">
        <v>5000</v>
      </c>
      <c r="BI111" s="186"/>
      <c r="BJ111" s="218"/>
      <c r="BK111" s="244"/>
      <c r="BL111" s="212" t="s">
        <v>1109</v>
      </c>
      <c r="BM111" s="213">
        <v>6</v>
      </c>
      <c r="BN111" s="216">
        <v>350</v>
      </c>
    </row>
    <row r="112" spans="1:78" ht="15" customHeight="1">
      <c r="A112" s="146">
        <v>25</v>
      </c>
      <c r="B112" s="260"/>
      <c r="C112" s="260"/>
      <c r="D112" s="260"/>
      <c r="E112" s="260"/>
      <c r="F112" s="260"/>
      <c r="G112" s="260"/>
      <c r="H112" s="260"/>
      <c r="I112" s="260"/>
      <c r="J112" s="260"/>
      <c r="K112" s="260"/>
      <c r="L112" s="260"/>
      <c r="M112" s="260"/>
      <c r="N112" s="260"/>
      <c r="O112" s="260"/>
      <c r="P112" s="260" t="e">
        <f t="shared" si="0"/>
        <v>#N/A</v>
      </c>
      <c r="Q112" s="260"/>
      <c r="R112" s="260"/>
      <c r="AT112" s="33"/>
      <c r="BA112" s="186"/>
      <c r="BB112" s="177"/>
      <c r="BC112" s="251"/>
      <c r="BD112" s="174" t="s">
        <v>450</v>
      </c>
      <c r="BE112" s="175">
        <v>90</v>
      </c>
      <c r="BF112" s="176">
        <v>4000</v>
      </c>
      <c r="BI112" s="186"/>
      <c r="BJ112" s="218"/>
      <c r="BK112" s="244"/>
      <c r="BL112" s="212" t="s">
        <v>1110</v>
      </c>
      <c r="BM112" s="213">
        <v>6</v>
      </c>
      <c r="BN112" s="216">
        <v>350</v>
      </c>
    </row>
    <row r="113" spans="1:66" ht="15" customHeight="1">
      <c r="A113" s="146">
        <v>26</v>
      </c>
      <c r="B113" s="260"/>
      <c r="C113" s="260"/>
      <c r="D113" s="260"/>
      <c r="E113" s="260"/>
      <c r="F113" s="260"/>
      <c r="G113" s="260"/>
      <c r="H113" s="260"/>
      <c r="I113" s="260"/>
      <c r="J113" s="260"/>
      <c r="K113" s="260"/>
      <c r="L113" s="260"/>
      <c r="M113" s="260"/>
      <c r="N113" s="260"/>
      <c r="O113" s="260"/>
      <c r="P113" s="260" t="e">
        <f t="shared" si="0"/>
        <v>#N/A</v>
      </c>
      <c r="Q113" s="260"/>
      <c r="R113" s="260"/>
      <c r="AT113" s="33"/>
      <c r="BA113" s="186"/>
      <c r="BB113" s="177"/>
      <c r="BC113" s="251"/>
      <c r="BD113" s="174" t="s">
        <v>451</v>
      </c>
      <c r="BE113" s="175">
        <v>90</v>
      </c>
      <c r="BF113" s="176">
        <v>4000</v>
      </c>
      <c r="BI113" s="186"/>
      <c r="BJ113" s="218"/>
      <c r="BK113" s="244"/>
      <c r="BL113" s="212" t="s">
        <v>1111</v>
      </c>
      <c r="BM113" s="213">
        <v>6</v>
      </c>
      <c r="BN113" s="216">
        <v>215</v>
      </c>
    </row>
    <row r="114" spans="1:66" ht="15" customHeight="1">
      <c r="A114" s="146">
        <v>27</v>
      </c>
      <c r="B114" s="260"/>
      <c r="C114" s="260"/>
      <c r="D114" s="260"/>
      <c r="E114" s="260"/>
      <c r="F114" s="260"/>
      <c r="G114" s="260"/>
      <c r="H114" s="260"/>
      <c r="I114" s="260"/>
      <c r="J114" s="260"/>
      <c r="K114" s="260"/>
      <c r="L114" s="260"/>
      <c r="M114" s="260"/>
      <c r="N114" s="260"/>
      <c r="O114" s="260"/>
      <c r="P114" s="260" t="e">
        <f t="shared" si="0"/>
        <v>#N/A</v>
      </c>
      <c r="Q114" s="260"/>
      <c r="R114" s="260"/>
      <c r="AT114" s="33"/>
      <c r="BA114" s="186"/>
      <c r="BB114" s="177"/>
      <c r="BC114" s="251" t="s">
        <v>344</v>
      </c>
      <c r="BD114" s="174" t="s">
        <v>452</v>
      </c>
      <c r="BE114" s="175">
        <v>50</v>
      </c>
      <c r="BF114" s="176">
        <v>2700</v>
      </c>
      <c r="BI114" s="186"/>
      <c r="BJ114" s="218"/>
      <c r="BK114" s="244"/>
      <c r="BL114" s="212" t="s">
        <v>1112</v>
      </c>
      <c r="BM114" s="213">
        <v>6</v>
      </c>
      <c r="BN114" s="216">
        <v>210</v>
      </c>
    </row>
    <row r="115" spans="1:66" ht="15" customHeight="1">
      <c r="A115" s="146">
        <v>28</v>
      </c>
      <c r="B115" s="260"/>
      <c r="C115" s="260"/>
      <c r="D115" s="260"/>
      <c r="E115" s="260"/>
      <c r="F115" s="260"/>
      <c r="G115" s="260"/>
      <c r="H115" s="260"/>
      <c r="I115" s="260"/>
      <c r="J115" s="260"/>
      <c r="K115" s="260"/>
      <c r="L115" s="260"/>
      <c r="M115" s="260"/>
      <c r="N115" s="260"/>
      <c r="O115" s="260"/>
      <c r="P115" s="260" t="e">
        <f t="shared" si="0"/>
        <v>#N/A</v>
      </c>
      <c r="Q115" s="260"/>
      <c r="R115" s="260"/>
      <c r="AT115" s="33"/>
      <c r="BA115" s="186"/>
      <c r="BB115" s="177"/>
      <c r="BC115" s="251"/>
      <c r="BD115" s="174" t="s">
        <v>453</v>
      </c>
      <c r="BE115" s="175">
        <v>50</v>
      </c>
      <c r="BF115" s="176">
        <v>2500</v>
      </c>
      <c r="BI115" s="186"/>
      <c r="BJ115" s="218"/>
      <c r="BK115" s="244"/>
      <c r="BL115" s="212" t="s">
        <v>1113</v>
      </c>
      <c r="BM115" s="213">
        <v>6</v>
      </c>
      <c r="BN115" s="216">
        <v>185</v>
      </c>
    </row>
    <row r="116" spans="1:66" ht="15" customHeight="1">
      <c r="A116" s="146">
        <v>29</v>
      </c>
      <c r="B116" s="260"/>
      <c r="C116" s="260"/>
      <c r="D116" s="260"/>
      <c r="E116" s="260"/>
      <c r="F116" s="260"/>
      <c r="G116" s="260"/>
      <c r="H116" s="260"/>
      <c r="I116" s="260"/>
      <c r="J116" s="260"/>
      <c r="K116" s="260"/>
      <c r="L116" s="260"/>
      <c r="M116" s="260"/>
      <c r="N116" s="260"/>
      <c r="O116" s="260"/>
      <c r="P116" s="260" t="e">
        <f t="shared" si="0"/>
        <v>#N/A</v>
      </c>
      <c r="Q116" s="260"/>
      <c r="R116" s="260"/>
      <c r="AT116" s="33"/>
      <c r="BA116" s="186"/>
      <c r="BB116" s="177"/>
      <c r="BC116" s="251"/>
      <c r="BD116" s="174" t="s">
        <v>454</v>
      </c>
      <c r="BE116" s="175">
        <v>50</v>
      </c>
      <c r="BF116" s="176">
        <v>2000</v>
      </c>
      <c r="BI116" s="186"/>
      <c r="BJ116" s="218"/>
      <c r="BK116" s="244"/>
      <c r="BL116" s="212" t="s">
        <v>1114</v>
      </c>
      <c r="BM116" s="213">
        <v>6</v>
      </c>
      <c r="BN116" s="216">
        <v>345</v>
      </c>
    </row>
    <row r="117" spans="1:66" ht="15" customHeight="1">
      <c r="A117" s="146">
        <v>30</v>
      </c>
      <c r="B117" s="260"/>
      <c r="C117" s="260"/>
      <c r="D117" s="260"/>
      <c r="E117" s="260"/>
      <c r="F117" s="260"/>
      <c r="G117" s="260"/>
      <c r="H117" s="260"/>
      <c r="I117" s="260"/>
      <c r="J117" s="260"/>
      <c r="K117" s="260"/>
      <c r="L117" s="260"/>
      <c r="M117" s="260"/>
      <c r="N117" s="260"/>
      <c r="O117" s="260"/>
      <c r="P117" s="260" t="e">
        <f t="shared" si="0"/>
        <v>#N/A</v>
      </c>
      <c r="Q117" s="260"/>
      <c r="R117" s="260"/>
      <c r="AT117" s="33"/>
      <c r="BA117" s="186"/>
      <c r="BB117" s="177"/>
      <c r="BC117" s="251"/>
      <c r="BD117" s="174" t="s">
        <v>455</v>
      </c>
      <c r="BE117" s="175">
        <v>50</v>
      </c>
      <c r="BF117" s="176">
        <v>2000</v>
      </c>
      <c r="BI117" s="186"/>
      <c r="BJ117" s="218"/>
      <c r="BK117" s="244"/>
      <c r="BL117" s="212" t="s">
        <v>1115</v>
      </c>
      <c r="BM117" s="213">
        <v>6</v>
      </c>
      <c r="BN117" s="216">
        <v>350</v>
      </c>
    </row>
    <row r="118" spans="1:66" ht="15" customHeight="1">
      <c r="A118" s="146">
        <v>31</v>
      </c>
      <c r="B118" s="260"/>
      <c r="C118" s="260"/>
      <c r="D118" s="260"/>
      <c r="E118" s="260"/>
      <c r="F118" s="260"/>
      <c r="G118" s="260"/>
      <c r="H118" s="260"/>
      <c r="I118" s="260"/>
      <c r="J118" s="260"/>
      <c r="K118" s="260"/>
      <c r="L118" s="260"/>
      <c r="M118" s="260"/>
      <c r="N118" s="260"/>
      <c r="O118" s="260"/>
      <c r="P118" s="260" t="e">
        <f t="shared" si="0"/>
        <v>#N/A</v>
      </c>
      <c r="Q118" s="260"/>
      <c r="R118" s="260"/>
      <c r="AT118" s="33"/>
      <c r="BA118" s="186"/>
      <c r="BB118" s="177"/>
      <c r="BC118" s="251"/>
      <c r="BD118" s="174" t="s">
        <v>456</v>
      </c>
      <c r="BE118" s="175">
        <v>50</v>
      </c>
      <c r="BF118" s="176">
        <v>2500</v>
      </c>
      <c r="BI118" s="186"/>
      <c r="BJ118" s="218"/>
      <c r="BK118" s="244"/>
      <c r="BL118" s="212" t="s">
        <v>1116</v>
      </c>
      <c r="BM118" s="213">
        <v>6</v>
      </c>
      <c r="BN118" s="216">
        <v>190</v>
      </c>
    </row>
    <row r="119" spans="1:66" ht="15" customHeight="1">
      <c r="A119" s="146">
        <v>32</v>
      </c>
      <c r="B119" s="260"/>
      <c r="C119" s="260"/>
      <c r="D119" s="260"/>
      <c r="E119" s="260"/>
      <c r="F119" s="260"/>
      <c r="G119" s="260"/>
      <c r="H119" s="260"/>
      <c r="I119" s="260"/>
      <c r="J119" s="260"/>
      <c r="K119" s="260"/>
      <c r="L119" s="260"/>
      <c r="M119" s="260"/>
      <c r="N119" s="260"/>
      <c r="O119" s="260"/>
      <c r="P119" s="260" t="e">
        <f t="shared" si="0"/>
        <v>#N/A</v>
      </c>
      <c r="Q119" s="260"/>
      <c r="R119" s="260"/>
      <c r="AT119" s="33"/>
      <c r="BA119" s="186"/>
      <c r="BB119" s="177"/>
      <c r="BC119" s="251"/>
      <c r="BD119" s="174" t="s">
        <v>457</v>
      </c>
      <c r="BE119" s="175">
        <v>50</v>
      </c>
      <c r="BF119" s="176">
        <v>2000</v>
      </c>
      <c r="BI119" s="186"/>
      <c r="BJ119" s="218"/>
      <c r="BK119" s="244"/>
      <c r="BL119" s="212" t="s">
        <v>1117</v>
      </c>
      <c r="BM119" s="213">
        <v>6</v>
      </c>
      <c r="BN119" s="216">
        <v>165</v>
      </c>
    </row>
    <row r="120" spans="1:66" ht="15" customHeight="1">
      <c r="A120" s="146">
        <v>33</v>
      </c>
      <c r="B120" s="260"/>
      <c r="C120" s="260"/>
      <c r="D120" s="260"/>
      <c r="E120" s="260"/>
      <c r="F120" s="260"/>
      <c r="G120" s="260"/>
      <c r="H120" s="260"/>
      <c r="I120" s="260"/>
      <c r="J120" s="260"/>
      <c r="K120" s="260"/>
      <c r="L120" s="260"/>
      <c r="M120" s="260"/>
      <c r="N120" s="260"/>
      <c r="O120" s="260"/>
      <c r="P120" s="260" t="e">
        <f t="shared" si="0"/>
        <v>#N/A</v>
      </c>
      <c r="Q120" s="260"/>
      <c r="R120" s="260"/>
      <c r="AT120" s="33"/>
      <c r="BA120" s="186"/>
      <c r="BB120" s="177"/>
      <c r="BC120" s="251"/>
      <c r="BD120" s="174" t="s">
        <v>458</v>
      </c>
      <c r="BE120" s="175">
        <v>50</v>
      </c>
      <c r="BF120" s="176">
        <v>2000</v>
      </c>
      <c r="BI120" s="186"/>
      <c r="BJ120" s="215"/>
      <c r="BK120" s="244"/>
      <c r="BL120" s="212" t="s">
        <v>1118</v>
      </c>
      <c r="BM120" s="213">
        <v>6</v>
      </c>
      <c r="BN120" s="216">
        <v>185</v>
      </c>
    </row>
    <row r="121" spans="1:66" ht="15" customHeight="1">
      <c r="A121" s="146">
        <v>34</v>
      </c>
      <c r="B121" s="260"/>
      <c r="C121" s="260"/>
      <c r="D121" s="260"/>
      <c r="E121" s="260"/>
      <c r="F121" s="260"/>
      <c r="G121" s="260"/>
      <c r="H121" s="260"/>
      <c r="I121" s="260"/>
      <c r="J121" s="260"/>
      <c r="K121" s="260"/>
      <c r="L121" s="260"/>
      <c r="M121" s="260"/>
      <c r="N121" s="260"/>
      <c r="O121" s="260"/>
      <c r="P121" s="260" t="e">
        <f t="shared" si="0"/>
        <v>#N/A</v>
      </c>
      <c r="Q121" s="260"/>
      <c r="R121" s="260"/>
      <c r="AT121" s="33"/>
      <c r="BA121" s="186"/>
      <c r="BB121" s="181"/>
      <c r="BC121" s="183" t="s">
        <v>369</v>
      </c>
      <c r="BD121" s="174" t="s">
        <v>459</v>
      </c>
      <c r="BE121" s="175">
        <v>30</v>
      </c>
      <c r="BF121" s="176">
        <v>600</v>
      </c>
      <c r="BI121" s="188"/>
      <c r="BJ121" s="217" t="s">
        <v>1119</v>
      </c>
      <c r="BK121" s="213" t="s">
        <v>1120</v>
      </c>
      <c r="BL121" s="212" t="s">
        <v>1121</v>
      </c>
      <c r="BM121" s="213">
        <v>4</v>
      </c>
      <c r="BN121" s="216">
        <v>20</v>
      </c>
    </row>
    <row r="122" spans="1:66" ht="15" customHeight="1">
      <c r="A122" s="146">
        <v>35</v>
      </c>
      <c r="B122" s="260"/>
      <c r="C122" s="260"/>
      <c r="D122" s="260"/>
      <c r="E122" s="260"/>
      <c r="F122" s="260"/>
      <c r="G122" s="260"/>
      <c r="H122" s="260"/>
      <c r="I122" s="260"/>
      <c r="J122" s="260"/>
      <c r="K122" s="260"/>
      <c r="L122" s="260"/>
      <c r="M122" s="260"/>
      <c r="N122" s="260"/>
      <c r="O122" s="260"/>
      <c r="P122" s="260" t="e">
        <f t="shared" si="0"/>
        <v>#N/A</v>
      </c>
      <c r="Q122" s="260"/>
      <c r="R122" s="260"/>
      <c r="AT122" s="33"/>
      <c r="BA122" s="188"/>
      <c r="BB122" s="182" t="s">
        <v>460</v>
      </c>
      <c r="BC122" s="251" t="s">
        <v>320</v>
      </c>
      <c r="BD122" s="174" t="s">
        <v>461</v>
      </c>
      <c r="BE122" s="175">
        <v>180</v>
      </c>
      <c r="BF122" s="176">
        <v>4950</v>
      </c>
      <c r="BI122" s="188"/>
      <c r="BJ122" s="215"/>
      <c r="BK122" s="213" t="s">
        <v>1122</v>
      </c>
      <c r="BL122" s="212" t="s">
        <v>1123</v>
      </c>
      <c r="BM122" s="213">
        <v>3</v>
      </c>
      <c r="BN122" s="216">
        <v>60</v>
      </c>
    </row>
    <row r="123" spans="1:66" ht="15" customHeight="1">
      <c r="A123" s="146">
        <v>36</v>
      </c>
      <c r="B123" s="260"/>
      <c r="C123" s="260"/>
      <c r="D123" s="260"/>
      <c r="E123" s="260"/>
      <c r="F123" s="260"/>
      <c r="G123" s="260"/>
      <c r="H123" s="260"/>
      <c r="I123" s="260"/>
      <c r="J123" s="260"/>
      <c r="K123" s="260"/>
      <c r="L123" s="260"/>
      <c r="M123" s="260"/>
      <c r="N123" s="260"/>
      <c r="O123" s="260"/>
      <c r="P123" s="260" t="e">
        <f t="shared" si="0"/>
        <v>#N/A</v>
      </c>
      <c r="Q123" s="260"/>
      <c r="R123" s="260"/>
      <c r="AT123" s="33"/>
      <c r="BA123" s="186"/>
      <c r="BB123" s="177"/>
      <c r="BC123" s="251"/>
      <c r="BD123" s="174" t="s">
        <v>462</v>
      </c>
      <c r="BE123" s="175">
        <v>180</v>
      </c>
      <c r="BF123" s="176">
        <v>8300</v>
      </c>
      <c r="BI123" s="188"/>
      <c r="BJ123" s="217" t="s">
        <v>1124</v>
      </c>
      <c r="BK123" s="244" t="s">
        <v>1010</v>
      </c>
      <c r="BL123" s="212" t="s">
        <v>1125</v>
      </c>
      <c r="BM123" s="213">
        <v>6</v>
      </c>
      <c r="BN123" s="216">
        <v>250</v>
      </c>
    </row>
    <row r="124" spans="1:66" ht="15" customHeight="1">
      <c r="A124" s="146">
        <v>37</v>
      </c>
      <c r="B124" s="260"/>
      <c r="C124" s="260"/>
      <c r="D124" s="260"/>
      <c r="E124" s="260"/>
      <c r="F124" s="260"/>
      <c r="G124" s="260"/>
      <c r="H124" s="260"/>
      <c r="I124" s="260"/>
      <c r="J124" s="260"/>
      <c r="K124" s="260"/>
      <c r="L124" s="260"/>
      <c r="M124" s="260"/>
      <c r="N124" s="260"/>
      <c r="O124" s="260"/>
      <c r="P124" s="260" t="e">
        <f t="shared" si="0"/>
        <v>#N/A</v>
      </c>
      <c r="Q124" s="260"/>
      <c r="R124" s="260"/>
      <c r="AT124" s="33"/>
      <c r="BA124" s="186"/>
      <c r="BB124" s="177"/>
      <c r="BC124" s="251" t="s">
        <v>325</v>
      </c>
      <c r="BD124" s="174" t="s">
        <v>463</v>
      </c>
      <c r="BE124" s="175">
        <v>120</v>
      </c>
      <c r="BF124" s="176">
        <v>4950</v>
      </c>
      <c r="BI124" s="186"/>
      <c r="BJ124" s="218"/>
      <c r="BK124" s="244"/>
      <c r="BL124" s="212" t="s">
        <v>1126</v>
      </c>
      <c r="BM124" s="213">
        <v>6</v>
      </c>
      <c r="BN124" s="216">
        <v>325</v>
      </c>
    </row>
    <row r="125" spans="1:66" ht="15" customHeight="1">
      <c r="A125" s="146">
        <v>38</v>
      </c>
      <c r="B125" s="260"/>
      <c r="C125" s="260"/>
      <c r="D125" s="260"/>
      <c r="E125" s="260"/>
      <c r="F125" s="260"/>
      <c r="G125" s="260"/>
      <c r="H125" s="260"/>
      <c r="I125" s="260"/>
      <c r="J125" s="260"/>
      <c r="K125" s="260"/>
      <c r="L125" s="260"/>
      <c r="M125" s="260"/>
      <c r="N125" s="260"/>
      <c r="O125" s="260"/>
      <c r="P125" s="260" t="e">
        <f t="shared" si="0"/>
        <v>#N/A</v>
      </c>
      <c r="Q125" s="260"/>
      <c r="R125" s="260"/>
      <c r="AT125" s="33"/>
      <c r="BA125" s="186"/>
      <c r="BB125" s="177"/>
      <c r="BC125" s="251"/>
      <c r="BD125" s="174" t="s">
        <v>464</v>
      </c>
      <c r="BE125" s="175">
        <v>120</v>
      </c>
      <c r="BF125" s="176">
        <v>4950</v>
      </c>
      <c r="BI125" s="186"/>
      <c r="BJ125" s="218"/>
      <c r="BK125" s="244"/>
      <c r="BL125" s="212" t="s">
        <v>1127</v>
      </c>
      <c r="BM125" s="213">
        <v>6</v>
      </c>
      <c r="BN125" s="216">
        <v>275</v>
      </c>
    </row>
    <row r="126" spans="1:66" ht="15" customHeight="1">
      <c r="A126" s="146">
        <v>39</v>
      </c>
      <c r="B126" s="260"/>
      <c r="C126" s="260"/>
      <c r="D126" s="260"/>
      <c r="E126" s="260"/>
      <c r="F126" s="260"/>
      <c r="G126" s="260"/>
      <c r="H126" s="260"/>
      <c r="I126" s="260"/>
      <c r="J126" s="260"/>
      <c r="K126" s="260"/>
      <c r="L126" s="260"/>
      <c r="M126" s="260"/>
      <c r="N126" s="260"/>
      <c r="O126" s="260"/>
      <c r="P126" s="260" t="e">
        <f t="shared" si="0"/>
        <v>#N/A</v>
      </c>
      <c r="Q126" s="260"/>
      <c r="R126" s="260"/>
      <c r="AT126" s="33"/>
      <c r="BA126" s="186"/>
      <c r="BB126" s="177"/>
      <c r="BC126" s="251"/>
      <c r="BD126" s="174" t="s">
        <v>465</v>
      </c>
      <c r="BE126" s="175">
        <v>120</v>
      </c>
      <c r="BF126" s="176">
        <v>4950</v>
      </c>
      <c r="BI126" s="186"/>
      <c r="BJ126" s="218"/>
      <c r="BK126" s="244"/>
      <c r="BL126" s="212" t="s">
        <v>1128</v>
      </c>
      <c r="BM126" s="213">
        <v>6</v>
      </c>
      <c r="BN126" s="216">
        <v>350</v>
      </c>
    </row>
    <row r="127" spans="1:66" ht="15" customHeight="1">
      <c r="A127" s="146">
        <v>40</v>
      </c>
      <c r="B127" s="260"/>
      <c r="C127" s="260"/>
      <c r="D127" s="260"/>
      <c r="E127" s="260"/>
      <c r="F127" s="260"/>
      <c r="G127" s="260"/>
      <c r="H127" s="260"/>
      <c r="I127" s="260"/>
      <c r="J127" s="260"/>
      <c r="K127" s="260"/>
      <c r="L127" s="260"/>
      <c r="M127" s="260"/>
      <c r="N127" s="260"/>
      <c r="O127" s="260"/>
      <c r="P127" s="260" t="e">
        <f t="shared" si="0"/>
        <v>#N/A</v>
      </c>
      <c r="Q127" s="260"/>
      <c r="R127" s="260"/>
      <c r="AT127" s="33"/>
      <c r="BA127" s="186"/>
      <c r="BB127" s="177"/>
      <c r="BC127" s="251"/>
      <c r="BD127" s="174" t="s">
        <v>466</v>
      </c>
      <c r="BE127" s="175">
        <v>120</v>
      </c>
      <c r="BF127" s="176">
        <v>4500</v>
      </c>
      <c r="BI127" s="186"/>
      <c r="BJ127" s="218"/>
      <c r="BK127" s="244"/>
      <c r="BL127" s="221" t="s">
        <v>1129</v>
      </c>
      <c r="BM127" s="222">
        <v>6</v>
      </c>
      <c r="BN127" s="223">
        <v>285</v>
      </c>
    </row>
    <row r="128" spans="1:66" ht="15" customHeight="1">
      <c r="A128" s="146">
        <v>41</v>
      </c>
      <c r="B128" s="260"/>
      <c r="C128" s="260"/>
      <c r="D128" s="260"/>
      <c r="E128" s="260"/>
      <c r="F128" s="260"/>
      <c r="G128" s="260"/>
      <c r="H128" s="260"/>
      <c r="I128" s="260"/>
      <c r="J128" s="260"/>
      <c r="K128" s="260"/>
      <c r="L128" s="260"/>
      <c r="M128" s="260"/>
      <c r="N128" s="260"/>
      <c r="O128" s="260"/>
      <c r="P128" s="260" t="e">
        <f t="shared" si="0"/>
        <v>#N/A</v>
      </c>
      <c r="Q128" s="260"/>
      <c r="R128" s="260"/>
      <c r="AT128" s="33"/>
      <c r="BA128" s="186"/>
      <c r="BB128" s="177"/>
      <c r="BC128" s="251"/>
      <c r="BD128" s="174" t="s">
        <v>467</v>
      </c>
      <c r="BE128" s="175">
        <v>90</v>
      </c>
      <c r="BF128" s="176">
        <v>3950</v>
      </c>
      <c r="BI128" s="186"/>
      <c r="BJ128" s="218"/>
      <c r="BK128" s="244"/>
      <c r="BL128" s="221" t="s">
        <v>1130</v>
      </c>
      <c r="BM128" s="222">
        <v>6</v>
      </c>
      <c r="BN128" s="223">
        <v>350</v>
      </c>
    </row>
    <row r="129" spans="1:66" ht="15" customHeight="1">
      <c r="A129" s="146">
        <v>42</v>
      </c>
      <c r="B129" s="260"/>
      <c r="C129" s="260"/>
      <c r="D129" s="260"/>
      <c r="E129" s="260"/>
      <c r="F129" s="260"/>
      <c r="G129" s="260"/>
      <c r="H129" s="260"/>
      <c r="I129" s="260"/>
      <c r="J129" s="260"/>
      <c r="K129" s="260"/>
      <c r="L129" s="260"/>
      <c r="M129" s="260"/>
      <c r="N129" s="260"/>
      <c r="O129" s="260"/>
      <c r="P129" s="260" t="e">
        <f t="shared" si="0"/>
        <v>#N/A</v>
      </c>
      <c r="Q129" s="260"/>
      <c r="R129" s="260"/>
      <c r="AT129" s="33"/>
      <c r="BA129" s="186"/>
      <c r="BB129" s="177"/>
      <c r="BC129" s="251" t="s">
        <v>344</v>
      </c>
      <c r="BD129" s="174" t="s">
        <v>468</v>
      </c>
      <c r="BE129" s="175">
        <v>50</v>
      </c>
      <c r="BF129" s="176">
        <v>1975</v>
      </c>
      <c r="BI129" s="186"/>
      <c r="BJ129" s="218"/>
      <c r="BK129" s="244"/>
      <c r="BL129" s="221" t="s">
        <v>1131</v>
      </c>
      <c r="BM129" s="222">
        <v>6</v>
      </c>
      <c r="BN129" s="223">
        <v>295</v>
      </c>
    </row>
    <row r="130" spans="1:66" ht="15" customHeight="1">
      <c r="A130" s="146">
        <v>43</v>
      </c>
      <c r="B130" s="260"/>
      <c r="C130" s="260"/>
      <c r="D130" s="260"/>
      <c r="E130" s="260"/>
      <c r="F130" s="260"/>
      <c r="G130" s="260"/>
      <c r="H130" s="260"/>
      <c r="I130" s="260"/>
      <c r="J130" s="260"/>
      <c r="K130" s="260"/>
      <c r="L130" s="260"/>
      <c r="M130" s="260"/>
      <c r="N130" s="260"/>
      <c r="O130" s="260"/>
      <c r="P130" s="260" t="e">
        <f t="shared" si="0"/>
        <v>#N/A</v>
      </c>
      <c r="Q130" s="260"/>
      <c r="R130" s="260"/>
      <c r="AT130" s="33"/>
      <c r="BA130" s="186"/>
      <c r="BB130" s="177"/>
      <c r="BC130" s="251"/>
      <c r="BD130" s="174" t="s">
        <v>469</v>
      </c>
      <c r="BE130" s="175">
        <v>50</v>
      </c>
      <c r="BF130" s="176">
        <v>1975</v>
      </c>
      <c r="BI130" s="186"/>
      <c r="BJ130" s="218"/>
      <c r="BK130" s="244"/>
      <c r="BL130" s="221" t="s">
        <v>1132</v>
      </c>
      <c r="BM130" s="222">
        <v>6</v>
      </c>
      <c r="BN130" s="223">
        <v>350</v>
      </c>
    </row>
    <row r="131" spans="1:66" ht="15" customHeight="1">
      <c r="A131" s="146">
        <v>44</v>
      </c>
      <c r="B131" s="260"/>
      <c r="C131" s="260"/>
      <c r="D131" s="260"/>
      <c r="E131" s="260"/>
      <c r="F131" s="260"/>
      <c r="G131" s="260"/>
      <c r="H131" s="260"/>
      <c r="I131" s="260"/>
      <c r="J131" s="260"/>
      <c r="K131" s="260"/>
      <c r="L131" s="260"/>
      <c r="M131" s="260"/>
      <c r="N131" s="260"/>
      <c r="O131" s="260"/>
      <c r="P131" s="260" t="e">
        <f t="shared" si="0"/>
        <v>#N/A</v>
      </c>
      <c r="Q131" s="260"/>
      <c r="R131" s="260"/>
      <c r="AT131" s="33"/>
      <c r="BA131" s="186"/>
      <c r="BB131" s="177"/>
      <c r="BC131" s="251"/>
      <c r="BD131" s="174" t="s">
        <v>470</v>
      </c>
      <c r="BE131" s="175">
        <v>50</v>
      </c>
      <c r="BF131" s="176">
        <v>1750</v>
      </c>
      <c r="BI131" s="188"/>
      <c r="BJ131" s="218"/>
      <c r="BK131" s="244"/>
      <c r="BL131" s="212" t="s">
        <v>1133</v>
      </c>
      <c r="BM131" s="213">
        <v>3.2</v>
      </c>
      <c r="BN131" s="216">
        <v>104</v>
      </c>
    </row>
    <row r="132" spans="1:66" ht="15" customHeight="1">
      <c r="A132" s="146">
        <v>45</v>
      </c>
      <c r="B132" s="260"/>
      <c r="C132" s="260"/>
      <c r="D132" s="260"/>
      <c r="E132" s="260"/>
      <c r="F132" s="260"/>
      <c r="G132" s="260"/>
      <c r="H132" s="260"/>
      <c r="I132" s="260"/>
      <c r="J132" s="260"/>
      <c r="K132" s="260"/>
      <c r="L132" s="260"/>
      <c r="M132" s="260"/>
      <c r="N132" s="260"/>
      <c r="O132" s="260"/>
      <c r="P132" s="260" t="e">
        <f t="shared" si="0"/>
        <v>#N/A</v>
      </c>
      <c r="Q132" s="260"/>
      <c r="R132" s="260"/>
      <c r="AT132" s="33"/>
      <c r="BA132" s="186"/>
      <c r="BB132" s="177"/>
      <c r="BC132" s="251"/>
      <c r="BD132" s="174" t="s">
        <v>471</v>
      </c>
      <c r="BE132" s="175">
        <v>50</v>
      </c>
      <c r="BF132" s="176">
        <v>2000</v>
      </c>
      <c r="BI132" s="188"/>
      <c r="BJ132" s="218"/>
      <c r="BK132" s="244"/>
      <c r="BL132" s="212" t="s">
        <v>1134</v>
      </c>
      <c r="BM132" s="213">
        <v>3.2</v>
      </c>
      <c r="BN132" s="216">
        <v>179</v>
      </c>
    </row>
    <row r="133" spans="1:66" ht="15" customHeight="1">
      <c r="A133" s="146">
        <v>46</v>
      </c>
      <c r="B133" s="260"/>
      <c r="C133" s="260"/>
      <c r="D133" s="260"/>
      <c r="E133" s="260"/>
      <c r="F133" s="260"/>
      <c r="G133" s="260"/>
      <c r="H133" s="260"/>
      <c r="I133" s="260"/>
      <c r="J133" s="260"/>
      <c r="K133" s="260"/>
      <c r="L133" s="260"/>
      <c r="M133" s="260"/>
      <c r="N133" s="260"/>
      <c r="O133" s="260"/>
      <c r="P133" s="260" t="e">
        <f t="shared" si="0"/>
        <v>#N/A</v>
      </c>
      <c r="Q133" s="260"/>
      <c r="R133" s="260"/>
      <c r="AT133" s="33"/>
      <c r="BA133" s="186"/>
      <c r="BB133" s="177"/>
      <c r="BC133" s="251"/>
      <c r="BD133" s="174" t="s">
        <v>472</v>
      </c>
      <c r="BE133" s="175">
        <v>50</v>
      </c>
      <c r="BF133" s="176">
        <v>1900</v>
      </c>
      <c r="BI133" s="186"/>
      <c r="BJ133" s="218"/>
      <c r="BK133" s="244"/>
      <c r="BL133" s="212" t="s">
        <v>1135</v>
      </c>
      <c r="BM133" s="213">
        <v>3.2</v>
      </c>
      <c r="BN133" s="216">
        <v>116</v>
      </c>
    </row>
    <row r="134" spans="1:66" ht="15" customHeight="1">
      <c r="A134" s="146">
        <v>47</v>
      </c>
      <c r="B134" s="260"/>
      <c r="C134" s="260"/>
      <c r="D134" s="260"/>
      <c r="E134" s="260"/>
      <c r="F134" s="260"/>
      <c r="G134" s="260"/>
      <c r="H134" s="260"/>
      <c r="I134" s="260"/>
      <c r="J134" s="260"/>
      <c r="K134" s="260"/>
      <c r="L134" s="260"/>
      <c r="M134" s="260"/>
      <c r="N134" s="260"/>
      <c r="O134" s="260"/>
      <c r="P134" s="260" t="e">
        <f t="shared" si="0"/>
        <v>#N/A</v>
      </c>
      <c r="Q134" s="260"/>
      <c r="R134" s="260"/>
      <c r="AT134" s="33"/>
      <c r="BA134" s="186"/>
      <c r="BB134" s="177"/>
      <c r="BC134" s="251" t="s">
        <v>369</v>
      </c>
      <c r="BD134" s="174" t="s">
        <v>473</v>
      </c>
      <c r="BE134" s="175">
        <v>30</v>
      </c>
      <c r="BF134" s="176">
        <v>575</v>
      </c>
      <c r="BI134" s="186"/>
      <c r="BJ134" s="215"/>
      <c r="BK134" s="244"/>
      <c r="BL134" s="212" t="s">
        <v>1136</v>
      </c>
      <c r="BM134" s="213">
        <v>3.2</v>
      </c>
      <c r="BN134" s="216">
        <v>191</v>
      </c>
    </row>
    <row r="135" spans="1:66" ht="15" customHeight="1">
      <c r="A135" s="146">
        <v>48</v>
      </c>
      <c r="B135" s="260"/>
      <c r="C135" s="260"/>
      <c r="D135" s="260"/>
      <c r="E135" s="260"/>
      <c r="F135" s="260"/>
      <c r="G135" s="260"/>
      <c r="H135" s="260"/>
      <c r="I135" s="260"/>
      <c r="J135" s="260"/>
      <c r="K135" s="260"/>
      <c r="L135" s="260"/>
      <c r="M135" s="260"/>
      <c r="N135" s="260"/>
      <c r="O135" s="260"/>
      <c r="P135" s="260" t="e">
        <f t="shared" si="0"/>
        <v>#N/A</v>
      </c>
      <c r="Q135" s="260"/>
      <c r="R135" s="260"/>
      <c r="AT135" s="33"/>
      <c r="BA135" s="186"/>
      <c r="BB135" s="181"/>
      <c r="BC135" s="251"/>
      <c r="BD135" s="174" t="s">
        <v>474</v>
      </c>
      <c r="BE135" s="175">
        <v>30</v>
      </c>
      <c r="BF135" s="176">
        <v>575</v>
      </c>
      <c r="BI135" s="186"/>
      <c r="BJ135" s="224" t="s">
        <v>1137</v>
      </c>
      <c r="BK135" s="213" t="s">
        <v>1010</v>
      </c>
      <c r="BL135" s="212" t="s">
        <v>1138</v>
      </c>
      <c r="BM135" s="213">
        <v>6</v>
      </c>
      <c r="BN135" s="216">
        <v>75</v>
      </c>
    </row>
    <row r="136" spans="1:66" ht="15" customHeight="1">
      <c r="A136" s="146">
        <v>49</v>
      </c>
      <c r="B136" s="260"/>
      <c r="C136" s="260"/>
      <c r="D136" s="260"/>
      <c r="E136" s="260"/>
      <c r="F136" s="260"/>
      <c r="G136" s="260"/>
      <c r="H136" s="260"/>
      <c r="I136" s="260"/>
      <c r="J136" s="260"/>
      <c r="K136" s="260"/>
      <c r="L136" s="260"/>
      <c r="M136" s="260"/>
      <c r="N136" s="260"/>
      <c r="O136" s="260"/>
      <c r="P136" s="260" t="e">
        <f t="shared" si="0"/>
        <v>#N/A</v>
      </c>
      <c r="Q136" s="260"/>
      <c r="R136" s="260"/>
      <c r="AT136" s="33"/>
      <c r="BA136" s="188"/>
      <c r="BB136" s="182" t="s">
        <v>475</v>
      </c>
      <c r="BC136" s="183" t="s">
        <v>325</v>
      </c>
      <c r="BD136" s="174" t="s">
        <v>476</v>
      </c>
      <c r="BE136" s="175">
        <v>100</v>
      </c>
      <c r="BF136" s="176">
        <v>4950</v>
      </c>
      <c r="BI136" s="186"/>
      <c r="BJ136" s="217" t="s">
        <v>1139</v>
      </c>
      <c r="BK136" s="244" t="s">
        <v>1010</v>
      </c>
      <c r="BL136" s="212" t="s">
        <v>1140</v>
      </c>
      <c r="BM136" s="213">
        <v>6</v>
      </c>
      <c r="BN136" s="216">
        <v>205</v>
      </c>
    </row>
    <row r="137" spans="1:66" ht="15" customHeight="1">
      <c r="A137" s="146">
        <v>50</v>
      </c>
      <c r="B137" s="260"/>
      <c r="C137" s="260"/>
      <c r="D137" s="260"/>
      <c r="E137" s="260"/>
      <c r="F137" s="260"/>
      <c r="G137" s="260"/>
      <c r="H137" s="260"/>
      <c r="I137" s="260"/>
      <c r="J137" s="260"/>
      <c r="K137" s="260"/>
      <c r="L137" s="260"/>
      <c r="M137" s="260"/>
      <c r="N137" s="260"/>
      <c r="O137" s="260"/>
      <c r="P137" s="260" t="e">
        <f t="shared" si="0"/>
        <v>#N/A</v>
      </c>
      <c r="Q137" s="260"/>
      <c r="R137" s="260"/>
      <c r="AT137" s="33"/>
      <c r="BA137" s="189"/>
      <c r="BB137" s="177"/>
      <c r="BC137" s="251" t="s">
        <v>344</v>
      </c>
      <c r="BD137" s="174" t="s">
        <v>477</v>
      </c>
      <c r="BE137" s="175">
        <v>50</v>
      </c>
      <c r="BF137" s="176">
        <v>1600</v>
      </c>
      <c r="BI137" s="186"/>
      <c r="BJ137" s="218"/>
      <c r="BK137" s="244"/>
      <c r="BL137" s="212" t="s">
        <v>1141</v>
      </c>
      <c r="BM137" s="213">
        <v>6</v>
      </c>
      <c r="BN137" s="216">
        <v>262</v>
      </c>
    </row>
    <row r="138" spans="1:66" ht="15" customHeight="1">
      <c r="A138" s="146">
        <v>51</v>
      </c>
      <c r="B138" s="260"/>
      <c r="C138" s="260"/>
      <c r="D138" s="260"/>
      <c r="E138" s="260"/>
      <c r="F138" s="260"/>
      <c r="G138" s="260"/>
      <c r="H138" s="260"/>
      <c r="I138" s="260"/>
      <c r="J138" s="260"/>
      <c r="K138" s="260"/>
      <c r="L138" s="260"/>
      <c r="M138" s="260"/>
      <c r="N138" s="260"/>
      <c r="O138" s="260"/>
      <c r="P138" s="260" t="e">
        <f t="shared" si="0"/>
        <v>#N/A</v>
      </c>
      <c r="Q138" s="260"/>
      <c r="R138" s="260"/>
      <c r="AT138" s="33"/>
      <c r="BA138" s="189"/>
      <c r="BB138" s="177"/>
      <c r="BC138" s="251"/>
      <c r="BD138" s="174" t="s">
        <v>478</v>
      </c>
      <c r="BE138" s="175">
        <v>50</v>
      </c>
      <c r="BF138" s="176">
        <v>1600</v>
      </c>
      <c r="BI138" s="186"/>
      <c r="BJ138" s="218"/>
      <c r="BK138" s="244"/>
      <c r="BL138" s="212" t="s">
        <v>1142</v>
      </c>
      <c r="BM138" s="213">
        <v>6</v>
      </c>
      <c r="BN138" s="216">
        <v>300</v>
      </c>
    </row>
    <row r="139" spans="1:66" ht="15" customHeight="1">
      <c r="A139" s="146">
        <v>52</v>
      </c>
      <c r="B139" s="260"/>
      <c r="C139" s="260"/>
      <c r="D139" s="260"/>
      <c r="E139" s="260"/>
      <c r="F139" s="260"/>
      <c r="G139" s="260"/>
      <c r="H139" s="260"/>
      <c r="I139" s="260"/>
      <c r="J139" s="260"/>
      <c r="K139" s="260"/>
      <c r="L139" s="260"/>
      <c r="M139" s="260"/>
      <c r="N139" s="260"/>
      <c r="O139" s="260"/>
      <c r="P139" s="260" t="e">
        <f t="shared" si="0"/>
        <v>#N/A</v>
      </c>
      <c r="Q139" s="260"/>
      <c r="R139" s="260"/>
      <c r="AT139" s="33"/>
      <c r="BA139" s="189"/>
      <c r="BB139" s="181"/>
      <c r="BC139" s="183" t="s">
        <v>369</v>
      </c>
      <c r="BD139" s="174" t="s">
        <v>479</v>
      </c>
      <c r="BE139" s="175">
        <v>25</v>
      </c>
      <c r="BF139" s="176">
        <v>575</v>
      </c>
      <c r="BI139" s="186"/>
      <c r="BJ139" s="218"/>
      <c r="BK139" s="244"/>
      <c r="BL139" s="212" t="s">
        <v>1143</v>
      </c>
      <c r="BM139" s="213">
        <v>6</v>
      </c>
      <c r="BN139" s="216">
        <v>300</v>
      </c>
    </row>
    <row r="140" spans="1:66" ht="15" customHeight="1">
      <c r="A140" s="146">
        <v>53</v>
      </c>
      <c r="B140" s="260"/>
      <c r="C140" s="260"/>
      <c r="D140" s="260"/>
      <c r="E140" s="260"/>
      <c r="F140" s="260"/>
      <c r="G140" s="260"/>
      <c r="H140" s="260"/>
      <c r="I140" s="260"/>
      <c r="J140" s="260"/>
      <c r="K140" s="260"/>
      <c r="L140" s="260"/>
      <c r="M140" s="260"/>
      <c r="N140" s="260"/>
      <c r="O140" s="260"/>
      <c r="P140" s="260" t="e">
        <f t="shared" si="0"/>
        <v>#N/A</v>
      </c>
      <c r="Q140" s="260"/>
      <c r="R140" s="260"/>
      <c r="BA140" s="188"/>
      <c r="BB140" s="191" t="s">
        <v>480</v>
      </c>
      <c r="BC140" s="183" t="s">
        <v>369</v>
      </c>
      <c r="BD140" s="174" t="s">
        <v>481</v>
      </c>
      <c r="BE140" s="175">
        <v>10</v>
      </c>
      <c r="BF140" s="176">
        <v>550</v>
      </c>
      <c r="BI140" s="186"/>
      <c r="BJ140" s="218"/>
      <c r="BK140" s="244"/>
      <c r="BL140" s="212" t="s">
        <v>1144</v>
      </c>
      <c r="BM140" s="213">
        <v>6</v>
      </c>
      <c r="BN140" s="216">
        <v>110</v>
      </c>
    </row>
    <row r="141" spans="1:66" ht="15" customHeight="1">
      <c r="A141" s="146">
        <v>54</v>
      </c>
      <c r="B141" s="260"/>
      <c r="C141" s="260"/>
      <c r="D141" s="260"/>
      <c r="E141" s="260"/>
      <c r="F141" s="260"/>
      <c r="G141" s="260"/>
      <c r="H141" s="260"/>
      <c r="I141" s="260"/>
      <c r="J141" s="260"/>
      <c r="K141" s="260"/>
      <c r="L141" s="260"/>
      <c r="M141" s="260"/>
      <c r="N141" s="260"/>
      <c r="O141" s="260"/>
      <c r="P141" s="260" t="e">
        <f t="shared" si="0"/>
        <v>#N/A</v>
      </c>
      <c r="Q141" s="260"/>
      <c r="R141" s="260"/>
      <c r="BA141" s="188"/>
      <c r="BB141" s="192" t="s">
        <v>482</v>
      </c>
      <c r="BC141" s="251" t="s">
        <v>325</v>
      </c>
      <c r="BD141" s="193" t="s">
        <v>483</v>
      </c>
      <c r="BE141" s="194">
        <v>180</v>
      </c>
      <c r="BF141" s="195">
        <v>4000</v>
      </c>
      <c r="BI141" s="186"/>
      <c r="BJ141" s="218"/>
      <c r="BK141" s="244" t="s">
        <v>1010</v>
      </c>
      <c r="BL141" s="212" t="s">
        <v>1145</v>
      </c>
      <c r="BM141" s="213">
        <v>6</v>
      </c>
      <c r="BN141" s="216">
        <v>110</v>
      </c>
    </row>
    <row r="142" spans="1:66" ht="15" customHeight="1">
      <c r="A142" s="146">
        <v>55</v>
      </c>
      <c r="B142" s="260"/>
      <c r="C142" s="260"/>
      <c r="D142" s="260"/>
      <c r="E142" s="260"/>
      <c r="F142" s="260"/>
      <c r="G142" s="260"/>
      <c r="H142" s="260"/>
      <c r="I142" s="260"/>
      <c r="J142" s="260"/>
      <c r="K142" s="260"/>
      <c r="L142" s="260"/>
      <c r="M142" s="260"/>
      <c r="N142" s="260"/>
      <c r="O142" s="260"/>
      <c r="P142" s="260" t="e">
        <f t="shared" si="0"/>
        <v>#N/A</v>
      </c>
      <c r="Q142" s="260"/>
      <c r="R142" s="260"/>
      <c r="BA142" s="189"/>
      <c r="BB142" s="177"/>
      <c r="BC142" s="251"/>
      <c r="BD142" s="174" t="s">
        <v>484</v>
      </c>
      <c r="BE142" s="175">
        <v>180</v>
      </c>
      <c r="BF142" s="176">
        <v>4000</v>
      </c>
      <c r="BI142" s="186"/>
      <c r="BJ142" s="218"/>
      <c r="BK142" s="244"/>
      <c r="BL142" s="212" t="s">
        <v>1146</v>
      </c>
      <c r="BM142" s="213">
        <v>6</v>
      </c>
      <c r="BN142" s="216">
        <v>96</v>
      </c>
    </row>
    <row r="143" spans="1:66" ht="15" customHeight="1">
      <c r="A143" s="146">
        <v>56</v>
      </c>
      <c r="B143" s="260"/>
      <c r="C143" s="260"/>
      <c r="D143" s="260"/>
      <c r="E143" s="260"/>
      <c r="F143" s="260"/>
      <c r="G143" s="260"/>
      <c r="H143" s="260"/>
      <c r="I143" s="260"/>
      <c r="J143" s="260"/>
      <c r="K143" s="260"/>
      <c r="L143" s="260"/>
      <c r="M143" s="260"/>
      <c r="N143" s="260"/>
      <c r="O143" s="260"/>
      <c r="P143" s="260" t="e">
        <f t="shared" si="0"/>
        <v>#N/A</v>
      </c>
      <c r="Q143" s="260"/>
      <c r="R143" s="260"/>
      <c r="BA143" s="188"/>
      <c r="BB143" s="181"/>
      <c r="BC143" s="251"/>
      <c r="BD143" s="174" t="s">
        <v>485</v>
      </c>
      <c r="BE143" s="175">
        <v>180</v>
      </c>
      <c r="BF143" s="176">
        <v>4000</v>
      </c>
      <c r="BI143" s="186"/>
      <c r="BJ143" s="218"/>
      <c r="BK143" s="244"/>
      <c r="BL143" s="212" t="s">
        <v>1147</v>
      </c>
      <c r="BM143" s="213">
        <v>6</v>
      </c>
      <c r="BN143" s="216">
        <v>110</v>
      </c>
    </row>
    <row r="144" spans="1:66" ht="15" customHeight="1">
      <c r="A144" s="146">
        <v>57</v>
      </c>
      <c r="B144" s="260"/>
      <c r="C144" s="260"/>
      <c r="D144" s="260"/>
      <c r="E144" s="260"/>
      <c r="F144" s="260"/>
      <c r="G144" s="260"/>
      <c r="H144" s="260"/>
      <c r="I144" s="260"/>
      <c r="J144" s="260"/>
      <c r="K144" s="260"/>
      <c r="L144" s="260"/>
      <c r="M144" s="260"/>
      <c r="N144" s="260"/>
      <c r="O144" s="260"/>
      <c r="P144" s="260" t="e">
        <f t="shared" si="0"/>
        <v>#N/A</v>
      </c>
      <c r="Q144" s="260"/>
      <c r="R144" s="260"/>
      <c r="BA144" s="186"/>
      <c r="BB144" s="182" t="s">
        <v>486</v>
      </c>
      <c r="BC144" s="251" t="s">
        <v>320</v>
      </c>
      <c r="BD144" s="174" t="s">
        <v>487</v>
      </c>
      <c r="BE144" s="175">
        <v>400</v>
      </c>
      <c r="BF144" s="176">
        <v>9950</v>
      </c>
      <c r="BI144" s="186"/>
      <c r="BJ144" s="218"/>
      <c r="BK144" s="244"/>
      <c r="BL144" s="212" t="s">
        <v>1148</v>
      </c>
      <c r="BM144" s="213">
        <v>6</v>
      </c>
      <c r="BN144" s="216">
        <v>125</v>
      </c>
    </row>
    <row r="145" spans="1:66" ht="15" customHeight="1">
      <c r="A145" s="146">
        <v>58</v>
      </c>
      <c r="B145" s="260"/>
      <c r="C145" s="260"/>
      <c r="D145" s="260"/>
      <c r="E145" s="260"/>
      <c r="F145" s="260"/>
      <c r="G145" s="260"/>
      <c r="H145" s="260"/>
      <c r="I145" s="260"/>
      <c r="J145" s="260"/>
      <c r="K145" s="260"/>
      <c r="L145" s="260"/>
      <c r="M145" s="260"/>
      <c r="N145" s="260"/>
      <c r="O145" s="260"/>
      <c r="P145" s="260" t="e">
        <f t="shared" si="0"/>
        <v>#N/A</v>
      </c>
      <c r="Q145" s="260"/>
      <c r="R145" s="260"/>
      <c r="BA145" s="186"/>
      <c r="BB145" s="177"/>
      <c r="BC145" s="251"/>
      <c r="BD145" s="174" t="s">
        <v>488</v>
      </c>
      <c r="BE145" s="175">
        <v>200</v>
      </c>
      <c r="BF145" s="176">
        <v>14950</v>
      </c>
      <c r="BI145" s="186"/>
      <c r="BJ145" s="218"/>
      <c r="BK145" s="244"/>
      <c r="BL145" s="212" t="s">
        <v>1149</v>
      </c>
      <c r="BM145" s="213">
        <v>6</v>
      </c>
      <c r="BN145" s="216">
        <v>143</v>
      </c>
    </row>
    <row r="146" spans="1:66" ht="15" customHeight="1">
      <c r="A146" s="146">
        <v>59</v>
      </c>
      <c r="B146" s="260"/>
      <c r="C146" s="260"/>
      <c r="D146" s="260"/>
      <c r="E146" s="260"/>
      <c r="F146" s="260"/>
      <c r="G146" s="260"/>
      <c r="H146" s="260"/>
      <c r="I146" s="260"/>
      <c r="J146" s="260"/>
      <c r="K146" s="260"/>
      <c r="L146" s="260"/>
      <c r="M146" s="260"/>
      <c r="N146" s="260"/>
      <c r="O146" s="260"/>
      <c r="P146" s="260" t="e">
        <f t="shared" si="0"/>
        <v>#N/A</v>
      </c>
      <c r="Q146" s="260"/>
      <c r="R146" s="260"/>
      <c r="BA146" s="186"/>
      <c r="BB146" s="177"/>
      <c r="BC146" s="251"/>
      <c r="BD146" s="174" t="s">
        <v>489</v>
      </c>
      <c r="BE146" s="175">
        <v>200</v>
      </c>
      <c r="BF146" s="176">
        <v>14950</v>
      </c>
      <c r="BI146" s="186"/>
      <c r="BJ146" s="218"/>
      <c r="BK146" s="244"/>
      <c r="BL146" s="212" t="s">
        <v>1150</v>
      </c>
      <c r="BM146" s="213">
        <v>6</v>
      </c>
      <c r="BN146" s="216">
        <v>143</v>
      </c>
    </row>
    <row r="147" spans="1:66" ht="15" customHeight="1">
      <c r="A147" s="146">
        <v>60</v>
      </c>
      <c r="B147" s="260"/>
      <c r="C147" s="260"/>
      <c r="D147" s="260"/>
      <c r="E147" s="260"/>
      <c r="F147" s="260"/>
      <c r="G147" s="260"/>
      <c r="H147" s="260"/>
      <c r="I147" s="260"/>
      <c r="J147" s="260"/>
      <c r="K147" s="260"/>
      <c r="L147" s="260"/>
      <c r="M147" s="260"/>
      <c r="N147" s="260"/>
      <c r="O147" s="260"/>
      <c r="P147" s="260" t="e">
        <f t="shared" si="0"/>
        <v>#N/A</v>
      </c>
      <c r="Q147" s="260"/>
      <c r="R147" s="260"/>
      <c r="BA147" s="186"/>
      <c r="BB147" s="177"/>
      <c r="BC147" s="251" t="s">
        <v>325</v>
      </c>
      <c r="BD147" s="174" t="s">
        <v>490</v>
      </c>
      <c r="BE147" s="175">
        <v>100</v>
      </c>
      <c r="BF147" s="176">
        <v>5000</v>
      </c>
      <c r="BI147" s="186"/>
      <c r="BJ147" s="218"/>
      <c r="BK147" s="244"/>
      <c r="BL147" s="212" t="s">
        <v>1151</v>
      </c>
      <c r="BM147" s="213">
        <v>6</v>
      </c>
      <c r="BN147" s="216">
        <v>173</v>
      </c>
    </row>
    <row r="148" spans="1:66" ht="15" customHeight="1">
      <c r="A148" s="146">
        <v>61</v>
      </c>
      <c r="B148" s="260"/>
      <c r="C148" s="260"/>
      <c r="D148" s="260"/>
      <c r="E148" s="260"/>
      <c r="F148" s="260"/>
      <c r="G148" s="260"/>
      <c r="H148" s="260"/>
      <c r="I148" s="260"/>
      <c r="J148" s="260"/>
      <c r="K148" s="260"/>
      <c r="L148" s="260"/>
      <c r="M148" s="260"/>
      <c r="N148" s="260"/>
      <c r="O148" s="260"/>
      <c r="P148" s="260" t="e">
        <f t="shared" si="0"/>
        <v>#N/A</v>
      </c>
      <c r="Q148" s="260"/>
      <c r="R148" s="260"/>
      <c r="BA148" s="186"/>
      <c r="BB148" s="177"/>
      <c r="BC148" s="251"/>
      <c r="BD148" s="174" t="s">
        <v>491</v>
      </c>
      <c r="BE148" s="175">
        <v>100</v>
      </c>
      <c r="BF148" s="176">
        <v>5000</v>
      </c>
      <c r="BI148" s="186"/>
      <c r="BJ148" s="218"/>
      <c r="BK148" s="244"/>
      <c r="BL148" s="212" t="s">
        <v>1152</v>
      </c>
      <c r="BM148" s="213">
        <v>6</v>
      </c>
      <c r="BN148" s="216">
        <v>173</v>
      </c>
    </row>
    <row r="149" spans="1:66" ht="15" customHeight="1">
      <c r="A149" s="146">
        <v>62</v>
      </c>
      <c r="B149" s="260"/>
      <c r="C149" s="260"/>
      <c r="D149" s="260"/>
      <c r="E149" s="260"/>
      <c r="F149" s="260"/>
      <c r="G149" s="260"/>
      <c r="H149" s="260"/>
      <c r="I149" s="260"/>
      <c r="J149" s="260"/>
      <c r="K149" s="260"/>
      <c r="L149" s="260"/>
      <c r="M149" s="260"/>
      <c r="N149" s="260"/>
      <c r="O149" s="260"/>
      <c r="P149" s="260" t="e">
        <f t="shared" si="0"/>
        <v>#N/A</v>
      </c>
      <c r="Q149" s="260"/>
      <c r="R149" s="260"/>
      <c r="BA149" s="186"/>
      <c r="BB149" s="177"/>
      <c r="BC149" s="251"/>
      <c r="BD149" s="174" t="s">
        <v>492</v>
      </c>
      <c r="BE149" s="175">
        <v>90</v>
      </c>
      <c r="BF149" s="176">
        <v>4950</v>
      </c>
      <c r="BI149" s="186"/>
      <c r="BJ149" s="218"/>
      <c r="BK149" s="244"/>
      <c r="BL149" s="212" t="s">
        <v>1153</v>
      </c>
      <c r="BM149" s="213">
        <v>6</v>
      </c>
      <c r="BN149" s="216">
        <v>188</v>
      </c>
    </row>
    <row r="150" spans="1:66" ht="15" customHeight="1">
      <c r="A150" s="146">
        <v>63</v>
      </c>
      <c r="B150" s="260"/>
      <c r="C150" s="260"/>
      <c r="D150" s="260"/>
      <c r="E150" s="260"/>
      <c r="F150" s="260"/>
      <c r="G150" s="260"/>
      <c r="H150" s="260"/>
      <c r="I150" s="260"/>
      <c r="J150" s="260"/>
      <c r="K150" s="260"/>
      <c r="L150" s="260"/>
      <c r="M150" s="260"/>
      <c r="N150" s="260"/>
      <c r="O150" s="260"/>
      <c r="P150" s="260" t="e">
        <f t="shared" si="0"/>
        <v>#N/A</v>
      </c>
      <c r="Q150" s="260"/>
      <c r="R150" s="260"/>
      <c r="BA150" s="186"/>
      <c r="BB150" s="177"/>
      <c r="BC150" s="251"/>
      <c r="BD150" s="174" t="s">
        <v>493</v>
      </c>
      <c r="BE150" s="175">
        <v>90</v>
      </c>
      <c r="BF150" s="176">
        <v>4950</v>
      </c>
      <c r="BI150" s="186"/>
      <c r="BJ150" s="218"/>
      <c r="BK150" s="244"/>
      <c r="BL150" s="212" t="s">
        <v>1154</v>
      </c>
      <c r="BM150" s="213">
        <v>6</v>
      </c>
      <c r="BN150" s="216">
        <v>188</v>
      </c>
    </row>
    <row r="151" spans="1:66" ht="15" customHeight="1">
      <c r="A151" s="146">
        <v>64</v>
      </c>
      <c r="B151" s="260"/>
      <c r="C151" s="260"/>
      <c r="D151" s="260"/>
      <c r="E151" s="260"/>
      <c r="F151" s="260"/>
      <c r="G151" s="260"/>
      <c r="H151" s="260"/>
      <c r="I151" s="260"/>
      <c r="J151" s="260"/>
      <c r="K151" s="260"/>
      <c r="L151" s="260"/>
      <c r="M151" s="260"/>
      <c r="N151" s="260"/>
      <c r="O151" s="260"/>
      <c r="P151" s="260" t="e">
        <f t="shared" si="0"/>
        <v>#N/A</v>
      </c>
      <c r="Q151" s="260"/>
      <c r="R151" s="260"/>
      <c r="BA151" s="186"/>
      <c r="BB151" s="177"/>
      <c r="BC151" s="251"/>
      <c r="BD151" s="174" t="s">
        <v>494</v>
      </c>
      <c r="BE151" s="175">
        <v>90</v>
      </c>
      <c r="BF151" s="176">
        <v>4950</v>
      </c>
      <c r="BI151" s="186"/>
      <c r="BJ151" s="218"/>
      <c r="BK151" s="244"/>
      <c r="BL151" s="212" t="s">
        <v>1155</v>
      </c>
      <c r="BM151" s="213">
        <v>6</v>
      </c>
      <c r="BN151" s="216">
        <v>110</v>
      </c>
    </row>
    <row r="152" spans="1:66" ht="15" customHeight="1">
      <c r="A152" s="146">
        <v>65</v>
      </c>
      <c r="B152" s="260"/>
      <c r="C152" s="260"/>
      <c r="D152" s="260"/>
      <c r="E152" s="260"/>
      <c r="F152" s="260"/>
      <c r="G152" s="260"/>
      <c r="H152" s="260"/>
      <c r="I152" s="260"/>
      <c r="J152" s="260"/>
      <c r="K152" s="260"/>
      <c r="L152" s="260"/>
      <c r="M152" s="260"/>
      <c r="N152" s="260"/>
      <c r="O152" s="260"/>
      <c r="P152" s="260" t="e">
        <f t="shared" si="0"/>
        <v>#N/A</v>
      </c>
      <c r="Q152" s="260"/>
      <c r="R152" s="260"/>
      <c r="BA152" s="186"/>
      <c r="BB152" s="177"/>
      <c r="BC152" s="251"/>
      <c r="BD152" s="174" t="s">
        <v>495</v>
      </c>
      <c r="BE152" s="175">
        <v>90</v>
      </c>
      <c r="BF152" s="176">
        <v>4950</v>
      </c>
      <c r="BI152" s="186"/>
      <c r="BJ152" s="218"/>
      <c r="BK152" s="244"/>
      <c r="BL152" s="212" t="s">
        <v>1156</v>
      </c>
      <c r="BM152" s="213">
        <v>6</v>
      </c>
      <c r="BN152" s="216">
        <v>124</v>
      </c>
    </row>
    <row r="153" spans="1:66" ht="15" customHeight="1">
      <c r="A153" s="146">
        <v>66</v>
      </c>
      <c r="B153" s="260"/>
      <c r="C153" s="260"/>
      <c r="D153" s="260"/>
      <c r="E153" s="260"/>
      <c r="F153" s="260"/>
      <c r="G153" s="260"/>
      <c r="H153" s="260"/>
      <c r="I153" s="260"/>
      <c r="J153" s="260"/>
      <c r="K153" s="260"/>
      <c r="L153" s="260"/>
      <c r="M153" s="260"/>
      <c r="N153" s="260"/>
      <c r="O153" s="260"/>
      <c r="P153" s="260" t="e">
        <f t="shared" ref="P153:P187" si="1">_xlfn.IFS(E153=$BA$2,VLOOKUP(L153,$BD$15:$BE$365,2,0),E153=$BA$3,VLOOKUP(L153,$BL$15:$BM$423,2,0))</f>
        <v>#N/A</v>
      </c>
      <c r="Q153" s="260"/>
      <c r="R153" s="260"/>
      <c r="BA153" s="186"/>
      <c r="BB153" s="177"/>
      <c r="BC153" s="251"/>
      <c r="BD153" s="174" t="s">
        <v>496</v>
      </c>
      <c r="BE153" s="175">
        <v>90</v>
      </c>
      <c r="BF153" s="176">
        <v>4950</v>
      </c>
      <c r="BI153" s="186"/>
      <c r="BJ153" s="218"/>
      <c r="BK153" s="244"/>
      <c r="BL153" s="212" t="s">
        <v>1157</v>
      </c>
      <c r="BM153" s="213">
        <v>6</v>
      </c>
      <c r="BN153" s="216">
        <v>139</v>
      </c>
    </row>
    <row r="154" spans="1:66" ht="15" customHeight="1">
      <c r="A154" s="146">
        <v>67</v>
      </c>
      <c r="B154" s="260"/>
      <c r="C154" s="260"/>
      <c r="D154" s="260"/>
      <c r="E154" s="260"/>
      <c r="F154" s="260"/>
      <c r="G154" s="260"/>
      <c r="H154" s="260"/>
      <c r="I154" s="260"/>
      <c r="J154" s="260"/>
      <c r="K154" s="260"/>
      <c r="L154" s="260"/>
      <c r="M154" s="260"/>
      <c r="N154" s="260"/>
      <c r="O154" s="260"/>
      <c r="P154" s="260" t="e">
        <f t="shared" si="1"/>
        <v>#N/A</v>
      </c>
      <c r="Q154" s="260"/>
      <c r="R154" s="260"/>
      <c r="BA154" s="186"/>
      <c r="BB154" s="181"/>
      <c r="BC154" s="251"/>
      <c r="BD154" s="174" t="s">
        <v>497</v>
      </c>
      <c r="BE154" s="175">
        <v>90</v>
      </c>
      <c r="BF154" s="176">
        <v>4950</v>
      </c>
      <c r="BI154" s="186"/>
      <c r="BJ154" s="218"/>
      <c r="BK154" s="244"/>
      <c r="BL154" s="212" t="s">
        <v>1158</v>
      </c>
      <c r="BM154" s="213">
        <v>4.8</v>
      </c>
      <c r="BN154" s="216">
        <v>96</v>
      </c>
    </row>
    <row r="155" spans="1:66" ht="15" customHeight="1">
      <c r="A155" s="146">
        <v>68</v>
      </c>
      <c r="B155" s="260"/>
      <c r="C155" s="260"/>
      <c r="D155" s="260"/>
      <c r="E155" s="260"/>
      <c r="F155" s="260"/>
      <c r="G155" s="260"/>
      <c r="H155" s="260"/>
      <c r="I155" s="260"/>
      <c r="J155" s="260"/>
      <c r="K155" s="260"/>
      <c r="L155" s="260"/>
      <c r="M155" s="260"/>
      <c r="N155" s="260"/>
      <c r="O155" s="260"/>
      <c r="P155" s="260" t="e">
        <f t="shared" si="1"/>
        <v>#N/A</v>
      </c>
      <c r="Q155" s="260"/>
      <c r="R155" s="260"/>
      <c r="BA155" s="186"/>
      <c r="BB155" s="182" t="s">
        <v>79</v>
      </c>
      <c r="BC155" s="251" t="s">
        <v>325</v>
      </c>
      <c r="BD155" s="174" t="s">
        <v>498</v>
      </c>
      <c r="BE155" s="175">
        <v>90</v>
      </c>
      <c r="BF155" s="176">
        <v>4950</v>
      </c>
      <c r="BI155" s="186"/>
      <c r="BJ155" s="218"/>
      <c r="BK155" s="244"/>
      <c r="BL155" s="212" t="s">
        <v>1159</v>
      </c>
      <c r="BM155" s="213">
        <v>4</v>
      </c>
      <c r="BN155" s="216">
        <v>110</v>
      </c>
    </row>
    <row r="156" spans="1:66" ht="15" customHeight="1">
      <c r="A156" s="146">
        <v>69</v>
      </c>
      <c r="B156" s="260"/>
      <c r="C156" s="260"/>
      <c r="D156" s="260"/>
      <c r="E156" s="260"/>
      <c r="F156" s="260"/>
      <c r="G156" s="260"/>
      <c r="H156" s="260"/>
      <c r="I156" s="260"/>
      <c r="J156" s="260"/>
      <c r="K156" s="260"/>
      <c r="L156" s="260"/>
      <c r="M156" s="260"/>
      <c r="N156" s="260"/>
      <c r="O156" s="260"/>
      <c r="P156" s="260" t="e">
        <f t="shared" si="1"/>
        <v>#N/A</v>
      </c>
      <c r="Q156" s="260"/>
      <c r="R156" s="260"/>
      <c r="BA156" s="186"/>
      <c r="BB156" s="177"/>
      <c r="BC156" s="251"/>
      <c r="BD156" s="174" t="s">
        <v>499</v>
      </c>
      <c r="BE156" s="175">
        <v>90</v>
      </c>
      <c r="BF156" s="176">
        <v>4950</v>
      </c>
      <c r="BI156" s="186"/>
      <c r="BJ156" s="218"/>
      <c r="BK156" s="244"/>
      <c r="BL156" s="212" t="s">
        <v>1160</v>
      </c>
      <c r="BM156" s="213">
        <v>4</v>
      </c>
      <c r="BN156" s="216">
        <v>117</v>
      </c>
    </row>
    <row r="157" spans="1:66" ht="15" customHeight="1">
      <c r="A157" s="146">
        <v>70</v>
      </c>
      <c r="B157" s="260"/>
      <c r="C157" s="260"/>
      <c r="D157" s="260"/>
      <c r="E157" s="260"/>
      <c r="F157" s="260"/>
      <c r="G157" s="260"/>
      <c r="H157" s="260"/>
      <c r="I157" s="260"/>
      <c r="J157" s="260"/>
      <c r="K157" s="260"/>
      <c r="L157" s="260"/>
      <c r="M157" s="260"/>
      <c r="N157" s="260"/>
      <c r="O157" s="260"/>
      <c r="P157" s="260" t="e">
        <f t="shared" si="1"/>
        <v>#N/A</v>
      </c>
      <c r="Q157" s="260"/>
      <c r="R157" s="260"/>
      <c r="BA157" s="186"/>
      <c r="BB157" s="177"/>
      <c r="BC157" s="251"/>
      <c r="BD157" s="174" t="s">
        <v>500</v>
      </c>
      <c r="BE157" s="175">
        <v>90</v>
      </c>
      <c r="BF157" s="176">
        <v>4950</v>
      </c>
      <c r="BI157" s="186"/>
      <c r="BJ157" s="218"/>
      <c r="BK157" s="244"/>
      <c r="BL157" s="212" t="s">
        <v>1161</v>
      </c>
      <c r="BM157" s="213">
        <v>3.2</v>
      </c>
      <c r="BN157" s="216">
        <v>195</v>
      </c>
    </row>
    <row r="158" spans="1:66" ht="15" customHeight="1">
      <c r="A158" s="146">
        <v>71</v>
      </c>
      <c r="B158" s="260"/>
      <c r="C158" s="260"/>
      <c r="D158" s="260"/>
      <c r="E158" s="260"/>
      <c r="F158" s="260"/>
      <c r="G158" s="260"/>
      <c r="H158" s="260"/>
      <c r="I158" s="260"/>
      <c r="J158" s="260"/>
      <c r="K158" s="260"/>
      <c r="L158" s="260"/>
      <c r="M158" s="260"/>
      <c r="N158" s="260"/>
      <c r="O158" s="260"/>
      <c r="P158" s="260" t="e">
        <f t="shared" si="1"/>
        <v>#N/A</v>
      </c>
      <c r="Q158" s="260"/>
      <c r="R158" s="260"/>
      <c r="BA158" s="186"/>
      <c r="BB158" s="177"/>
      <c r="BC158" s="251"/>
      <c r="BD158" s="174" t="s">
        <v>501</v>
      </c>
      <c r="BE158" s="175">
        <v>90</v>
      </c>
      <c r="BF158" s="176">
        <v>4950</v>
      </c>
      <c r="BI158" s="186"/>
      <c r="BJ158" s="218"/>
      <c r="BK158" s="244"/>
      <c r="BL158" s="212" t="s">
        <v>1162</v>
      </c>
      <c r="BM158" s="213">
        <v>3.2</v>
      </c>
      <c r="BN158" s="216">
        <v>200</v>
      </c>
    </row>
    <row r="159" spans="1:66" ht="15" customHeight="1">
      <c r="A159" s="146">
        <v>72</v>
      </c>
      <c r="B159" s="260"/>
      <c r="C159" s="260"/>
      <c r="D159" s="260"/>
      <c r="E159" s="260"/>
      <c r="F159" s="260"/>
      <c r="G159" s="260"/>
      <c r="H159" s="260"/>
      <c r="I159" s="260"/>
      <c r="J159" s="260"/>
      <c r="K159" s="260"/>
      <c r="L159" s="260"/>
      <c r="M159" s="260"/>
      <c r="N159" s="260"/>
      <c r="O159" s="260"/>
      <c r="P159" s="260" t="e">
        <f t="shared" si="1"/>
        <v>#N/A</v>
      </c>
      <c r="Q159" s="260"/>
      <c r="R159" s="260"/>
      <c r="BA159" s="186"/>
      <c r="BB159" s="177"/>
      <c r="BC159" s="251"/>
      <c r="BD159" s="174" t="s">
        <v>502</v>
      </c>
      <c r="BE159" s="175">
        <v>90</v>
      </c>
      <c r="BF159" s="176">
        <v>4950</v>
      </c>
      <c r="BI159" s="186"/>
      <c r="BJ159" s="218"/>
      <c r="BK159" s="244"/>
      <c r="BL159" s="212" t="s">
        <v>1163</v>
      </c>
      <c r="BM159" s="213">
        <v>3.2</v>
      </c>
      <c r="BN159" s="216">
        <v>91</v>
      </c>
    </row>
    <row r="160" spans="1:66" ht="15" customHeight="1">
      <c r="A160" s="146">
        <v>73</v>
      </c>
      <c r="B160" s="260"/>
      <c r="C160" s="260"/>
      <c r="D160" s="260"/>
      <c r="E160" s="260"/>
      <c r="F160" s="260"/>
      <c r="G160" s="260"/>
      <c r="H160" s="260"/>
      <c r="I160" s="260"/>
      <c r="J160" s="260"/>
      <c r="K160" s="260"/>
      <c r="L160" s="260"/>
      <c r="M160" s="260"/>
      <c r="N160" s="260"/>
      <c r="O160" s="260"/>
      <c r="P160" s="260" t="e">
        <f t="shared" si="1"/>
        <v>#N/A</v>
      </c>
      <c r="Q160" s="260"/>
      <c r="R160" s="260"/>
      <c r="BA160" s="186"/>
      <c r="BB160" s="177"/>
      <c r="BC160" s="251"/>
      <c r="BD160" s="174" t="s">
        <v>503</v>
      </c>
      <c r="BE160" s="175">
        <v>90</v>
      </c>
      <c r="BF160" s="176">
        <v>4950</v>
      </c>
      <c r="BI160" s="186"/>
      <c r="BJ160" s="218"/>
      <c r="BK160" s="244"/>
      <c r="BL160" s="212" t="s">
        <v>1164</v>
      </c>
      <c r="BM160" s="213">
        <v>3.2</v>
      </c>
      <c r="BN160" s="216">
        <v>91</v>
      </c>
    </row>
    <row r="161" spans="1:66" ht="15" customHeight="1">
      <c r="A161" s="146">
        <v>74</v>
      </c>
      <c r="B161" s="260"/>
      <c r="C161" s="260"/>
      <c r="D161" s="260"/>
      <c r="E161" s="260"/>
      <c r="F161" s="260"/>
      <c r="G161" s="260"/>
      <c r="H161" s="260"/>
      <c r="I161" s="260"/>
      <c r="J161" s="260"/>
      <c r="K161" s="260"/>
      <c r="L161" s="260"/>
      <c r="M161" s="260"/>
      <c r="N161" s="260"/>
      <c r="O161" s="260"/>
      <c r="P161" s="260" t="e">
        <f t="shared" si="1"/>
        <v>#N/A</v>
      </c>
      <c r="Q161" s="260"/>
      <c r="R161" s="260"/>
      <c r="BA161" s="186"/>
      <c r="BB161" s="177"/>
      <c r="BC161" s="251"/>
      <c r="BD161" s="174" t="s">
        <v>504</v>
      </c>
      <c r="BE161" s="175">
        <v>90</v>
      </c>
      <c r="BF161" s="176">
        <v>4950</v>
      </c>
      <c r="BI161" s="186"/>
      <c r="BJ161" s="218"/>
      <c r="BK161" s="244"/>
      <c r="BL161" s="212" t="s">
        <v>1165</v>
      </c>
      <c r="BM161" s="213">
        <v>3.2</v>
      </c>
      <c r="BN161" s="216">
        <v>123</v>
      </c>
    </row>
    <row r="162" spans="1:66" ht="15" customHeight="1">
      <c r="A162" s="146">
        <v>75</v>
      </c>
      <c r="B162" s="260"/>
      <c r="C162" s="260"/>
      <c r="D162" s="260"/>
      <c r="E162" s="260"/>
      <c r="F162" s="260"/>
      <c r="G162" s="260"/>
      <c r="H162" s="260"/>
      <c r="I162" s="260"/>
      <c r="J162" s="260"/>
      <c r="K162" s="260"/>
      <c r="L162" s="260"/>
      <c r="M162" s="260"/>
      <c r="N162" s="260"/>
      <c r="O162" s="260"/>
      <c r="P162" s="260" t="e">
        <f t="shared" si="1"/>
        <v>#N/A</v>
      </c>
      <c r="Q162" s="260"/>
      <c r="R162" s="260"/>
      <c r="BA162" s="186"/>
      <c r="BB162" s="177"/>
      <c r="BC162" s="251"/>
      <c r="BD162" s="174" t="s">
        <v>505</v>
      </c>
      <c r="BE162" s="175">
        <v>90</v>
      </c>
      <c r="BF162" s="176">
        <v>4950</v>
      </c>
      <c r="BI162" s="186"/>
      <c r="BJ162" s="218"/>
      <c r="BK162" s="244"/>
      <c r="BL162" s="212" t="s">
        <v>1166</v>
      </c>
      <c r="BM162" s="213">
        <v>3.2</v>
      </c>
      <c r="BN162" s="216">
        <v>110</v>
      </c>
    </row>
    <row r="163" spans="1:66" ht="15" customHeight="1">
      <c r="A163" s="146">
        <v>76</v>
      </c>
      <c r="B163" s="260"/>
      <c r="C163" s="260"/>
      <c r="D163" s="260"/>
      <c r="E163" s="260"/>
      <c r="F163" s="260"/>
      <c r="G163" s="260"/>
      <c r="H163" s="260"/>
      <c r="I163" s="260"/>
      <c r="J163" s="260"/>
      <c r="K163" s="260"/>
      <c r="L163" s="260"/>
      <c r="M163" s="260"/>
      <c r="N163" s="260"/>
      <c r="O163" s="260"/>
      <c r="P163" s="260" t="e">
        <f t="shared" si="1"/>
        <v>#N/A</v>
      </c>
      <c r="Q163" s="260"/>
      <c r="R163" s="260"/>
      <c r="BA163" s="186"/>
      <c r="BB163" s="177"/>
      <c r="BC163" s="251"/>
      <c r="BD163" s="174" t="s">
        <v>506</v>
      </c>
      <c r="BE163" s="196">
        <v>90</v>
      </c>
      <c r="BF163" s="176">
        <v>4950</v>
      </c>
      <c r="BI163" s="186"/>
      <c r="BJ163" s="218"/>
      <c r="BK163" s="244"/>
      <c r="BL163" s="225" t="s">
        <v>1167</v>
      </c>
      <c r="BM163" s="222">
        <v>6</v>
      </c>
      <c r="BN163" s="223">
        <v>211</v>
      </c>
    </row>
    <row r="164" spans="1:66" ht="15" customHeight="1">
      <c r="A164" s="146">
        <v>77</v>
      </c>
      <c r="B164" s="260"/>
      <c r="C164" s="260"/>
      <c r="D164" s="260"/>
      <c r="E164" s="260"/>
      <c r="F164" s="260"/>
      <c r="G164" s="260"/>
      <c r="H164" s="260"/>
      <c r="I164" s="260"/>
      <c r="J164" s="260"/>
      <c r="K164" s="260"/>
      <c r="L164" s="260"/>
      <c r="M164" s="260"/>
      <c r="N164" s="260"/>
      <c r="O164" s="260"/>
      <c r="P164" s="260" t="e">
        <f t="shared" si="1"/>
        <v>#N/A</v>
      </c>
      <c r="Q164" s="260"/>
      <c r="R164" s="260"/>
      <c r="BA164" s="186"/>
      <c r="BB164" s="177"/>
      <c r="BC164" s="251"/>
      <c r="BD164" s="174" t="s">
        <v>507</v>
      </c>
      <c r="BE164" s="175">
        <v>90</v>
      </c>
      <c r="BF164" s="176">
        <v>4950</v>
      </c>
      <c r="BI164" s="186"/>
      <c r="BJ164" s="218"/>
      <c r="BK164" s="244"/>
      <c r="BL164" s="225" t="s">
        <v>1168</v>
      </c>
      <c r="BM164" s="222">
        <v>6</v>
      </c>
      <c r="BN164" s="223">
        <v>321</v>
      </c>
    </row>
    <row r="165" spans="1:66" ht="15" customHeight="1">
      <c r="A165" s="146">
        <v>78</v>
      </c>
      <c r="B165" s="260"/>
      <c r="C165" s="260"/>
      <c r="D165" s="260"/>
      <c r="E165" s="260"/>
      <c r="F165" s="260"/>
      <c r="G165" s="260"/>
      <c r="H165" s="260"/>
      <c r="I165" s="260"/>
      <c r="J165" s="260"/>
      <c r="K165" s="260"/>
      <c r="L165" s="260"/>
      <c r="M165" s="260"/>
      <c r="N165" s="260"/>
      <c r="O165" s="260"/>
      <c r="P165" s="260" t="e">
        <f t="shared" si="1"/>
        <v>#N/A</v>
      </c>
      <c r="Q165" s="260"/>
      <c r="R165" s="260"/>
      <c r="BA165" s="186"/>
      <c r="BB165" s="177"/>
      <c r="BC165" s="251"/>
      <c r="BD165" s="174" t="s">
        <v>508</v>
      </c>
      <c r="BE165" s="175">
        <v>90</v>
      </c>
      <c r="BF165" s="176">
        <v>4950</v>
      </c>
      <c r="BI165" s="186"/>
      <c r="BJ165" s="218"/>
      <c r="BK165" s="244"/>
      <c r="BL165" s="225" t="s">
        <v>1169</v>
      </c>
      <c r="BM165" s="222">
        <v>6</v>
      </c>
      <c r="BN165" s="223">
        <v>325</v>
      </c>
    </row>
    <row r="166" spans="1:66" ht="15" customHeight="1">
      <c r="A166" s="146">
        <v>79</v>
      </c>
      <c r="B166" s="260"/>
      <c r="C166" s="260"/>
      <c r="D166" s="260"/>
      <c r="E166" s="260"/>
      <c r="F166" s="260"/>
      <c r="G166" s="260"/>
      <c r="H166" s="260"/>
      <c r="I166" s="260"/>
      <c r="J166" s="260"/>
      <c r="K166" s="260"/>
      <c r="L166" s="260"/>
      <c r="M166" s="260"/>
      <c r="N166" s="260"/>
      <c r="O166" s="260"/>
      <c r="P166" s="260" t="e">
        <f t="shared" si="1"/>
        <v>#N/A</v>
      </c>
      <c r="Q166" s="260"/>
      <c r="R166" s="260"/>
      <c r="BA166" s="186"/>
      <c r="BB166" s="177"/>
      <c r="BC166" s="251"/>
      <c r="BD166" s="174" t="s">
        <v>509</v>
      </c>
      <c r="BE166" s="175">
        <v>90</v>
      </c>
      <c r="BF166" s="176">
        <v>4950</v>
      </c>
      <c r="BI166" s="186"/>
      <c r="BJ166" s="218"/>
      <c r="BK166" s="244"/>
      <c r="BL166" s="225" t="s">
        <v>1170</v>
      </c>
      <c r="BM166" s="222">
        <v>6</v>
      </c>
      <c r="BN166" s="223">
        <v>325</v>
      </c>
    </row>
    <row r="167" spans="1:66" ht="15" customHeight="1">
      <c r="A167" s="146">
        <v>80</v>
      </c>
      <c r="B167" s="260"/>
      <c r="C167" s="260"/>
      <c r="D167" s="260"/>
      <c r="E167" s="260"/>
      <c r="F167" s="260"/>
      <c r="G167" s="260"/>
      <c r="H167" s="260"/>
      <c r="I167" s="260"/>
      <c r="J167" s="260"/>
      <c r="K167" s="260"/>
      <c r="L167" s="260"/>
      <c r="M167" s="260"/>
      <c r="N167" s="260"/>
      <c r="O167" s="260"/>
      <c r="P167" s="260" t="e">
        <f t="shared" si="1"/>
        <v>#N/A</v>
      </c>
      <c r="Q167" s="260"/>
      <c r="R167" s="260"/>
      <c r="BA167" s="186"/>
      <c r="BB167" s="177"/>
      <c r="BC167" s="251"/>
      <c r="BD167" s="174" t="s">
        <v>510</v>
      </c>
      <c r="BE167" s="175">
        <v>90</v>
      </c>
      <c r="BF167" s="176">
        <v>4950</v>
      </c>
      <c r="BI167" s="186"/>
      <c r="BJ167" s="218"/>
      <c r="BK167" s="244"/>
      <c r="BL167" s="225" t="s">
        <v>1171</v>
      </c>
      <c r="BM167" s="222">
        <v>6</v>
      </c>
      <c r="BN167" s="223">
        <v>225.5</v>
      </c>
    </row>
    <row r="168" spans="1:66" ht="15" customHeight="1">
      <c r="A168" s="146">
        <v>81</v>
      </c>
      <c r="B168" s="260"/>
      <c r="C168" s="260"/>
      <c r="D168" s="260"/>
      <c r="E168" s="260"/>
      <c r="F168" s="260"/>
      <c r="G168" s="260"/>
      <c r="H168" s="260"/>
      <c r="I168" s="260"/>
      <c r="J168" s="260"/>
      <c r="K168" s="260"/>
      <c r="L168" s="260"/>
      <c r="M168" s="260"/>
      <c r="N168" s="260"/>
      <c r="O168" s="260"/>
      <c r="P168" s="260" t="e">
        <f t="shared" si="1"/>
        <v>#N/A</v>
      </c>
      <c r="Q168" s="260"/>
      <c r="R168" s="260"/>
      <c r="BA168" s="186"/>
      <c r="BB168" s="177"/>
      <c r="BC168" s="251"/>
      <c r="BD168" s="174" t="s">
        <v>511</v>
      </c>
      <c r="BE168" s="175">
        <v>90</v>
      </c>
      <c r="BF168" s="176">
        <v>4950</v>
      </c>
      <c r="BI168" s="186"/>
      <c r="BJ168" s="218"/>
      <c r="BK168" s="244"/>
      <c r="BL168" s="225" t="s">
        <v>1172</v>
      </c>
      <c r="BM168" s="222">
        <v>6</v>
      </c>
      <c r="BN168" s="223">
        <v>325</v>
      </c>
    </row>
    <row r="169" spans="1:66" ht="15" customHeight="1">
      <c r="A169" s="146">
        <v>82</v>
      </c>
      <c r="B169" s="260"/>
      <c r="C169" s="260"/>
      <c r="D169" s="260"/>
      <c r="E169" s="260"/>
      <c r="F169" s="260"/>
      <c r="G169" s="260"/>
      <c r="H169" s="260"/>
      <c r="I169" s="260"/>
      <c r="J169" s="260"/>
      <c r="K169" s="260"/>
      <c r="L169" s="260"/>
      <c r="M169" s="260"/>
      <c r="N169" s="260"/>
      <c r="O169" s="260"/>
      <c r="P169" s="260" t="e">
        <f t="shared" si="1"/>
        <v>#N/A</v>
      </c>
      <c r="Q169" s="260"/>
      <c r="R169" s="260"/>
      <c r="BA169" s="186"/>
      <c r="BB169" s="177"/>
      <c r="BC169" s="251"/>
      <c r="BD169" s="174" t="s">
        <v>512</v>
      </c>
      <c r="BE169" s="175">
        <v>90</v>
      </c>
      <c r="BF169" s="176">
        <v>4950</v>
      </c>
      <c r="BI169" s="186"/>
      <c r="BJ169" s="218"/>
      <c r="BK169" s="244"/>
      <c r="BL169" s="225" t="s">
        <v>1173</v>
      </c>
      <c r="BM169" s="222">
        <v>6</v>
      </c>
      <c r="BN169" s="223">
        <v>325</v>
      </c>
    </row>
    <row r="170" spans="1:66" ht="15" customHeight="1">
      <c r="A170" s="146">
        <v>83</v>
      </c>
      <c r="B170" s="260"/>
      <c r="C170" s="260"/>
      <c r="D170" s="260"/>
      <c r="E170" s="260"/>
      <c r="F170" s="260"/>
      <c r="G170" s="260"/>
      <c r="H170" s="260"/>
      <c r="I170" s="260"/>
      <c r="J170" s="260"/>
      <c r="K170" s="260"/>
      <c r="L170" s="260"/>
      <c r="M170" s="260"/>
      <c r="N170" s="260"/>
      <c r="O170" s="260"/>
      <c r="P170" s="260" t="e">
        <f t="shared" si="1"/>
        <v>#N/A</v>
      </c>
      <c r="Q170" s="260"/>
      <c r="R170" s="260"/>
      <c r="BA170" s="186"/>
      <c r="BB170" s="177"/>
      <c r="BC170" s="251"/>
      <c r="BD170" s="174" t="s">
        <v>513</v>
      </c>
      <c r="BE170" s="175">
        <v>90</v>
      </c>
      <c r="BF170" s="176">
        <v>4950</v>
      </c>
      <c r="BI170" s="186"/>
      <c r="BJ170" s="218"/>
      <c r="BK170" s="244"/>
      <c r="BL170" s="225" t="s">
        <v>1174</v>
      </c>
      <c r="BM170" s="222">
        <v>6</v>
      </c>
      <c r="BN170" s="223">
        <v>325</v>
      </c>
    </row>
    <row r="171" spans="1:66" ht="15" customHeight="1">
      <c r="A171" s="146">
        <v>84</v>
      </c>
      <c r="B171" s="260"/>
      <c r="C171" s="260"/>
      <c r="D171" s="260"/>
      <c r="E171" s="260"/>
      <c r="F171" s="260"/>
      <c r="G171" s="260"/>
      <c r="H171" s="260"/>
      <c r="I171" s="260"/>
      <c r="J171" s="260"/>
      <c r="K171" s="260"/>
      <c r="L171" s="260"/>
      <c r="M171" s="260"/>
      <c r="N171" s="260"/>
      <c r="O171" s="260"/>
      <c r="P171" s="260" t="e">
        <f t="shared" si="1"/>
        <v>#N/A</v>
      </c>
      <c r="Q171" s="260"/>
      <c r="R171" s="260"/>
      <c r="BA171" s="186"/>
      <c r="BB171" s="177"/>
      <c r="BC171" s="251"/>
      <c r="BD171" s="174" t="s">
        <v>514</v>
      </c>
      <c r="BE171" s="175">
        <v>90</v>
      </c>
      <c r="BF171" s="176">
        <v>4950</v>
      </c>
      <c r="BI171" s="186"/>
      <c r="BJ171" s="218"/>
      <c r="BK171" s="244"/>
      <c r="BL171" s="225" t="s">
        <v>1175</v>
      </c>
      <c r="BM171" s="222">
        <v>6</v>
      </c>
      <c r="BN171" s="223">
        <v>240</v>
      </c>
    </row>
    <row r="172" spans="1:66" ht="15" customHeight="1">
      <c r="A172" s="146">
        <v>85</v>
      </c>
      <c r="B172" s="260"/>
      <c r="C172" s="260"/>
      <c r="D172" s="260"/>
      <c r="E172" s="260"/>
      <c r="F172" s="260"/>
      <c r="G172" s="260"/>
      <c r="H172" s="260"/>
      <c r="I172" s="260"/>
      <c r="J172" s="260"/>
      <c r="K172" s="260"/>
      <c r="L172" s="260"/>
      <c r="M172" s="260"/>
      <c r="N172" s="260"/>
      <c r="O172" s="260"/>
      <c r="P172" s="260" t="e">
        <f t="shared" si="1"/>
        <v>#N/A</v>
      </c>
      <c r="Q172" s="260"/>
      <c r="R172" s="260"/>
      <c r="BA172" s="186"/>
      <c r="BB172" s="177"/>
      <c r="BC172" s="251"/>
      <c r="BD172" s="174" t="s">
        <v>515</v>
      </c>
      <c r="BE172" s="175">
        <v>90</v>
      </c>
      <c r="BF172" s="176">
        <v>4950</v>
      </c>
      <c r="BI172" s="186"/>
      <c r="BJ172" s="218"/>
      <c r="BK172" s="244"/>
      <c r="BL172" s="225" t="s">
        <v>1176</v>
      </c>
      <c r="BM172" s="222">
        <v>6</v>
      </c>
      <c r="BN172" s="223">
        <v>325</v>
      </c>
    </row>
    <row r="173" spans="1:66" ht="15" customHeight="1">
      <c r="A173" s="146">
        <v>86</v>
      </c>
      <c r="B173" s="260"/>
      <c r="C173" s="260"/>
      <c r="D173" s="260"/>
      <c r="E173" s="260"/>
      <c r="F173" s="260"/>
      <c r="G173" s="260"/>
      <c r="H173" s="260"/>
      <c r="I173" s="260"/>
      <c r="J173" s="260"/>
      <c r="K173" s="260"/>
      <c r="L173" s="260"/>
      <c r="M173" s="260"/>
      <c r="N173" s="260"/>
      <c r="O173" s="260"/>
      <c r="P173" s="260" t="e">
        <f t="shared" si="1"/>
        <v>#N/A</v>
      </c>
      <c r="Q173" s="260"/>
      <c r="R173" s="260"/>
      <c r="BA173" s="186"/>
      <c r="BB173" s="177"/>
      <c r="BC173" s="251"/>
      <c r="BD173" s="174" t="s">
        <v>516</v>
      </c>
      <c r="BE173" s="175">
        <v>90</v>
      </c>
      <c r="BF173" s="176">
        <v>4950</v>
      </c>
      <c r="BI173" s="186"/>
      <c r="BJ173" s="218"/>
      <c r="BK173" s="244"/>
      <c r="BL173" s="225" t="s">
        <v>1177</v>
      </c>
      <c r="BM173" s="222">
        <v>6</v>
      </c>
      <c r="BN173" s="223">
        <v>325</v>
      </c>
    </row>
    <row r="174" spans="1:66" ht="15" customHeight="1">
      <c r="A174" s="146">
        <v>87</v>
      </c>
      <c r="B174" s="260"/>
      <c r="C174" s="260"/>
      <c r="D174" s="260"/>
      <c r="E174" s="260"/>
      <c r="F174" s="260"/>
      <c r="G174" s="260"/>
      <c r="H174" s="260"/>
      <c r="I174" s="260"/>
      <c r="J174" s="260"/>
      <c r="K174" s="260"/>
      <c r="L174" s="260"/>
      <c r="M174" s="260"/>
      <c r="N174" s="260"/>
      <c r="O174" s="260"/>
      <c r="P174" s="260" t="e">
        <f t="shared" si="1"/>
        <v>#N/A</v>
      </c>
      <c r="Q174" s="260"/>
      <c r="R174" s="260"/>
      <c r="BA174" s="186"/>
      <c r="BB174" s="177"/>
      <c r="BC174" s="251"/>
      <c r="BD174" s="174" t="s">
        <v>517</v>
      </c>
      <c r="BE174" s="175">
        <v>90</v>
      </c>
      <c r="BF174" s="176">
        <v>3950</v>
      </c>
      <c r="BI174" s="186"/>
      <c r="BJ174" s="218"/>
      <c r="BK174" s="244"/>
      <c r="BL174" s="225" t="s">
        <v>1178</v>
      </c>
      <c r="BM174" s="222">
        <v>6</v>
      </c>
      <c r="BN174" s="223">
        <v>325</v>
      </c>
    </row>
    <row r="175" spans="1:66" ht="15" customHeight="1">
      <c r="A175" s="146">
        <v>88</v>
      </c>
      <c r="B175" s="260"/>
      <c r="C175" s="260"/>
      <c r="D175" s="260"/>
      <c r="E175" s="260"/>
      <c r="F175" s="260"/>
      <c r="G175" s="260"/>
      <c r="H175" s="260"/>
      <c r="I175" s="260"/>
      <c r="J175" s="260"/>
      <c r="K175" s="260"/>
      <c r="L175" s="260"/>
      <c r="M175" s="260"/>
      <c r="N175" s="260"/>
      <c r="O175" s="260"/>
      <c r="P175" s="260" t="e">
        <f t="shared" si="1"/>
        <v>#N/A</v>
      </c>
      <c r="Q175" s="260"/>
      <c r="R175" s="260"/>
      <c r="BA175" s="186"/>
      <c r="BB175" s="177"/>
      <c r="BC175" s="251"/>
      <c r="BD175" s="174" t="s">
        <v>518</v>
      </c>
      <c r="BE175" s="175">
        <v>90</v>
      </c>
      <c r="BF175" s="176">
        <v>3950</v>
      </c>
      <c r="BI175" s="186"/>
      <c r="BJ175" s="218"/>
      <c r="BK175" s="244"/>
      <c r="BL175" s="225" t="s">
        <v>1179</v>
      </c>
      <c r="BM175" s="222">
        <v>3.2</v>
      </c>
      <c r="BN175" s="223">
        <v>205.5</v>
      </c>
    </row>
    <row r="176" spans="1:66" ht="15" customHeight="1">
      <c r="A176" s="146">
        <v>89</v>
      </c>
      <c r="B176" s="260"/>
      <c r="C176" s="260"/>
      <c r="D176" s="260"/>
      <c r="E176" s="260"/>
      <c r="F176" s="260"/>
      <c r="G176" s="260"/>
      <c r="H176" s="260"/>
      <c r="I176" s="260"/>
      <c r="J176" s="260"/>
      <c r="K176" s="260"/>
      <c r="L176" s="260"/>
      <c r="M176" s="260"/>
      <c r="N176" s="260"/>
      <c r="O176" s="260"/>
      <c r="P176" s="260" t="e">
        <f t="shared" si="1"/>
        <v>#N/A</v>
      </c>
      <c r="Q176" s="260"/>
      <c r="R176" s="260"/>
      <c r="BA176" s="186"/>
      <c r="BB176" s="177"/>
      <c r="BC176" s="251"/>
      <c r="BD176" s="174" t="s">
        <v>519</v>
      </c>
      <c r="BE176" s="175">
        <v>90</v>
      </c>
      <c r="BF176" s="176">
        <v>4950</v>
      </c>
      <c r="BI176" s="186"/>
      <c r="BJ176" s="218"/>
      <c r="BK176" s="244"/>
      <c r="BL176" s="225" t="s">
        <v>1180</v>
      </c>
      <c r="BM176" s="222">
        <v>3.2</v>
      </c>
      <c r="BN176" s="223">
        <v>225</v>
      </c>
    </row>
    <row r="177" spans="1:66" ht="15" customHeight="1">
      <c r="A177" s="146">
        <v>90</v>
      </c>
      <c r="B177" s="260"/>
      <c r="C177" s="260"/>
      <c r="D177" s="260"/>
      <c r="E177" s="260"/>
      <c r="F177" s="260"/>
      <c r="G177" s="260"/>
      <c r="H177" s="260"/>
      <c r="I177" s="260"/>
      <c r="J177" s="260"/>
      <c r="K177" s="260"/>
      <c r="L177" s="260"/>
      <c r="M177" s="260"/>
      <c r="N177" s="260"/>
      <c r="O177" s="260"/>
      <c r="P177" s="260" t="e">
        <f t="shared" si="1"/>
        <v>#N/A</v>
      </c>
      <c r="Q177" s="260"/>
      <c r="R177" s="260"/>
      <c r="BA177" s="186"/>
      <c r="BB177" s="177"/>
      <c r="BC177" s="251"/>
      <c r="BD177" s="174" t="s">
        <v>520</v>
      </c>
      <c r="BE177" s="175">
        <v>90</v>
      </c>
      <c r="BF177" s="176">
        <v>4950</v>
      </c>
      <c r="BI177" s="186"/>
      <c r="BJ177" s="218"/>
      <c r="BK177" s="244"/>
      <c r="BL177" s="225" t="s">
        <v>1181</v>
      </c>
      <c r="BM177" s="222">
        <v>3.2</v>
      </c>
      <c r="BN177" s="223">
        <v>225</v>
      </c>
    </row>
    <row r="178" spans="1:66" ht="15" customHeight="1">
      <c r="A178" s="146">
        <v>91</v>
      </c>
      <c r="B178" s="260"/>
      <c r="C178" s="260"/>
      <c r="D178" s="260"/>
      <c r="E178" s="260"/>
      <c r="F178" s="260"/>
      <c r="G178" s="260"/>
      <c r="H178" s="260"/>
      <c r="I178" s="260"/>
      <c r="J178" s="260"/>
      <c r="K178" s="260"/>
      <c r="L178" s="260"/>
      <c r="M178" s="260"/>
      <c r="N178" s="260"/>
      <c r="O178" s="260"/>
      <c r="P178" s="260" t="e">
        <f t="shared" si="1"/>
        <v>#N/A</v>
      </c>
      <c r="Q178" s="260"/>
      <c r="R178" s="260"/>
      <c r="BA178" s="186"/>
      <c r="BB178" s="177"/>
      <c r="BC178" s="251"/>
      <c r="BD178" s="174" t="s">
        <v>521</v>
      </c>
      <c r="BE178" s="175">
        <v>90</v>
      </c>
      <c r="BF178" s="176">
        <v>4950</v>
      </c>
      <c r="BI178" s="186"/>
      <c r="BJ178" s="218"/>
      <c r="BK178" s="244"/>
      <c r="BL178" s="225" t="s">
        <v>1182</v>
      </c>
      <c r="BM178" s="222">
        <v>3.2</v>
      </c>
      <c r="BN178" s="223">
        <v>225</v>
      </c>
    </row>
    <row r="179" spans="1:66" ht="15" customHeight="1">
      <c r="A179" s="146">
        <v>92</v>
      </c>
      <c r="B179" s="260"/>
      <c r="C179" s="260"/>
      <c r="D179" s="260"/>
      <c r="E179" s="260"/>
      <c r="F179" s="260"/>
      <c r="G179" s="260"/>
      <c r="H179" s="260"/>
      <c r="I179" s="260"/>
      <c r="J179" s="260"/>
      <c r="K179" s="260"/>
      <c r="L179" s="260"/>
      <c r="M179" s="260"/>
      <c r="N179" s="260"/>
      <c r="O179" s="260"/>
      <c r="P179" s="260" t="e">
        <f t="shared" si="1"/>
        <v>#N/A</v>
      </c>
      <c r="Q179" s="260"/>
      <c r="R179" s="260"/>
      <c r="BA179" s="186"/>
      <c r="BB179" s="177"/>
      <c r="BC179" s="251"/>
      <c r="BD179" s="174" t="s">
        <v>522</v>
      </c>
      <c r="BE179" s="175">
        <v>90</v>
      </c>
      <c r="BF179" s="176">
        <v>4950</v>
      </c>
      <c r="BI179" s="186"/>
      <c r="BJ179" s="218"/>
      <c r="BK179" s="244" t="s">
        <v>1120</v>
      </c>
      <c r="BL179" s="212" t="s">
        <v>1183</v>
      </c>
      <c r="BM179" s="213">
        <v>4</v>
      </c>
      <c r="BN179" s="216">
        <v>20</v>
      </c>
    </row>
    <row r="180" spans="1:66" ht="15" customHeight="1">
      <c r="A180" s="146">
        <v>93</v>
      </c>
      <c r="B180" s="260"/>
      <c r="C180" s="260"/>
      <c r="D180" s="260"/>
      <c r="E180" s="260"/>
      <c r="F180" s="260"/>
      <c r="G180" s="260"/>
      <c r="H180" s="260"/>
      <c r="I180" s="260"/>
      <c r="J180" s="260"/>
      <c r="K180" s="260"/>
      <c r="L180" s="260"/>
      <c r="M180" s="260"/>
      <c r="N180" s="260"/>
      <c r="O180" s="260"/>
      <c r="P180" s="260" t="e">
        <f t="shared" si="1"/>
        <v>#N/A</v>
      </c>
      <c r="Q180" s="260"/>
      <c r="R180" s="260"/>
      <c r="BA180" s="186"/>
      <c r="BB180" s="177"/>
      <c r="BC180" s="251"/>
      <c r="BD180" s="174" t="s">
        <v>523</v>
      </c>
      <c r="BE180" s="175">
        <v>90</v>
      </c>
      <c r="BF180" s="176">
        <v>4950</v>
      </c>
      <c r="BI180" s="186"/>
      <c r="BJ180" s="218"/>
      <c r="BK180" s="244"/>
      <c r="BL180" s="212" t="s">
        <v>1184</v>
      </c>
      <c r="BM180" s="213">
        <v>4</v>
      </c>
      <c r="BN180" s="216">
        <v>20</v>
      </c>
    </row>
    <row r="181" spans="1:66" ht="15" customHeight="1">
      <c r="A181" s="146">
        <v>94</v>
      </c>
      <c r="B181" s="260"/>
      <c r="C181" s="260"/>
      <c r="D181" s="260"/>
      <c r="E181" s="260"/>
      <c r="F181" s="260"/>
      <c r="G181" s="260"/>
      <c r="H181" s="260"/>
      <c r="I181" s="260"/>
      <c r="J181" s="260"/>
      <c r="K181" s="260"/>
      <c r="L181" s="260"/>
      <c r="M181" s="260"/>
      <c r="N181" s="260"/>
      <c r="O181" s="260"/>
      <c r="P181" s="260" t="e">
        <f t="shared" si="1"/>
        <v>#N/A</v>
      </c>
      <c r="Q181" s="260"/>
      <c r="R181" s="260"/>
      <c r="BA181" s="186"/>
      <c r="BB181" s="177"/>
      <c r="BC181" s="251"/>
      <c r="BD181" s="174" t="s">
        <v>524</v>
      </c>
      <c r="BE181" s="175">
        <v>90</v>
      </c>
      <c r="BF181" s="176">
        <v>4950</v>
      </c>
      <c r="BI181" s="186"/>
      <c r="BJ181" s="218"/>
      <c r="BK181" s="244"/>
      <c r="BL181" s="212" t="s">
        <v>1185</v>
      </c>
      <c r="BM181" s="213">
        <v>4</v>
      </c>
      <c r="BN181" s="216">
        <v>2</v>
      </c>
    </row>
    <row r="182" spans="1:66" ht="15" customHeight="1">
      <c r="A182" s="146">
        <v>95</v>
      </c>
      <c r="B182" s="260"/>
      <c r="C182" s="260"/>
      <c r="D182" s="260"/>
      <c r="E182" s="260"/>
      <c r="F182" s="260"/>
      <c r="G182" s="260"/>
      <c r="H182" s="260"/>
      <c r="I182" s="260"/>
      <c r="J182" s="260"/>
      <c r="K182" s="260"/>
      <c r="L182" s="260"/>
      <c r="M182" s="260"/>
      <c r="N182" s="260"/>
      <c r="O182" s="260"/>
      <c r="P182" s="260" t="e">
        <f t="shared" si="1"/>
        <v>#N/A</v>
      </c>
      <c r="Q182" s="260"/>
      <c r="R182" s="260"/>
      <c r="BA182" s="186"/>
      <c r="BB182" s="177"/>
      <c r="BC182" s="251"/>
      <c r="BD182" s="174" t="s">
        <v>525</v>
      </c>
      <c r="BE182" s="175">
        <v>90</v>
      </c>
      <c r="BF182" s="176">
        <v>4950</v>
      </c>
      <c r="BI182" s="186"/>
      <c r="BJ182" s="218"/>
      <c r="BK182" s="244"/>
      <c r="BL182" s="212" t="s">
        <v>1186</v>
      </c>
      <c r="BM182" s="213">
        <v>4</v>
      </c>
      <c r="BN182" s="216">
        <v>2</v>
      </c>
    </row>
    <row r="183" spans="1:66" ht="15" customHeight="1">
      <c r="A183" s="146">
        <v>96</v>
      </c>
      <c r="B183" s="260"/>
      <c r="C183" s="260"/>
      <c r="D183" s="260"/>
      <c r="E183" s="260"/>
      <c r="F183" s="260"/>
      <c r="G183" s="260"/>
      <c r="H183" s="260"/>
      <c r="I183" s="260"/>
      <c r="J183" s="260"/>
      <c r="K183" s="260"/>
      <c r="L183" s="260"/>
      <c r="M183" s="260"/>
      <c r="N183" s="260"/>
      <c r="O183" s="260"/>
      <c r="P183" s="260" t="e">
        <f t="shared" si="1"/>
        <v>#N/A</v>
      </c>
      <c r="Q183" s="260"/>
      <c r="R183" s="260"/>
      <c r="BA183" s="186"/>
      <c r="BB183" s="177"/>
      <c r="BC183" s="251"/>
      <c r="BD183" s="174" t="s">
        <v>526</v>
      </c>
      <c r="BE183" s="175">
        <v>90</v>
      </c>
      <c r="BF183" s="176">
        <v>4950</v>
      </c>
      <c r="BI183" s="186"/>
      <c r="BJ183" s="218"/>
      <c r="BK183" s="244"/>
      <c r="BL183" s="212" t="s">
        <v>1187</v>
      </c>
      <c r="BM183" s="213">
        <v>4</v>
      </c>
      <c r="BN183" s="216">
        <v>2</v>
      </c>
    </row>
    <row r="184" spans="1:66" ht="15" customHeight="1">
      <c r="A184" s="146">
        <v>97</v>
      </c>
      <c r="B184" s="260"/>
      <c r="C184" s="260"/>
      <c r="D184" s="260"/>
      <c r="E184" s="260"/>
      <c r="F184" s="260"/>
      <c r="G184" s="260"/>
      <c r="H184" s="260"/>
      <c r="I184" s="260"/>
      <c r="J184" s="260"/>
      <c r="K184" s="260"/>
      <c r="L184" s="260"/>
      <c r="M184" s="260"/>
      <c r="N184" s="260"/>
      <c r="O184" s="260"/>
      <c r="P184" s="260" t="e">
        <f t="shared" si="1"/>
        <v>#N/A</v>
      </c>
      <c r="Q184" s="260"/>
      <c r="R184" s="260"/>
      <c r="BA184" s="186"/>
      <c r="BB184" s="177"/>
      <c r="BC184" s="251"/>
      <c r="BD184" s="174" t="s">
        <v>527</v>
      </c>
      <c r="BE184" s="175">
        <v>90</v>
      </c>
      <c r="BF184" s="176">
        <v>4950</v>
      </c>
      <c r="BI184" s="186"/>
      <c r="BJ184" s="218"/>
      <c r="BK184" s="244"/>
      <c r="BL184" s="212" t="s">
        <v>1188</v>
      </c>
      <c r="BM184" s="213">
        <v>4</v>
      </c>
      <c r="BN184" s="216">
        <v>2</v>
      </c>
    </row>
    <row r="185" spans="1:66" ht="15" customHeight="1">
      <c r="A185" s="146">
        <v>98</v>
      </c>
      <c r="B185" s="260"/>
      <c r="C185" s="260"/>
      <c r="D185" s="260"/>
      <c r="E185" s="260"/>
      <c r="F185" s="260"/>
      <c r="G185" s="260"/>
      <c r="H185" s="260"/>
      <c r="I185" s="260"/>
      <c r="J185" s="260"/>
      <c r="K185" s="260"/>
      <c r="L185" s="260"/>
      <c r="M185" s="260"/>
      <c r="N185" s="260"/>
      <c r="O185" s="260"/>
      <c r="P185" s="260" t="e">
        <f t="shared" si="1"/>
        <v>#N/A</v>
      </c>
      <c r="Q185" s="260"/>
      <c r="R185" s="260"/>
      <c r="BA185" s="186"/>
      <c r="BB185" s="177"/>
      <c r="BC185" s="251"/>
      <c r="BD185" s="174" t="s">
        <v>528</v>
      </c>
      <c r="BE185" s="175">
        <v>90</v>
      </c>
      <c r="BF185" s="176">
        <v>4950</v>
      </c>
      <c r="BI185" s="186"/>
      <c r="BJ185" s="218"/>
      <c r="BK185" s="244"/>
      <c r="BL185" s="212" t="s">
        <v>1189</v>
      </c>
      <c r="BM185" s="213">
        <v>4</v>
      </c>
      <c r="BN185" s="216">
        <v>2</v>
      </c>
    </row>
    <row r="186" spans="1:66" ht="15" customHeight="1">
      <c r="A186" s="146">
        <v>99</v>
      </c>
      <c r="B186" s="260"/>
      <c r="C186" s="260"/>
      <c r="D186" s="260"/>
      <c r="E186" s="260"/>
      <c r="F186" s="260"/>
      <c r="G186" s="260"/>
      <c r="H186" s="260"/>
      <c r="I186" s="260"/>
      <c r="J186" s="260"/>
      <c r="K186" s="260"/>
      <c r="L186" s="260"/>
      <c r="M186" s="260"/>
      <c r="N186" s="260"/>
      <c r="O186" s="260"/>
      <c r="P186" s="260" t="e">
        <f t="shared" si="1"/>
        <v>#N/A</v>
      </c>
      <c r="Q186" s="260"/>
      <c r="R186" s="260"/>
      <c r="BA186" s="186"/>
      <c r="BB186" s="177"/>
      <c r="BC186" s="251"/>
      <c r="BD186" s="174" t="s">
        <v>529</v>
      </c>
      <c r="BE186" s="175">
        <v>90</v>
      </c>
      <c r="BF186" s="176">
        <v>4950</v>
      </c>
      <c r="BI186" s="186"/>
      <c r="BJ186" s="218"/>
      <c r="BK186" s="244"/>
      <c r="BL186" s="212" t="s">
        <v>1190</v>
      </c>
      <c r="BM186" s="213">
        <v>4</v>
      </c>
      <c r="BN186" s="216">
        <v>2</v>
      </c>
    </row>
    <row r="187" spans="1:66">
      <c r="A187" s="146">
        <v>100</v>
      </c>
      <c r="B187" s="260"/>
      <c r="C187" s="260"/>
      <c r="D187" s="260"/>
      <c r="E187" s="260"/>
      <c r="F187" s="260"/>
      <c r="G187" s="260"/>
      <c r="H187" s="260"/>
      <c r="I187" s="260"/>
      <c r="J187" s="260"/>
      <c r="K187" s="260"/>
      <c r="L187" s="260"/>
      <c r="M187" s="260"/>
      <c r="N187" s="260"/>
      <c r="O187" s="260"/>
      <c r="P187" s="260" t="e">
        <f t="shared" si="1"/>
        <v>#N/A</v>
      </c>
      <c r="Q187" s="260"/>
      <c r="R187" s="260"/>
      <c r="BA187" s="186"/>
      <c r="BB187" s="177"/>
      <c r="BC187" s="251"/>
      <c r="BD187" s="174" t="s">
        <v>530</v>
      </c>
      <c r="BE187" s="175">
        <v>90</v>
      </c>
      <c r="BF187" s="176">
        <v>4950</v>
      </c>
      <c r="BI187" s="186"/>
      <c r="BJ187" s="218"/>
      <c r="BK187" s="244"/>
      <c r="BL187" s="212" t="s">
        <v>1191</v>
      </c>
      <c r="BM187" s="213">
        <v>4</v>
      </c>
      <c r="BN187" s="216">
        <v>6</v>
      </c>
    </row>
    <row r="188" spans="1:66">
      <c r="BA188" s="186"/>
      <c r="BB188" s="177"/>
      <c r="BC188" s="251"/>
      <c r="BD188" s="174" t="s">
        <v>531</v>
      </c>
      <c r="BE188" s="175">
        <v>90</v>
      </c>
      <c r="BF188" s="176">
        <v>4950</v>
      </c>
      <c r="BI188" s="186"/>
      <c r="BJ188" s="218"/>
      <c r="BK188" s="244"/>
      <c r="BL188" s="212" t="s">
        <v>1192</v>
      </c>
      <c r="BM188" s="213">
        <v>4</v>
      </c>
      <c r="BN188" s="216">
        <v>6</v>
      </c>
    </row>
    <row r="189" spans="1:66">
      <c r="BA189" s="186"/>
      <c r="BB189" s="177"/>
      <c r="BC189" s="251"/>
      <c r="BD189" s="174" t="s">
        <v>532</v>
      </c>
      <c r="BE189" s="175">
        <v>90</v>
      </c>
      <c r="BF189" s="176">
        <v>4950</v>
      </c>
      <c r="BI189" s="186"/>
      <c r="BJ189" s="218"/>
      <c r="BK189" s="244"/>
      <c r="BL189" s="212" t="s">
        <v>1193</v>
      </c>
      <c r="BM189" s="213">
        <v>4</v>
      </c>
      <c r="BN189" s="216">
        <v>6</v>
      </c>
    </row>
    <row r="190" spans="1:66">
      <c r="BA190" s="186"/>
      <c r="BB190" s="177"/>
      <c r="BC190" s="251"/>
      <c r="BD190" s="174" t="s">
        <v>533</v>
      </c>
      <c r="BE190" s="175">
        <v>90</v>
      </c>
      <c r="BF190" s="176">
        <v>4950</v>
      </c>
      <c r="BI190" s="186"/>
      <c r="BJ190" s="218"/>
      <c r="BK190" s="244"/>
      <c r="BL190" s="212" t="s">
        <v>1194</v>
      </c>
      <c r="BM190" s="213">
        <v>4</v>
      </c>
      <c r="BN190" s="216">
        <v>6</v>
      </c>
    </row>
    <row r="191" spans="1:66">
      <c r="BA191" s="186"/>
      <c r="BB191" s="177"/>
      <c r="BC191" s="251"/>
      <c r="BD191" s="174" t="s">
        <v>534</v>
      </c>
      <c r="BE191" s="175">
        <v>90</v>
      </c>
      <c r="BF191" s="176">
        <v>4950</v>
      </c>
      <c r="BI191" s="186"/>
      <c r="BJ191" s="218"/>
      <c r="BK191" s="245" t="s">
        <v>1122</v>
      </c>
      <c r="BL191" s="212" t="s">
        <v>1195</v>
      </c>
      <c r="BM191" s="213">
        <v>4</v>
      </c>
      <c r="BN191" s="216">
        <v>35</v>
      </c>
    </row>
    <row r="192" spans="1:66">
      <c r="BA192" s="186"/>
      <c r="BB192" s="177"/>
      <c r="BC192" s="251"/>
      <c r="BD192" s="174" t="s">
        <v>535</v>
      </c>
      <c r="BE192" s="175">
        <v>90</v>
      </c>
      <c r="BF192" s="176">
        <v>4950</v>
      </c>
      <c r="BI192" s="186"/>
      <c r="BJ192" s="218"/>
      <c r="BK192" s="245"/>
      <c r="BL192" s="212" t="s">
        <v>1196</v>
      </c>
      <c r="BM192" s="213">
        <v>4</v>
      </c>
      <c r="BN192" s="216">
        <v>37</v>
      </c>
    </row>
    <row r="193" spans="53:66">
      <c r="BA193" s="186"/>
      <c r="BB193" s="177"/>
      <c r="BC193" s="251"/>
      <c r="BD193" s="174" t="s">
        <v>536</v>
      </c>
      <c r="BE193" s="175">
        <v>90</v>
      </c>
      <c r="BF193" s="176">
        <v>4950</v>
      </c>
      <c r="BI193" s="186"/>
      <c r="BJ193" s="218"/>
      <c r="BK193" s="245"/>
      <c r="BL193" s="212" t="s">
        <v>1197</v>
      </c>
      <c r="BM193" s="213">
        <v>4</v>
      </c>
      <c r="BN193" s="216">
        <v>39</v>
      </c>
    </row>
    <row r="194" spans="53:66">
      <c r="BA194" s="186"/>
      <c r="BB194" s="177"/>
      <c r="BC194" s="251"/>
      <c r="BD194" s="174" t="s">
        <v>537</v>
      </c>
      <c r="BE194" s="175">
        <v>90</v>
      </c>
      <c r="BF194" s="176">
        <v>4950</v>
      </c>
      <c r="BI194" s="186"/>
      <c r="BJ194" s="218"/>
      <c r="BK194" s="245"/>
      <c r="BL194" s="212" t="s">
        <v>1198</v>
      </c>
      <c r="BM194" s="213">
        <v>4</v>
      </c>
      <c r="BN194" s="216">
        <v>41</v>
      </c>
    </row>
    <row r="195" spans="53:66">
      <c r="BA195" s="186"/>
      <c r="BB195" s="177"/>
      <c r="BC195" s="251"/>
      <c r="BD195" s="174" t="s">
        <v>538</v>
      </c>
      <c r="BE195" s="175">
        <v>90</v>
      </c>
      <c r="BF195" s="176">
        <v>4950</v>
      </c>
      <c r="BI195" s="186"/>
      <c r="BJ195" s="218"/>
      <c r="BK195" s="245"/>
      <c r="BL195" s="212" t="s">
        <v>1199</v>
      </c>
      <c r="BM195" s="213">
        <v>4</v>
      </c>
      <c r="BN195" s="216">
        <v>44</v>
      </c>
    </row>
    <row r="196" spans="53:66">
      <c r="BA196" s="186"/>
      <c r="BB196" s="177"/>
      <c r="BC196" s="251"/>
      <c r="BD196" s="174" t="s">
        <v>539</v>
      </c>
      <c r="BE196" s="175">
        <v>90</v>
      </c>
      <c r="BF196" s="176">
        <v>4950</v>
      </c>
      <c r="BI196" s="186"/>
      <c r="BJ196" s="218"/>
      <c r="BK196" s="245"/>
      <c r="BL196" s="212" t="s">
        <v>1200</v>
      </c>
      <c r="BM196" s="213">
        <v>4</v>
      </c>
      <c r="BN196" s="216">
        <v>42</v>
      </c>
    </row>
    <row r="197" spans="53:66">
      <c r="BA197" s="186"/>
      <c r="BB197" s="177"/>
      <c r="BC197" s="251"/>
      <c r="BD197" s="174" t="s">
        <v>540</v>
      </c>
      <c r="BE197" s="175">
        <v>90</v>
      </c>
      <c r="BF197" s="176">
        <v>4950</v>
      </c>
      <c r="BI197" s="186"/>
      <c r="BJ197" s="218"/>
      <c r="BK197" s="245"/>
      <c r="BL197" s="212" t="s">
        <v>1201</v>
      </c>
      <c r="BM197" s="213">
        <v>4</v>
      </c>
      <c r="BN197" s="216">
        <v>48</v>
      </c>
    </row>
    <row r="198" spans="53:66">
      <c r="BA198" s="186"/>
      <c r="BB198" s="177"/>
      <c r="BC198" s="251"/>
      <c r="BD198" s="174" t="s">
        <v>541</v>
      </c>
      <c r="BE198" s="175">
        <v>90</v>
      </c>
      <c r="BF198" s="176">
        <v>4950</v>
      </c>
      <c r="BI198" s="186"/>
      <c r="BJ198" s="218"/>
      <c r="BK198" s="245"/>
      <c r="BL198" s="212" t="s">
        <v>1202</v>
      </c>
      <c r="BM198" s="213">
        <v>4</v>
      </c>
      <c r="BN198" s="216">
        <v>50</v>
      </c>
    </row>
    <row r="199" spans="53:66">
      <c r="BA199" s="186"/>
      <c r="BB199" s="177"/>
      <c r="BC199" s="251"/>
      <c r="BD199" s="174" t="s">
        <v>542</v>
      </c>
      <c r="BE199" s="175">
        <v>90</v>
      </c>
      <c r="BF199" s="176">
        <v>4950</v>
      </c>
      <c r="BI199" s="186"/>
      <c r="BJ199" s="218"/>
      <c r="BK199" s="245"/>
      <c r="BL199" s="212" t="s">
        <v>1203</v>
      </c>
      <c r="BM199" s="213">
        <v>4</v>
      </c>
      <c r="BN199" s="216">
        <v>53</v>
      </c>
    </row>
    <row r="200" spans="53:66">
      <c r="BA200" s="186"/>
      <c r="BB200" s="177"/>
      <c r="BC200" s="251"/>
      <c r="BD200" s="174" t="s">
        <v>543</v>
      </c>
      <c r="BE200" s="175">
        <v>90</v>
      </c>
      <c r="BF200" s="176">
        <v>4950</v>
      </c>
      <c r="BI200" s="186"/>
      <c r="BJ200" s="218"/>
      <c r="BK200" s="245"/>
      <c r="BL200" s="212" t="s">
        <v>1204</v>
      </c>
      <c r="BM200" s="213">
        <v>4</v>
      </c>
      <c r="BN200" s="216">
        <v>51</v>
      </c>
    </row>
    <row r="201" spans="53:66">
      <c r="BA201" s="186"/>
      <c r="BB201" s="177"/>
      <c r="BC201" s="251"/>
      <c r="BD201" s="174" t="s">
        <v>544</v>
      </c>
      <c r="BE201" s="175">
        <v>90</v>
      </c>
      <c r="BF201" s="176">
        <v>3950</v>
      </c>
      <c r="BI201" s="186"/>
      <c r="BJ201" s="218"/>
      <c r="BK201" s="245"/>
      <c r="BL201" s="212" t="s">
        <v>1205</v>
      </c>
      <c r="BM201" s="213">
        <v>4</v>
      </c>
      <c r="BN201" s="216">
        <v>40</v>
      </c>
    </row>
    <row r="202" spans="53:66">
      <c r="BA202" s="186"/>
      <c r="BB202" s="177"/>
      <c r="BC202" s="251"/>
      <c r="BD202" s="174" t="s">
        <v>545</v>
      </c>
      <c r="BE202" s="175">
        <v>90</v>
      </c>
      <c r="BF202" s="176">
        <v>3950</v>
      </c>
      <c r="BI202" s="186"/>
      <c r="BJ202" s="218"/>
      <c r="BK202" s="245"/>
      <c r="BL202" s="212" t="s">
        <v>1206</v>
      </c>
      <c r="BM202" s="213">
        <v>4</v>
      </c>
      <c r="BN202" s="216">
        <v>38</v>
      </c>
    </row>
    <row r="203" spans="53:66">
      <c r="BA203" s="186"/>
      <c r="BB203" s="177"/>
      <c r="BC203" s="251"/>
      <c r="BD203" s="174" t="s">
        <v>546</v>
      </c>
      <c r="BE203" s="175">
        <v>90</v>
      </c>
      <c r="BF203" s="176">
        <v>4950</v>
      </c>
      <c r="BI203" s="186"/>
      <c r="BJ203" s="218"/>
      <c r="BK203" s="245"/>
      <c r="BL203" s="212" t="s">
        <v>1207</v>
      </c>
      <c r="BM203" s="213">
        <v>4</v>
      </c>
      <c r="BN203" s="216">
        <v>44</v>
      </c>
    </row>
    <row r="204" spans="53:66">
      <c r="BA204" s="186"/>
      <c r="BB204" s="177"/>
      <c r="BC204" s="251"/>
      <c r="BD204" s="174" t="s">
        <v>547</v>
      </c>
      <c r="BE204" s="175">
        <v>90</v>
      </c>
      <c r="BF204" s="176">
        <v>4950</v>
      </c>
      <c r="BI204" s="186"/>
      <c r="BJ204" s="218"/>
      <c r="BK204" s="245"/>
      <c r="BL204" s="212" t="s">
        <v>1208</v>
      </c>
      <c r="BM204" s="213">
        <v>4</v>
      </c>
      <c r="BN204" s="216">
        <v>45</v>
      </c>
    </row>
    <row r="205" spans="53:66">
      <c r="BA205" s="186"/>
      <c r="BB205" s="177"/>
      <c r="BC205" s="251"/>
      <c r="BD205" s="174" t="s">
        <v>548</v>
      </c>
      <c r="BE205" s="175">
        <v>90</v>
      </c>
      <c r="BF205" s="176">
        <v>4950</v>
      </c>
      <c r="BI205" s="186"/>
      <c r="BJ205" s="218"/>
      <c r="BK205" s="245"/>
      <c r="BL205" s="212" t="s">
        <v>1209</v>
      </c>
      <c r="BM205" s="213">
        <v>4</v>
      </c>
      <c r="BN205" s="216">
        <v>48</v>
      </c>
    </row>
    <row r="206" spans="53:66">
      <c r="BA206" s="186"/>
      <c r="BB206" s="177"/>
      <c r="BC206" s="251"/>
      <c r="BD206" s="174" t="s">
        <v>549</v>
      </c>
      <c r="BE206" s="175">
        <v>90</v>
      </c>
      <c r="BF206" s="176">
        <v>4950</v>
      </c>
      <c r="BI206" s="186"/>
      <c r="BJ206" s="218"/>
      <c r="BK206" s="245" t="s">
        <v>1122</v>
      </c>
      <c r="BL206" s="212" t="s">
        <v>1210</v>
      </c>
      <c r="BM206" s="213">
        <v>4</v>
      </c>
      <c r="BN206" s="216">
        <v>47</v>
      </c>
    </row>
    <row r="207" spans="53:66">
      <c r="BA207" s="186"/>
      <c r="BB207" s="177"/>
      <c r="BC207" s="251"/>
      <c r="BD207" s="174" t="s">
        <v>550</v>
      </c>
      <c r="BE207" s="175">
        <v>90</v>
      </c>
      <c r="BF207" s="176">
        <v>4950</v>
      </c>
      <c r="BI207" s="188"/>
      <c r="BJ207" s="218"/>
      <c r="BK207" s="245"/>
      <c r="BL207" s="212" t="s">
        <v>1211</v>
      </c>
      <c r="BM207" s="213">
        <v>4</v>
      </c>
      <c r="BN207" s="216">
        <v>53</v>
      </c>
    </row>
    <row r="208" spans="53:66">
      <c r="BA208" s="186"/>
      <c r="BB208" s="177"/>
      <c r="BC208" s="251"/>
      <c r="BD208" s="174" t="s">
        <v>551</v>
      </c>
      <c r="BE208" s="175">
        <v>90</v>
      </c>
      <c r="BF208" s="176">
        <v>3950</v>
      </c>
      <c r="BI208" s="188"/>
      <c r="BJ208" s="218"/>
      <c r="BK208" s="245"/>
      <c r="BL208" s="212" t="s">
        <v>1212</v>
      </c>
      <c r="BM208" s="213">
        <v>4</v>
      </c>
      <c r="BN208" s="216">
        <v>55</v>
      </c>
    </row>
    <row r="209" spans="53:66">
      <c r="BA209" s="186"/>
      <c r="BB209" s="177"/>
      <c r="BC209" s="251"/>
      <c r="BD209" s="174" t="s">
        <v>552</v>
      </c>
      <c r="BE209" s="175">
        <v>90</v>
      </c>
      <c r="BF209" s="176">
        <v>4950</v>
      </c>
      <c r="BI209" s="188"/>
      <c r="BJ209" s="218"/>
      <c r="BK209" s="245"/>
      <c r="BL209" s="212" t="s">
        <v>1213</v>
      </c>
      <c r="BM209" s="213">
        <v>4</v>
      </c>
      <c r="BN209" s="216">
        <v>58</v>
      </c>
    </row>
    <row r="210" spans="53:66">
      <c r="BA210" s="186"/>
      <c r="BB210" s="177"/>
      <c r="BC210" s="251"/>
      <c r="BD210" s="174" t="s">
        <v>553</v>
      </c>
      <c r="BE210" s="175">
        <v>90</v>
      </c>
      <c r="BF210" s="176">
        <v>4950</v>
      </c>
      <c r="BI210" s="186"/>
      <c r="BJ210" s="218"/>
      <c r="BK210" s="245"/>
      <c r="BL210" s="212" t="s">
        <v>1214</v>
      </c>
      <c r="BM210" s="213">
        <v>4</v>
      </c>
      <c r="BN210" s="216">
        <v>57</v>
      </c>
    </row>
    <row r="211" spans="53:66">
      <c r="BA211" s="186"/>
      <c r="BB211" s="177"/>
      <c r="BC211" s="251"/>
      <c r="BD211" s="174" t="s">
        <v>554</v>
      </c>
      <c r="BE211" s="175">
        <v>90</v>
      </c>
      <c r="BF211" s="176">
        <v>4950</v>
      </c>
      <c r="BI211" s="186"/>
      <c r="BJ211" s="218"/>
      <c r="BK211" s="245"/>
      <c r="BL211" s="212" t="s">
        <v>1215</v>
      </c>
      <c r="BM211" s="213">
        <v>4</v>
      </c>
      <c r="BN211" s="216">
        <v>59</v>
      </c>
    </row>
    <row r="212" spans="53:66">
      <c r="BA212" s="186"/>
      <c r="BB212" s="177"/>
      <c r="BC212" s="251"/>
      <c r="BD212" s="174" t="s">
        <v>555</v>
      </c>
      <c r="BE212" s="175">
        <v>90</v>
      </c>
      <c r="BF212" s="176">
        <v>4950</v>
      </c>
      <c r="BI212" s="186"/>
      <c r="BJ212" s="218"/>
      <c r="BK212" s="245"/>
      <c r="BL212" s="212" t="s">
        <v>1216</v>
      </c>
      <c r="BM212" s="213">
        <v>4</v>
      </c>
      <c r="BN212" s="216">
        <v>60</v>
      </c>
    </row>
    <row r="213" spans="53:66">
      <c r="BA213" s="186"/>
      <c r="BB213" s="177"/>
      <c r="BC213" s="251"/>
      <c r="BD213" s="174" t="s">
        <v>556</v>
      </c>
      <c r="BE213" s="175">
        <v>90</v>
      </c>
      <c r="BF213" s="176">
        <v>4950</v>
      </c>
      <c r="BI213" s="186"/>
      <c r="BJ213" s="218"/>
      <c r="BK213" s="245"/>
      <c r="BL213" s="212" t="s">
        <v>1217</v>
      </c>
      <c r="BM213" s="213">
        <v>4</v>
      </c>
      <c r="BN213" s="216">
        <v>60</v>
      </c>
    </row>
    <row r="214" spans="53:66">
      <c r="BA214" s="186"/>
      <c r="BB214" s="177"/>
      <c r="BC214" s="251"/>
      <c r="BD214" s="174" t="s">
        <v>557</v>
      </c>
      <c r="BE214" s="175">
        <v>90</v>
      </c>
      <c r="BF214" s="176">
        <v>3950</v>
      </c>
      <c r="BI214" s="186"/>
      <c r="BJ214" s="218"/>
      <c r="BK214" s="245"/>
      <c r="BL214" s="212" t="s">
        <v>1218</v>
      </c>
      <c r="BM214" s="213">
        <v>4</v>
      </c>
      <c r="BN214" s="216">
        <v>60</v>
      </c>
    </row>
    <row r="215" spans="53:66">
      <c r="BA215" s="186"/>
      <c r="BB215" s="177"/>
      <c r="BC215" s="251" t="s">
        <v>344</v>
      </c>
      <c r="BD215" s="174" t="s">
        <v>558</v>
      </c>
      <c r="BE215" s="175">
        <v>50</v>
      </c>
      <c r="BF215" s="176">
        <v>1500</v>
      </c>
      <c r="BI215" s="186"/>
      <c r="BJ215" s="218"/>
      <c r="BK215" s="245"/>
      <c r="BL215" s="212" t="s">
        <v>1219</v>
      </c>
      <c r="BM215" s="213">
        <v>4</v>
      </c>
      <c r="BN215" s="216">
        <v>60</v>
      </c>
    </row>
    <row r="216" spans="53:66">
      <c r="BA216" s="186"/>
      <c r="BB216" s="177"/>
      <c r="BC216" s="251"/>
      <c r="BD216" s="174" t="s">
        <v>559</v>
      </c>
      <c r="BE216" s="175">
        <v>50</v>
      </c>
      <c r="BF216" s="176">
        <v>1700</v>
      </c>
      <c r="BI216" s="186"/>
      <c r="BJ216" s="218"/>
      <c r="BK216" s="245"/>
      <c r="BL216" s="212" t="s">
        <v>1220</v>
      </c>
      <c r="BM216" s="213">
        <v>4</v>
      </c>
      <c r="BN216" s="216">
        <v>60</v>
      </c>
    </row>
    <row r="217" spans="53:66">
      <c r="BA217" s="186"/>
      <c r="BB217" s="177"/>
      <c r="BC217" s="251"/>
      <c r="BD217" s="174" t="s">
        <v>560</v>
      </c>
      <c r="BE217" s="175">
        <v>50</v>
      </c>
      <c r="BF217" s="176">
        <v>1700</v>
      </c>
      <c r="BI217" s="186"/>
      <c r="BJ217" s="218"/>
      <c r="BK217" s="245"/>
      <c r="BL217" s="212" t="s">
        <v>1221</v>
      </c>
      <c r="BM217" s="213">
        <v>4</v>
      </c>
      <c r="BN217" s="216">
        <v>60</v>
      </c>
    </row>
    <row r="218" spans="53:66">
      <c r="BA218" s="186"/>
      <c r="BB218" s="177"/>
      <c r="BC218" s="251"/>
      <c r="BD218" s="174" t="s">
        <v>561</v>
      </c>
      <c r="BE218" s="175">
        <v>50</v>
      </c>
      <c r="BF218" s="176">
        <v>1900</v>
      </c>
      <c r="BI218" s="186"/>
      <c r="BJ218" s="218"/>
      <c r="BK218" s="245"/>
      <c r="BL218" s="212" t="s">
        <v>1222</v>
      </c>
      <c r="BM218" s="213">
        <v>4</v>
      </c>
      <c r="BN218" s="216">
        <v>56</v>
      </c>
    </row>
    <row r="219" spans="53:66">
      <c r="BA219" s="186"/>
      <c r="BB219" s="177"/>
      <c r="BC219" s="251"/>
      <c r="BD219" s="174" t="s">
        <v>562</v>
      </c>
      <c r="BE219" s="175">
        <v>50</v>
      </c>
      <c r="BF219" s="176">
        <v>1725</v>
      </c>
      <c r="BI219" s="186"/>
      <c r="BJ219" s="218"/>
      <c r="BK219" s="245"/>
      <c r="BL219" s="212" t="s">
        <v>1223</v>
      </c>
      <c r="BM219" s="213">
        <v>4</v>
      </c>
      <c r="BN219" s="216">
        <v>60</v>
      </c>
    </row>
    <row r="220" spans="53:66">
      <c r="BA220" s="186"/>
      <c r="BB220" s="177"/>
      <c r="BC220" s="251"/>
      <c r="BD220" s="174" t="s">
        <v>563</v>
      </c>
      <c r="BE220" s="175">
        <v>50</v>
      </c>
      <c r="BF220" s="176">
        <v>1925</v>
      </c>
      <c r="BI220" s="186"/>
      <c r="BJ220" s="218"/>
      <c r="BK220" s="245"/>
      <c r="BL220" s="212" t="s">
        <v>1224</v>
      </c>
      <c r="BM220" s="213">
        <v>4</v>
      </c>
      <c r="BN220" s="216">
        <v>60</v>
      </c>
    </row>
    <row r="221" spans="53:66">
      <c r="BA221" s="186"/>
      <c r="BB221" s="177"/>
      <c r="BC221" s="251"/>
      <c r="BD221" s="174" t="s">
        <v>564</v>
      </c>
      <c r="BE221" s="175">
        <v>50</v>
      </c>
      <c r="BF221" s="176">
        <v>2000</v>
      </c>
      <c r="BI221" s="186"/>
      <c r="BJ221" s="218"/>
      <c r="BK221" s="245"/>
      <c r="BL221" s="212" t="s">
        <v>1225</v>
      </c>
      <c r="BM221" s="213">
        <v>4</v>
      </c>
      <c r="BN221" s="216">
        <v>60</v>
      </c>
    </row>
    <row r="222" spans="53:66">
      <c r="BA222" s="186"/>
      <c r="BB222" s="177"/>
      <c r="BC222" s="251"/>
      <c r="BD222" s="174" t="s">
        <v>565</v>
      </c>
      <c r="BE222" s="175">
        <v>50</v>
      </c>
      <c r="BF222" s="176">
        <v>2000</v>
      </c>
      <c r="BI222" s="186"/>
      <c r="BJ222" s="218"/>
      <c r="BK222" s="245"/>
      <c r="BL222" s="212" t="s">
        <v>1226</v>
      </c>
      <c r="BM222" s="213">
        <v>4</v>
      </c>
      <c r="BN222" s="216">
        <v>60</v>
      </c>
    </row>
    <row r="223" spans="53:66">
      <c r="BA223" s="186"/>
      <c r="BB223" s="177"/>
      <c r="BC223" s="251"/>
      <c r="BD223" s="174" t="s">
        <v>566</v>
      </c>
      <c r="BE223" s="175">
        <v>50</v>
      </c>
      <c r="BF223" s="176">
        <v>2000</v>
      </c>
      <c r="BI223" s="186"/>
      <c r="BJ223" s="218"/>
      <c r="BK223" s="245"/>
      <c r="BL223" s="212" t="s">
        <v>1227</v>
      </c>
      <c r="BM223" s="213">
        <v>4</v>
      </c>
      <c r="BN223" s="216">
        <v>60</v>
      </c>
    </row>
    <row r="224" spans="53:66">
      <c r="BA224" s="186"/>
      <c r="BB224" s="177"/>
      <c r="BC224" s="251" t="s">
        <v>567</v>
      </c>
      <c r="BD224" s="174" t="s">
        <v>568</v>
      </c>
      <c r="BE224" s="175">
        <v>50</v>
      </c>
      <c r="BF224" s="176">
        <v>2000</v>
      </c>
      <c r="BI224" s="186"/>
      <c r="BJ224" s="218"/>
      <c r="BK224" s="245"/>
      <c r="BL224" s="212" t="s">
        <v>1228</v>
      </c>
      <c r="BM224" s="213">
        <v>4</v>
      </c>
      <c r="BN224" s="216">
        <v>60</v>
      </c>
    </row>
    <row r="225" spans="53:66">
      <c r="BA225" s="186"/>
      <c r="BB225" s="177"/>
      <c r="BC225" s="251"/>
      <c r="BD225" s="174" t="s">
        <v>569</v>
      </c>
      <c r="BE225" s="175">
        <v>50</v>
      </c>
      <c r="BF225" s="176">
        <v>1900</v>
      </c>
      <c r="BI225" s="186"/>
      <c r="BJ225" s="218"/>
      <c r="BK225" s="245"/>
      <c r="BL225" s="212" t="s">
        <v>1229</v>
      </c>
      <c r="BM225" s="213">
        <v>4</v>
      </c>
      <c r="BN225" s="216">
        <v>60</v>
      </c>
    </row>
    <row r="226" spans="53:66">
      <c r="BA226" s="186"/>
      <c r="BB226" s="177"/>
      <c r="BC226" s="251"/>
      <c r="BD226" s="174" t="s">
        <v>570</v>
      </c>
      <c r="BE226" s="175">
        <v>50</v>
      </c>
      <c r="BF226" s="176">
        <v>2000</v>
      </c>
      <c r="BI226" s="186"/>
      <c r="BJ226" s="215"/>
      <c r="BK226" s="245"/>
      <c r="BL226" s="212" t="s">
        <v>1230</v>
      </c>
      <c r="BM226" s="213">
        <v>4</v>
      </c>
      <c r="BN226" s="216">
        <v>60</v>
      </c>
    </row>
    <row r="227" spans="53:66">
      <c r="BA227" s="186"/>
      <c r="BB227" s="177"/>
      <c r="BC227" s="251" t="s">
        <v>369</v>
      </c>
      <c r="BD227" s="174" t="s">
        <v>571</v>
      </c>
      <c r="BE227" s="175">
        <v>35</v>
      </c>
      <c r="BF227" s="176">
        <v>575</v>
      </c>
      <c r="BI227" s="186"/>
      <c r="BJ227" s="217" t="s">
        <v>1231</v>
      </c>
      <c r="BK227" s="213" t="s">
        <v>1010</v>
      </c>
      <c r="BL227" s="212" t="s">
        <v>1232</v>
      </c>
      <c r="BM227" s="213">
        <v>6</v>
      </c>
      <c r="BN227" s="216">
        <v>258</v>
      </c>
    </row>
    <row r="228" spans="53:66">
      <c r="BA228" s="186"/>
      <c r="BB228" s="177"/>
      <c r="BC228" s="251"/>
      <c r="BD228" s="174" t="s">
        <v>572</v>
      </c>
      <c r="BE228" s="175">
        <v>35</v>
      </c>
      <c r="BF228" s="176">
        <v>575</v>
      </c>
      <c r="BI228" s="186"/>
      <c r="BJ228" s="215"/>
      <c r="BK228" s="213" t="s">
        <v>1122</v>
      </c>
      <c r="BL228" s="212" t="s">
        <v>1233</v>
      </c>
      <c r="BM228" s="213">
        <v>4</v>
      </c>
      <c r="BN228" s="216">
        <v>110</v>
      </c>
    </row>
    <row r="229" spans="53:66" ht="19.5">
      <c r="BA229" s="186"/>
      <c r="BB229" s="177"/>
      <c r="BC229" s="251"/>
      <c r="BD229" s="174" t="s">
        <v>573</v>
      </c>
      <c r="BE229" s="175">
        <v>35</v>
      </c>
      <c r="BF229" s="176">
        <v>600</v>
      </c>
      <c r="BI229" s="186"/>
      <c r="BJ229" s="217" t="s">
        <v>1234</v>
      </c>
      <c r="BK229" s="244" t="s">
        <v>1010</v>
      </c>
      <c r="BL229" s="212" t="s">
        <v>1235</v>
      </c>
      <c r="BM229" s="213">
        <v>6</v>
      </c>
      <c r="BN229" s="216">
        <v>165</v>
      </c>
    </row>
    <row r="230" spans="53:66" ht="19.5">
      <c r="BA230" s="186"/>
      <c r="BB230" s="177"/>
      <c r="BC230" s="251"/>
      <c r="BD230" s="174" t="s">
        <v>574</v>
      </c>
      <c r="BE230" s="175">
        <v>35</v>
      </c>
      <c r="BF230" s="176">
        <v>600</v>
      </c>
      <c r="BI230" s="186"/>
      <c r="BJ230" s="218"/>
      <c r="BK230" s="244"/>
      <c r="BL230" s="212" t="s">
        <v>1236</v>
      </c>
      <c r="BM230" s="213">
        <v>6</v>
      </c>
      <c r="BN230" s="216">
        <v>285</v>
      </c>
    </row>
    <row r="231" spans="53:66" ht="19.5">
      <c r="BA231" s="186"/>
      <c r="BB231" s="177"/>
      <c r="BC231" s="251"/>
      <c r="BD231" s="174" t="s">
        <v>575</v>
      </c>
      <c r="BE231" s="175">
        <v>35</v>
      </c>
      <c r="BF231" s="176">
        <v>600</v>
      </c>
      <c r="BI231" s="186"/>
      <c r="BJ231" s="218"/>
      <c r="BK231" s="244"/>
      <c r="BL231" s="212" t="s">
        <v>1237</v>
      </c>
      <c r="BM231" s="213">
        <v>6</v>
      </c>
      <c r="BN231" s="216">
        <v>325</v>
      </c>
    </row>
    <row r="232" spans="53:66" ht="19.5">
      <c r="BA232" s="186"/>
      <c r="BB232" s="177"/>
      <c r="BC232" s="251"/>
      <c r="BD232" s="174" t="s">
        <v>576</v>
      </c>
      <c r="BE232" s="175">
        <v>35</v>
      </c>
      <c r="BF232" s="176">
        <v>600</v>
      </c>
      <c r="BI232" s="186"/>
      <c r="BJ232" s="218"/>
      <c r="BK232" s="244"/>
      <c r="BL232" s="212" t="s">
        <v>1238</v>
      </c>
      <c r="BM232" s="213">
        <v>6</v>
      </c>
      <c r="BN232" s="216">
        <v>165</v>
      </c>
    </row>
    <row r="233" spans="53:66" ht="19.5">
      <c r="BA233" s="186"/>
      <c r="BB233" s="177"/>
      <c r="BC233" s="251"/>
      <c r="BD233" s="174" t="s">
        <v>577</v>
      </c>
      <c r="BE233" s="175">
        <v>25</v>
      </c>
      <c r="BF233" s="176">
        <v>575</v>
      </c>
      <c r="BI233" s="186"/>
      <c r="BJ233" s="218"/>
      <c r="BK233" s="244"/>
      <c r="BL233" s="212" t="s">
        <v>1239</v>
      </c>
      <c r="BM233" s="213">
        <v>6</v>
      </c>
      <c r="BN233" s="216">
        <v>225</v>
      </c>
    </row>
    <row r="234" spans="53:66" ht="19.5">
      <c r="BA234" s="186"/>
      <c r="BB234" s="177"/>
      <c r="BC234" s="251"/>
      <c r="BD234" s="174" t="s">
        <v>578</v>
      </c>
      <c r="BE234" s="175">
        <v>25</v>
      </c>
      <c r="BF234" s="176">
        <v>575</v>
      </c>
      <c r="BI234" s="186"/>
      <c r="BJ234" s="218"/>
      <c r="BK234" s="244"/>
      <c r="BL234" s="212" t="s">
        <v>1240</v>
      </c>
      <c r="BM234" s="213">
        <v>6</v>
      </c>
      <c r="BN234" s="216">
        <v>325</v>
      </c>
    </row>
    <row r="235" spans="53:66" ht="19.5">
      <c r="BA235" s="186"/>
      <c r="BB235" s="177"/>
      <c r="BC235" s="251"/>
      <c r="BD235" s="174" t="s">
        <v>579</v>
      </c>
      <c r="BE235" s="175">
        <v>25</v>
      </c>
      <c r="BF235" s="176">
        <v>600</v>
      </c>
      <c r="BI235" s="186"/>
      <c r="BJ235" s="218"/>
      <c r="BK235" s="244"/>
      <c r="BL235" s="212" t="s">
        <v>1241</v>
      </c>
      <c r="BM235" s="213">
        <v>6</v>
      </c>
      <c r="BN235" s="216">
        <v>225</v>
      </c>
    </row>
    <row r="236" spans="53:66" ht="19.5">
      <c r="BA236" s="186"/>
      <c r="BB236" s="177"/>
      <c r="BC236" s="251"/>
      <c r="BD236" s="174" t="s">
        <v>580</v>
      </c>
      <c r="BE236" s="175">
        <v>25</v>
      </c>
      <c r="BF236" s="176">
        <v>600</v>
      </c>
      <c r="BI236" s="186"/>
      <c r="BJ236" s="218"/>
      <c r="BK236" s="244"/>
      <c r="BL236" s="212" t="s">
        <v>1242</v>
      </c>
      <c r="BM236" s="213">
        <v>6</v>
      </c>
      <c r="BN236" s="216">
        <v>325</v>
      </c>
    </row>
    <row r="237" spans="53:66">
      <c r="BA237" s="186"/>
      <c r="BB237" s="177"/>
      <c r="BC237" s="251"/>
      <c r="BD237" s="174" t="s">
        <v>581</v>
      </c>
      <c r="BE237" s="175">
        <v>25</v>
      </c>
      <c r="BF237" s="176">
        <v>600</v>
      </c>
      <c r="BI237" s="188"/>
      <c r="BJ237" s="218"/>
      <c r="BK237" s="244"/>
      <c r="BL237" s="212" t="s">
        <v>1243</v>
      </c>
      <c r="BM237" s="213">
        <v>6</v>
      </c>
      <c r="BN237" s="216">
        <v>180</v>
      </c>
    </row>
    <row r="238" spans="53:66" ht="19.5">
      <c r="BA238" s="186"/>
      <c r="BB238" s="177"/>
      <c r="BC238" s="251"/>
      <c r="BD238" s="174" t="s">
        <v>582</v>
      </c>
      <c r="BE238" s="175">
        <v>25</v>
      </c>
      <c r="BF238" s="176">
        <v>600</v>
      </c>
      <c r="BI238" s="186"/>
      <c r="BJ238" s="218"/>
      <c r="BK238" s="244"/>
      <c r="BL238" s="212" t="s">
        <v>1244</v>
      </c>
      <c r="BM238" s="213">
        <v>6</v>
      </c>
      <c r="BN238" s="216">
        <v>300</v>
      </c>
    </row>
    <row r="239" spans="53:66" ht="19.5">
      <c r="BA239" s="186"/>
      <c r="BB239" s="177"/>
      <c r="BC239" s="251"/>
      <c r="BD239" s="174" t="s">
        <v>583</v>
      </c>
      <c r="BE239" s="175">
        <v>25</v>
      </c>
      <c r="BF239" s="176">
        <v>575</v>
      </c>
      <c r="BI239" s="186"/>
      <c r="BJ239" s="218"/>
      <c r="BK239" s="244"/>
      <c r="BL239" s="212" t="s">
        <v>1245</v>
      </c>
      <c r="BM239" s="213">
        <v>6</v>
      </c>
      <c r="BN239" s="216">
        <v>325</v>
      </c>
    </row>
    <row r="240" spans="53:66" ht="19.5">
      <c r="BA240" s="186"/>
      <c r="BB240" s="177"/>
      <c r="BC240" s="251"/>
      <c r="BD240" s="174" t="s">
        <v>584</v>
      </c>
      <c r="BE240" s="175">
        <v>25</v>
      </c>
      <c r="BF240" s="176">
        <v>575</v>
      </c>
      <c r="BI240" s="186"/>
      <c r="BJ240" s="218"/>
      <c r="BK240" s="244"/>
      <c r="BL240" s="212" t="s">
        <v>1246</v>
      </c>
      <c r="BM240" s="213">
        <v>6</v>
      </c>
      <c r="BN240" s="216">
        <v>180</v>
      </c>
    </row>
    <row r="241" spans="53:66" ht="19.5">
      <c r="BA241" s="186"/>
      <c r="BB241" s="177"/>
      <c r="BC241" s="251"/>
      <c r="BD241" s="174" t="s">
        <v>585</v>
      </c>
      <c r="BE241" s="175">
        <v>25</v>
      </c>
      <c r="BF241" s="176">
        <v>600</v>
      </c>
      <c r="BI241" s="186"/>
      <c r="BJ241" s="218"/>
      <c r="BK241" s="244"/>
      <c r="BL241" s="212" t="s">
        <v>1247</v>
      </c>
      <c r="BM241" s="213">
        <v>6</v>
      </c>
      <c r="BN241" s="216">
        <v>240</v>
      </c>
    </row>
    <row r="242" spans="53:66" ht="29.25">
      <c r="BA242" s="186"/>
      <c r="BB242" s="177"/>
      <c r="BC242" s="251"/>
      <c r="BD242" s="174" t="s">
        <v>586</v>
      </c>
      <c r="BE242" s="175">
        <v>25</v>
      </c>
      <c r="BF242" s="176">
        <v>600</v>
      </c>
      <c r="BI242" s="186"/>
      <c r="BJ242" s="218"/>
      <c r="BK242" s="244"/>
      <c r="BL242" s="212" t="s">
        <v>1248</v>
      </c>
      <c r="BM242" s="213">
        <v>6</v>
      </c>
      <c r="BN242" s="216">
        <v>325</v>
      </c>
    </row>
    <row r="243" spans="53:66" ht="29.25">
      <c r="BA243" s="186"/>
      <c r="BB243" s="177"/>
      <c r="BC243" s="251"/>
      <c r="BD243" s="174" t="s">
        <v>587</v>
      </c>
      <c r="BE243" s="175">
        <v>25</v>
      </c>
      <c r="BF243" s="176">
        <v>600</v>
      </c>
      <c r="BI243" s="186"/>
      <c r="BJ243" s="218"/>
      <c r="BK243" s="244"/>
      <c r="BL243" s="212" t="s">
        <v>1249</v>
      </c>
      <c r="BM243" s="213">
        <v>6</v>
      </c>
      <c r="BN243" s="216">
        <v>240</v>
      </c>
    </row>
    <row r="244" spans="53:66" ht="29.25">
      <c r="BA244" s="188"/>
      <c r="BB244" s="181"/>
      <c r="BC244" s="251"/>
      <c r="BD244" s="174" t="s">
        <v>588</v>
      </c>
      <c r="BE244" s="175">
        <v>25</v>
      </c>
      <c r="BF244" s="176">
        <v>600</v>
      </c>
      <c r="BI244" s="186"/>
      <c r="BJ244" s="218"/>
      <c r="BK244" s="244"/>
      <c r="BL244" s="212" t="s">
        <v>1250</v>
      </c>
      <c r="BM244" s="213">
        <v>6</v>
      </c>
      <c r="BN244" s="216">
        <v>325</v>
      </c>
    </row>
    <row r="245" spans="53:66">
      <c r="BA245" s="188"/>
      <c r="BB245" s="191" t="s">
        <v>589</v>
      </c>
      <c r="BC245" s="183" t="s">
        <v>369</v>
      </c>
      <c r="BD245" s="174" t="s">
        <v>590</v>
      </c>
      <c r="BE245" s="175">
        <v>20</v>
      </c>
      <c r="BF245" s="176">
        <v>550</v>
      </c>
      <c r="BI245" s="186"/>
      <c r="BJ245" s="218"/>
      <c r="BK245" s="244"/>
      <c r="BL245" s="212" t="s">
        <v>1251</v>
      </c>
      <c r="BM245" s="213">
        <v>6</v>
      </c>
      <c r="BN245" s="216">
        <v>310</v>
      </c>
    </row>
    <row r="246" spans="53:66" ht="19.5">
      <c r="BA246" s="186"/>
      <c r="BB246" s="182" t="s">
        <v>591</v>
      </c>
      <c r="BC246" s="251" t="s">
        <v>344</v>
      </c>
      <c r="BD246" s="174" t="s">
        <v>592</v>
      </c>
      <c r="BE246" s="175">
        <v>50</v>
      </c>
      <c r="BF246" s="176">
        <v>1700</v>
      </c>
      <c r="BI246" s="186"/>
      <c r="BJ246" s="218"/>
      <c r="BK246" s="244"/>
      <c r="BL246" s="212" t="s">
        <v>1252</v>
      </c>
      <c r="BM246" s="213">
        <v>6</v>
      </c>
      <c r="BN246" s="216">
        <v>325</v>
      </c>
    </row>
    <row r="247" spans="53:66" ht="19.5">
      <c r="BA247" s="186"/>
      <c r="BB247" s="177"/>
      <c r="BC247" s="251"/>
      <c r="BD247" s="174" t="s">
        <v>593</v>
      </c>
      <c r="BE247" s="175">
        <v>50</v>
      </c>
      <c r="BF247" s="176">
        <v>1975</v>
      </c>
      <c r="BI247" s="186"/>
      <c r="BJ247" s="218"/>
      <c r="BK247" s="244"/>
      <c r="BL247" s="212" t="s">
        <v>1253</v>
      </c>
      <c r="BM247" s="213">
        <v>6</v>
      </c>
      <c r="BN247" s="216">
        <v>310</v>
      </c>
    </row>
    <row r="248" spans="53:66">
      <c r="BA248" s="186"/>
      <c r="BB248" s="177"/>
      <c r="BC248" s="251"/>
      <c r="BD248" s="174" t="s">
        <v>594</v>
      </c>
      <c r="BE248" s="175">
        <v>50</v>
      </c>
      <c r="BF248" s="176">
        <v>1900</v>
      </c>
      <c r="BI248" s="186"/>
      <c r="BJ248" s="218"/>
      <c r="BK248" s="244"/>
      <c r="BL248" s="212" t="s">
        <v>1254</v>
      </c>
      <c r="BM248" s="213">
        <v>6</v>
      </c>
      <c r="BN248" s="216">
        <v>160</v>
      </c>
    </row>
    <row r="249" spans="53:66" ht="19.5">
      <c r="BA249" s="186"/>
      <c r="BB249" s="177"/>
      <c r="BC249" s="251" t="s">
        <v>369</v>
      </c>
      <c r="BD249" s="174" t="s">
        <v>595</v>
      </c>
      <c r="BE249" s="175">
        <v>30</v>
      </c>
      <c r="BF249" s="176">
        <v>550</v>
      </c>
      <c r="BI249" s="186"/>
      <c r="BJ249" s="218"/>
      <c r="BK249" s="244"/>
      <c r="BL249" s="212" t="s">
        <v>1255</v>
      </c>
      <c r="BM249" s="213">
        <v>6</v>
      </c>
      <c r="BN249" s="216">
        <v>280</v>
      </c>
    </row>
    <row r="250" spans="53:66" ht="19.5">
      <c r="BA250" s="186"/>
      <c r="BB250" s="177"/>
      <c r="BC250" s="251"/>
      <c r="BD250" s="174" t="s">
        <v>596</v>
      </c>
      <c r="BE250" s="175">
        <v>30</v>
      </c>
      <c r="BF250" s="176">
        <v>575</v>
      </c>
      <c r="BI250" s="186"/>
      <c r="BJ250" s="218"/>
      <c r="BK250" s="244"/>
      <c r="BL250" s="212" t="s">
        <v>1256</v>
      </c>
      <c r="BM250" s="213">
        <v>6</v>
      </c>
      <c r="BN250" s="216">
        <v>160</v>
      </c>
    </row>
    <row r="251" spans="53:66" ht="19.5">
      <c r="BA251" s="188"/>
      <c r="BB251" s="181"/>
      <c r="BC251" s="251"/>
      <c r="BD251" s="174" t="s">
        <v>597</v>
      </c>
      <c r="BE251" s="175">
        <v>30</v>
      </c>
      <c r="BF251" s="176">
        <v>575</v>
      </c>
      <c r="BI251" s="186"/>
      <c r="BJ251" s="218"/>
      <c r="BK251" s="244"/>
      <c r="BL251" s="212" t="s">
        <v>1257</v>
      </c>
      <c r="BM251" s="213">
        <v>6</v>
      </c>
      <c r="BN251" s="216">
        <v>170</v>
      </c>
    </row>
    <row r="252" spans="53:66" ht="19.5">
      <c r="BA252" s="189"/>
      <c r="BB252" s="182" t="s">
        <v>598</v>
      </c>
      <c r="BC252" s="251" t="s">
        <v>320</v>
      </c>
      <c r="BD252" s="174" t="s">
        <v>599</v>
      </c>
      <c r="BE252" s="175">
        <v>240</v>
      </c>
      <c r="BF252" s="176">
        <v>6000</v>
      </c>
      <c r="BI252" s="186"/>
      <c r="BJ252" s="218"/>
      <c r="BK252" s="244"/>
      <c r="BL252" s="212" t="s">
        <v>1258</v>
      </c>
      <c r="BM252" s="213">
        <v>6</v>
      </c>
      <c r="BN252" s="216">
        <v>290</v>
      </c>
    </row>
    <row r="253" spans="53:66" ht="19.5">
      <c r="BA253" s="188"/>
      <c r="BB253" s="181"/>
      <c r="BC253" s="251"/>
      <c r="BD253" s="174" t="s">
        <v>600</v>
      </c>
      <c r="BE253" s="175">
        <v>150</v>
      </c>
      <c r="BF253" s="176">
        <v>5000</v>
      </c>
      <c r="BI253" s="186"/>
      <c r="BJ253" s="218"/>
      <c r="BK253" s="244"/>
      <c r="BL253" s="212" t="s">
        <v>1259</v>
      </c>
      <c r="BM253" s="213">
        <v>6</v>
      </c>
      <c r="BN253" s="216">
        <v>170</v>
      </c>
    </row>
    <row r="254" spans="53:66" ht="19.5">
      <c r="BA254" s="186"/>
      <c r="BB254" s="182" t="s">
        <v>601</v>
      </c>
      <c r="BC254" s="251" t="s">
        <v>320</v>
      </c>
      <c r="BD254" s="174" t="s">
        <v>602</v>
      </c>
      <c r="BE254" s="175">
        <v>150</v>
      </c>
      <c r="BF254" s="176">
        <v>4000</v>
      </c>
      <c r="BI254" s="186"/>
      <c r="BJ254" s="218"/>
      <c r="BK254" s="244"/>
      <c r="BL254" s="212" t="s">
        <v>1260</v>
      </c>
      <c r="BM254" s="213">
        <v>6</v>
      </c>
      <c r="BN254" s="216">
        <v>190</v>
      </c>
    </row>
    <row r="255" spans="53:66" ht="19.5">
      <c r="BA255" s="186"/>
      <c r="BB255" s="177"/>
      <c r="BC255" s="251"/>
      <c r="BD255" s="174" t="s">
        <v>603</v>
      </c>
      <c r="BE255" s="175">
        <v>150</v>
      </c>
      <c r="BF255" s="176">
        <v>3900</v>
      </c>
      <c r="BI255" s="186"/>
      <c r="BJ255" s="218"/>
      <c r="BK255" s="244"/>
      <c r="BL255" s="212" t="s">
        <v>1261</v>
      </c>
      <c r="BM255" s="213">
        <v>6</v>
      </c>
      <c r="BN255" s="216">
        <v>290</v>
      </c>
    </row>
    <row r="256" spans="53:66" ht="19.5">
      <c r="BA256" s="186"/>
      <c r="BB256" s="177"/>
      <c r="BC256" s="251"/>
      <c r="BD256" s="174" t="s">
        <v>604</v>
      </c>
      <c r="BE256" s="175">
        <v>150</v>
      </c>
      <c r="BF256" s="176">
        <v>4000</v>
      </c>
      <c r="BI256" s="186"/>
      <c r="BJ256" s="215"/>
      <c r="BK256" s="244"/>
      <c r="BL256" s="212" t="s">
        <v>1262</v>
      </c>
      <c r="BM256" s="213">
        <v>6</v>
      </c>
      <c r="BN256" s="216">
        <v>170</v>
      </c>
    </row>
    <row r="257" spans="53:66">
      <c r="BA257" s="186"/>
      <c r="BB257" s="177"/>
      <c r="BC257" s="251" t="s">
        <v>325</v>
      </c>
      <c r="BD257" s="174" t="s">
        <v>605</v>
      </c>
      <c r="BE257" s="175">
        <v>90</v>
      </c>
      <c r="BF257" s="176">
        <v>3900</v>
      </c>
      <c r="BI257" s="186"/>
      <c r="BJ257" s="217" t="s">
        <v>1263</v>
      </c>
      <c r="BK257" s="246" t="s">
        <v>1010</v>
      </c>
      <c r="BL257" s="212" t="s">
        <v>1264</v>
      </c>
      <c r="BM257" s="213">
        <v>6</v>
      </c>
      <c r="BN257" s="216">
        <v>130</v>
      </c>
    </row>
    <row r="258" spans="53:66">
      <c r="BA258" s="186"/>
      <c r="BB258" s="177"/>
      <c r="BC258" s="251"/>
      <c r="BD258" s="174" t="s">
        <v>606</v>
      </c>
      <c r="BE258" s="175">
        <v>90</v>
      </c>
      <c r="BF258" s="176">
        <v>4900</v>
      </c>
      <c r="BI258" s="186"/>
      <c r="BJ258" s="218"/>
      <c r="BK258" s="246"/>
      <c r="BL258" s="212" t="s">
        <v>1265</v>
      </c>
      <c r="BM258" s="213">
        <v>6</v>
      </c>
      <c r="BN258" s="216">
        <v>350</v>
      </c>
    </row>
    <row r="259" spans="53:66">
      <c r="BA259" s="186"/>
      <c r="BB259" s="177"/>
      <c r="BC259" s="251"/>
      <c r="BD259" s="174" t="s">
        <v>607</v>
      </c>
      <c r="BE259" s="175">
        <v>90</v>
      </c>
      <c r="BF259" s="176">
        <v>4000</v>
      </c>
      <c r="BI259" s="186"/>
      <c r="BJ259" s="218"/>
      <c r="BK259" s="246"/>
      <c r="BL259" s="212" t="s">
        <v>1266</v>
      </c>
      <c r="BM259" s="213">
        <v>6</v>
      </c>
      <c r="BN259" s="216">
        <v>350</v>
      </c>
    </row>
    <row r="260" spans="53:66" ht="19.5">
      <c r="BA260" s="186"/>
      <c r="BB260" s="177"/>
      <c r="BC260" s="251"/>
      <c r="BD260" s="174" t="s">
        <v>608</v>
      </c>
      <c r="BE260" s="175">
        <v>90</v>
      </c>
      <c r="BF260" s="176">
        <v>5000</v>
      </c>
      <c r="BI260" s="186"/>
      <c r="BJ260" s="218"/>
      <c r="BK260" s="246"/>
      <c r="BL260" s="212" t="s">
        <v>1267</v>
      </c>
      <c r="BM260" s="213">
        <v>6</v>
      </c>
      <c r="BN260" s="216">
        <v>350</v>
      </c>
    </row>
    <row r="261" spans="53:66" ht="19.5">
      <c r="BA261" s="186"/>
      <c r="BB261" s="177"/>
      <c r="BC261" s="251"/>
      <c r="BD261" s="174" t="s">
        <v>609</v>
      </c>
      <c r="BE261" s="175">
        <v>90</v>
      </c>
      <c r="BF261" s="176">
        <v>4000</v>
      </c>
      <c r="BI261" s="186"/>
      <c r="BJ261" s="218"/>
      <c r="BK261" s="246"/>
      <c r="BL261" s="212" t="s">
        <v>1268</v>
      </c>
      <c r="BM261" s="213">
        <v>6</v>
      </c>
      <c r="BN261" s="216">
        <v>350</v>
      </c>
    </row>
    <row r="262" spans="53:66">
      <c r="BA262" s="186"/>
      <c r="BB262" s="177"/>
      <c r="BC262" s="251"/>
      <c r="BD262" s="174" t="s">
        <v>610</v>
      </c>
      <c r="BE262" s="175">
        <v>90</v>
      </c>
      <c r="BF262" s="176">
        <v>5000</v>
      </c>
      <c r="BI262" s="186"/>
      <c r="BJ262" s="218"/>
      <c r="BK262" s="246"/>
      <c r="BL262" s="212" t="s">
        <v>1269</v>
      </c>
      <c r="BM262" s="213">
        <v>6</v>
      </c>
      <c r="BN262" s="216">
        <v>350</v>
      </c>
    </row>
    <row r="263" spans="53:66" ht="19.5">
      <c r="BA263" s="186"/>
      <c r="BB263" s="177"/>
      <c r="BC263" s="251"/>
      <c r="BD263" s="174" t="s">
        <v>611</v>
      </c>
      <c r="BE263" s="175">
        <v>90</v>
      </c>
      <c r="BF263" s="176">
        <v>5000</v>
      </c>
      <c r="BI263" s="186"/>
      <c r="BJ263" s="218"/>
      <c r="BK263" s="246"/>
      <c r="BL263" s="212" t="s">
        <v>1270</v>
      </c>
      <c r="BM263" s="213">
        <v>6</v>
      </c>
      <c r="BN263" s="216">
        <v>350</v>
      </c>
    </row>
    <row r="264" spans="53:66">
      <c r="BA264" s="186"/>
      <c r="BB264" s="177"/>
      <c r="BC264" s="251"/>
      <c r="BD264" s="174" t="s">
        <v>612</v>
      </c>
      <c r="BE264" s="175">
        <v>90</v>
      </c>
      <c r="BF264" s="176">
        <v>5000</v>
      </c>
      <c r="BI264" s="186"/>
      <c r="BJ264" s="218"/>
      <c r="BK264" s="246"/>
      <c r="BL264" s="212" t="s">
        <v>1271</v>
      </c>
      <c r="BM264" s="213">
        <v>6</v>
      </c>
      <c r="BN264" s="216">
        <v>350</v>
      </c>
    </row>
    <row r="265" spans="53:66" ht="19.5">
      <c r="BA265" s="186"/>
      <c r="BB265" s="177"/>
      <c r="BC265" s="251" t="s">
        <v>344</v>
      </c>
      <c r="BD265" s="174" t="s">
        <v>613</v>
      </c>
      <c r="BE265" s="175">
        <v>60</v>
      </c>
      <c r="BF265" s="176">
        <v>2450</v>
      </c>
      <c r="BI265" s="186"/>
      <c r="BJ265" s="218"/>
      <c r="BK265" s="246"/>
      <c r="BL265" s="212" t="s">
        <v>1272</v>
      </c>
      <c r="BM265" s="213">
        <v>6</v>
      </c>
      <c r="BN265" s="216">
        <v>350</v>
      </c>
    </row>
    <row r="266" spans="53:66">
      <c r="BA266" s="186"/>
      <c r="BB266" s="177"/>
      <c r="BC266" s="251"/>
      <c r="BD266" s="174" t="s">
        <v>614</v>
      </c>
      <c r="BE266" s="175">
        <v>60</v>
      </c>
      <c r="BF266" s="176">
        <v>2450</v>
      </c>
      <c r="BI266" s="186"/>
      <c r="BJ266" s="218"/>
      <c r="BK266" s="246"/>
      <c r="BL266" s="212" t="s">
        <v>1273</v>
      </c>
      <c r="BM266" s="213">
        <v>6</v>
      </c>
      <c r="BN266" s="216">
        <v>232</v>
      </c>
    </row>
    <row r="267" spans="53:66">
      <c r="BA267" s="186"/>
      <c r="BB267" s="177"/>
      <c r="BC267" s="251"/>
      <c r="BD267" s="174" t="s">
        <v>615</v>
      </c>
      <c r="BE267" s="175">
        <v>50</v>
      </c>
      <c r="BF267" s="176">
        <v>1800</v>
      </c>
      <c r="BI267" s="186"/>
      <c r="BJ267" s="218"/>
      <c r="BK267" s="246"/>
      <c r="BL267" s="212" t="s">
        <v>1274</v>
      </c>
      <c r="BM267" s="213">
        <v>6</v>
      </c>
      <c r="BN267" s="216">
        <v>232</v>
      </c>
    </row>
    <row r="268" spans="53:66">
      <c r="BA268" s="186"/>
      <c r="BB268" s="177"/>
      <c r="BC268" s="251"/>
      <c r="BD268" s="174" t="s">
        <v>616</v>
      </c>
      <c r="BE268" s="175">
        <v>50</v>
      </c>
      <c r="BF268" s="176">
        <v>1850</v>
      </c>
      <c r="BI268" s="186"/>
      <c r="BJ268" s="218"/>
      <c r="BK268" s="246"/>
      <c r="BL268" s="212" t="s">
        <v>1275</v>
      </c>
      <c r="BM268" s="213">
        <v>6</v>
      </c>
      <c r="BN268" s="216">
        <v>162</v>
      </c>
    </row>
    <row r="269" spans="53:66">
      <c r="BA269" s="186"/>
      <c r="BB269" s="177"/>
      <c r="BC269" s="251"/>
      <c r="BD269" s="174" t="s">
        <v>617</v>
      </c>
      <c r="BE269" s="175">
        <v>50</v>
      </c>
      <c r="BF269" s="176">
        <v>1800</v>
      </c>
      <c r="BI269" s="186"/>
      <c r="BJ269" s="218"/>
      <c r="BK269" s="246"/>
      <c r="BL269" s="212" t="s">
        <v>1276</v>
      </c>
      <c r="BM269" s="213">
        <v>6</v>
      </c>
      <c r="BN269" s="216">
        <v>109</v>
      </c>
    </row>
    <row r="270" spans="53:66">
      <c r="BA270" s="186"/>
      <c r="BB270" s="177"/>
      <c r="BC270" s="251"/>
      <c r="BD270" s="174" t="s">
        <v>618</v>
      </c>
      <c r="BE270" s="175">
        <v>50</v>
      </c>
      <c r="BF270" s="176">
        <v>1850</v>
      </c>
      <c r="BI270" s="186"/>
      <c r="BJ270" s="218"/>
      <c r="BK270" s="244" t="s">
        <v>1010</v>
      </c>
      <c r="BL270" s="212" t="s">
        <v>1277</v>
      </c>
      <c r="BM270" s="213">
        <v>6</v>
      </c>
      <c r="BN270" s="216">
        <v>147</v>
      </c>
    </row>
    <row r="271" spans="53:66">
      <c r="BA271" s="186"/>
      <c r="BB271" s="177"/>
      <c r="BC271" s="251"/>
      <c r="BD271" s="174" t="s">
        <v>619</v>
      </c>
      <c r="BE271" s="175">
        <v>50</v>
      </c>
      <c r="BF271" s="176">
        <v>2450</v>
      </c>
      <c r="BI271" s="186"/>
      <c r="BJ271" s="218"/>
      <c r="BK271" s="244"/>
      <c r="BL271" s="212" t="s">
        <v>1278</v>
      </c>
      <c r="BM271" s="213">
        <v>6</v>
      </c>
      <c r="BN271" s="216">
        <v>183</v>
      </c>
    </row>
    <row r="272" spans="53:66">
      <c r="BA272" s="188"/>
      <c r="BB272" s="181"/>
      <c r="BC272" s="251"/>
      <c r="BD272" s="174" t="s">
        <v>620</v>
      </c>
      <c r="BE272" s="175">
        <v>50</v>
      </c>
      <c r="BF272" s="176">
        <v>2450</v>
      </c>
      <c r="BI272" s="186"/>
      <c r="BJ272" s="218"/>
      <c r="BK272" s="244"/>
      <c r="BL272" s="212" t="s">
        <v>1279</v>
      </c>
      <c r="BM272" s="213">
        <v>6</v>
      </c>
      <c r="BN272" s="216">
        <v>130</v>
      </c>
    </row>
    <row r="273" spans="53:66">
      <c r="BA273" s="186"/>
      <c r="BB273" s="182" t="s">
        <v>621</v>
      </c>
      <c r="BC273" s="253" t="s">
        <v>320</v>
      </c>
      <c r="BD273" s="193" t="s">
        <v>622</v>
      </c>
      <c r="BE273" s="194">
        <v>400</v>
      </c>
      <c r="BF273" s="195">
        <v>5000</v>
      </c>
      <c r="BI273" s="186"/>
      <c r="BJ273" s="218"/>
      <c r="BK273" s="244"/>
      <c r="BL273" s="212" t="s">
        <v>1280</v>
      </c>
      <c r="BM273" s="213">
        <v>6</v>
      </c>
      <c r="BN273" s="216">
        <v>168</v>
      </c>
    </row>
    <row r="274" spans="53:66" ht="19.5">
      <c r="BA274" s="186"/>
      <c r="BB274" s="177"/>
      <c r="BC274" s="254"/>
      <c r="BD274" s="174" t="s">
        <v>623</v>
      </c>
      <c r="BE274" s="175">
        <v>150</v>
      </c>
      <c r="BF274" s="176">
        <v>4000</v>
      </c>
      <c r="BI274" s="186"/>
      <c r="BJ274" s="218"/>
      <c r="BK274" s="244"/>
      <c r="BL274" s="212" t="s">
        <v>1281</v>
      </c>
      <c r="BM274" s="213">
        <v>6</v>
      </c>
      <c r="BN274" s="216">
        <v>277</v>
      </c>
    </row>
    <row r="275" spans="53:66" ht="19.5">
      <c r="BA275" s="186"/>
      <c r="BB275" s="177"/>
      <c r="BC275" s="251" t="s">
        <v>325</v>
      </c>
      <c r="BD275" s="174" t="s">
        <v>624</v>
      </c>
      <c r="BE275" s="175">
        <v>120</v>
      </c>
      <c r="BF275" s="176">
        <v>5000</v>
      </c>
      <c r="BI275" s="186"/>
      <c r="BJ275" s="218"/>
      <c r="BK275" s="244"/>
      <c r="BL275" s="212" t="s">
        <v>1282</v>
      </c>
      <c r="BM275" s="213">
        <v>6</v>
      </c>
      <c r="BN275" s="216">
        <v>229</v>
      </c>
    </row>
    <row r="276" spans="53:66" ht="19.5">
      <c r="BA276" s="186"/>
      <c r="BB276" s="177"/>
      <c r="BC276" s="251"/>
      <c r="BD276" s="174" t="s">
        <v>625</v>
      </c>
      <c r="BE276" s="175">
        <v>120</v>
      </c>
      <c r="BF276" s="176">
        <v>5000</v>
      </c>
      <c r="BI276" s="186"/>
      <c r="BJ276" s="218"/>
      <c r="BK276" s="244"/>
      <c r="BL276" s="212" t="s">
        <v>1283</v>
      </c>
      <c r="BM276" s="213">
        <v>6</v>
      </c>
      <c r="BN276" s="216">
        <v>240</v>
      </c>
    </row>
    <row r="277" spans="53:66" ht="19.5">
      <c r="BA277" s="186"/>
      <c r="BB277" s="177"/>
      <c r="BC277" s="251"/>
      <c r="BD277" s="174" t="s">
        <v>626</v>
      </c>
      <c r="BE277" s="175">
        <v>120</v>
      </c>
      <c r="BF277" s="176">
        <v>5000</v>
      </c>
      <c r="BI277" s="186"/>
      <c r="BJ277" s="218"/>
      <c r="BK277" s="244"/>
      <c r="BL277" s="212" t="s">
        <v>1284</v>
      </c>
      <c r="BM277" s="213">
        <v>6</v>
      </c>
      <c r="BN277" s="216">
        <v>277</v>
      </c>
    </row>
    <row r="278" spans="53:66" ht="19.5">
      <c r="BA278" s="186"/>
      <c r="BB278" s="177"/>
      <c r="BC278" s="251" t="s">
        <v>344</v>
      </c>
      <c r="BD278" s="174" t="s">
        <v>627</v>
      </c>
      <c r="BE278" s="175">
        <v>50</v>
      </c>
      <c r="BF278" s="176">
        <v>1650</v>
      </c>
      <c r="BI278" s="186"/>
      <c r="BJ278" s="218"/>
      <c r="BK278" s="244"/>
      <c r="BL278" s="212" t="s">
        <v>1285</v>
      </c>
      <c r="BM278" s="213">
        <v>6</v>
      </c>
      <c r="BN278" s="216">
        <v>229</v>
      </c>
    </row>
    <row r="279" spans="53:66" ht="19.5">
      <c r="BA279" s="186"/>
      <c r="BB279" s="177"/>
      <c r="BC279" s="251"/>
      <c r="BD279" s="174" t="s">
        <v>628</v>
      </c>
      <c r="BE279" s="175">
        <v>50</v>
      </c>
      <c r="BF279" s="176">
        <v>1950</v>
      </c>
      <c r="BI279" s="188"/>
      <c r="BJ279" s="218"/>
      <c r="BK279" s="244"/>
      <c r="BL279" s="212" t="s">
        <v>1286</v>
      </c>
      <c r="BM279" s="213">
        <v>6</v>
      </c>
      <c r="BN279" s="216">
        <v>240</v>
      </c>
    </row>
    <row r="280" spans="53:66" ht="19.5">
      <c r="BA280" s="186"/>
      <c r="BB280" s="177"/>
      <c r="BC280" s="251"/>
      <c r="BD280" s="174" t="s">
        <v>629</v>
      </c>
      <c r="BE280" s="175">
        <v>50</v>
      </c>
      <c r="BF280" s="176">
        <v>1950</v>
      </c>
      <c r="BI280" s="186"/>
      <c r="BJ280" s="218"/>
      <c r="BK280" s="244"/>
      <c r="BL280" s="212" t="s">
        <v>1287</v>
      </c>
      <c r="BM280" s="213">
        <v>6</v>
      </c>
      <c r="BN280" s="216">
        <v>277</v>
      </c>
    </row>
    <row r="281" spans="53:66" ht="19.5">
      <c r="BA281" s="186"/>
      <c r="BB281" s="177"/>
      <c r="BC281" s="251"/>
      <c r="BD281" s="174" t="s">
        <v>630</v>
      </c>
      <c r="BE281" s="175">
        <v>50</v>
      </c>
      <c r="BF281" s="176">
        <v>1950</v>
      </c>
      <c r="BI281" s="186"/>
      <c r="BJ281" s="218"/>
      <c r="BK281" s="244"/>
      <c r="BL281" s="212" t="s">
        <v>1288</v>
      </c>
      <c r="BM281" s="213">
        <v>6</v>
      </c>
      <c r="BN281" s="216">
        <v>229</v>
      </c>
    </row>
    <row r="282" spans="53:66" ht="19.5">
      <c r="BA282" s="186"/>
      <c r="BB282" s="177"/>
      <c r="BC282" s="251"/>
      <c r="BD282" s="174" t="s">
        <v>631</v>
      </c>
      <c r="BE282" s="175">
        <v>50</v>
      </c>
      <c r="BF282" s="176">
        <v>2000</v>
      </c>
      <c r="BI282" s="186"/>
      <c r="BJ282" s="218"/>
      <c r="BK282" s="244"/>
      <c r="BL282" s="212" t="s">
        <v>1289</v>
      </c>
      <c r="BM282" s="213">
        <v>6</v>
      </c>
      <c r="BN282" s="216">
        <v>240</v>
      </c>
    </row>
    <row r="283" spans="53:66" ht="19.5">
      <c r="BA283" s="186"/>
      <c r="BB283" s="177"/>
      <c r="BC283" s="251" t="s">
        <v>369</v>
      </c>
      <c r="BD283" s="174" t="s">
        <v>632</v>
      </c>
      <c r="BE283" s="175">
        <v>30</v>
      </c>
      <c r="BF283" s="176">
        <v>575</v>
      </c>
      <c r="BI283" s="186"/>
      <c r="BJ283" s="218"/>
      <c r="BK283" s="244"/>
      <c r="BL283" s="212" t="s">
        <v>1290</v>
      </c>
      <c r="BM283" s="213">
        <v>6</v>
      </c>
      <c r="BN283" s="216">
        <v>325</v>
      </c>
    </row>
    <row r="284" spans="53:66" ht="19.5">
      <c r="BA284" s="186"/>
      <c r="BB284" s="177"/>
      <c r="BC284" s="251"/>
      <c r="BD284" s="174" t="s">
        <v>633</v>
      </c>
      <c r="BE284" s="175">
        <v>30</v>
      </c>
      <c r="BF284" s="176">
        <v>600</v>
      </c>
      <c r="BI284" s="186"/>
      <c r="BJ284" s="218"/>
      <c r="BK284" s="244"/>
      <c r="BL284" s="212" t="s">
        <v>1291</v>
      </c>
      <c r="BM284" s="213">
        <v>6</v>
      </c>
      <c r="BN284" s="216">
        <v>288</v>
      </c>
    </row>
    <row r="285" spans="53:66" ht="19.5">
      <c r="BA285" s="186"/>
      <c r="BB285" s="177"/>
      <c r="BC285" s="251"/>
      <c r="BD285" s="174" t="s">
        <v>634</v>
      </c>
      <c r="BE285" s="175">
        <v>30</v>
      </c>
      <c r="BF285" s="176">
        <v>600</v>
      </c>
      <c r="BI285" s="186"/>
      <c r="BJ285" s="218"/>
      <c r="BK285" s="244"/>
      <c r="BL285" s="212" t="s">
        <v>1292</v>
      </c>
      <c r="BM285" s="213">
        <v>6</v>
      </c>
      <c r="BN285" s="216">
        <v>297</v>
      </c>
    </row>
    <row r="286" spans="53:66" ht="19.5">
      <c r="BA286" s="188"/>
      <c r="BB286" s="177"/>
      <c r="BC286" s="251"/>
      <c r="BD286" s="174" t="s">
        <v>635</v>
      </c>
      <c r="BE286" s="175">
        <v>30</v>
      </c>
      <c r="BF286" s="176">
        <v>600</v>
      </c>
      <c r="BI286" s="186"/>
      <c r="BJ286" s="218"/>
      <c r="BK286" s="244"/>
      <c r="BL286" s="212" t="s">
        <v>1293</v>
      </c>
      <c r="BM286" s="213">
        <v>6</v>
      </c>
      <c r="BN286" s="216">
        <v>325</v>
      </c>
    </row>
    <row r="287" spans="53:66" ht="19.5">
      <c r="BA287" s="186"/>
      <c r="BB287" s="181"/>
      <c r="BC287" s="251"/>
      <c r="BD287" s="174" t="s">
        <v>636</v>
      </c>
      <c r="BE287" s="175">
        <v>15</v>
      </c>
      <c r="BF287" s="176">
        <v>575</v>
      </c>
      <c r="BI287" s="186"/>
      <c r="BJ287" s="218"/>
      <c r="BK287" s="244"/>
      <c r="BL287" s="212" t="s">
        <v>1294</v>
      </c>
      <c r="BM287" s="213">
        <v>6</v>
      </c>
      <c r="BN287" s="216">
        <v>288</v>
      </c>
    </row>
    <row r="288" spans="53:66" ht="19.5">
      <c r="BA288" s="186"/>
      <c r="BB288" s="182" t="s">
        <v>637</v>
      </c>
      <c r="BC288" s="251" t="s">
        <v>344</v>
      </c>
      <c r="BD288" s="174" t="s">
        <v>638</v>
      </c>
      <c r="BE288" s="175">
        <v>60</v>
      </c>
      <c r="BF288" s="176">
        <v>2475</v>
      </c>
      <c r="BI288" s="186"/>
      <c r="BJ288" s="218"/>
      <c r="BK288" s="244"/>
      <c r="BL288" s="212" t="s">
        <v>1295</v>
      </c>
      <c r="BM288" s="213">
        <v>6</v>
      </c>
      <c r="BN288" s="216">
        <v>297</v>
      </c>
    </row>
    <row r="289" spans="53:66" ht="19.5">
      <c r="BA289" s="186"/>
      <c r="BB289" s="177"/>
      <c r="BC289" s="251"/>
      <c r="BD289" s="174" t="s">
        <v>639</v>
      </c>
      <c r="BE289" s="175">
        <v>60</v>
      </c>
      <c r="BF289" s="176">
        <v>2475</v>
      </c>
      <c r="BI289" s="186"/>
      <c r="BJ289" s="218"/>
      <c r="BK289" s="244"/>
      <c r="BL289" s="212" t="s">
        <v>1296</v>
      </c>
      <c r="BM289" s="213">
        <v>6</v>
      </c>
      <c r="BN289" s="216">
        <v>325</v>
      </c>
    </row>
    <row r="290" spans="53:66" ht="19.5">
      <c r="BA290" s="186"/>
      <c r="BB290" s="177"/>
      <c r="BC290" s="251"/>
      <c r="BD290" s="174" t="s">
        <v>640</v>
      </c>
      <c r="BE290" s="175">
        <v>60</v>
      </c>
      <c r="BF290" s="176">
        <v>2475</v>
      </c>
      <c r="BI290" s="186"/>
      <c r="BJ290" s="218"/>
      <c r="BK290" s="244"/>
      <c r="BL290" s="212" t="s">
        <v>1297</v>
      </c>
      <c r="BM290" s="213">
        <v>6</v>
      </c>
      <c r="BN290" s="216">
        <v>288</v>
      </c>
    </row>
    <row r="291" spans="53:66" ht="19.5">
      <c r="BA291" s="186"/>
      <c r="BB291" s="177"/>
      <c r="BC291" s="251"/>
      <c r="BD291" s="174" t="s">
        <v>641</v>
      </c>
      <c r="BE291" s="175">
        <v>60</v>
      </c>
      <c r="BF291" s="176">
        <v>2475</v>
      </c>
      <c r="BI291" s="186"/>
      <c r="BJ291" s="218"/>
      <c r="BK291" s="244"/>
      <c r="BL291" s="212" t="s">
        <v>1298</v>
      </c>
      <c r="BM291" s="213">
        <v>6</v>
      </c>
      <c r="BN291" s="216">
        <v>297</v>
      </c>
    </row>
    <row r="292" spans="53:66">
      <c r="BA292" s="186"/>
      <c r="BB292" s="177"/>
      <c r="BC292" s="251"/>
      <c r="BD292" s="174" t="s">
        <v>642</v>
      </c>
      <c r="BE292" s="175">
        <v>60</v>
      </c>
      <c r="BF292" s="176">
        <v>2475</v>
      </c>
      <c r="BI292" s="186"/>
      <c r="BJ292" s="218"/>
      <c r="BK292" s="244"/>
      <c r="BL292" s="212" t="s">
        <v>1299</v>
      </c>
      <c r="BM292" s="213">
        <v>3.2</v>
      </c>
      <c r="BN292" s="216">
        <v>142</v>
      </c>
    </row>
    <row r="293" spans="53:66">
      <c r="BA293" s="186"/>
      <c r="BB293" s="181"/>
      <c r="BC293" s="251"/>
      <c r="BD293" s="174" t="s">
        <v>643</v>
      </c>
      <c r="BE293" s="175">
        <v>60</v>
      </c>
      <c r="BF293" s="176">
        <v>2475</v>
      </c>
      <c r="BI293" s="186"/>
      <c r="BJ293" s="218"/>
      <c r="BK293" s="244"/>
      <c r="BL293" s="212" t="s">
        <v>1300</v>
      </c>
      <c r="BM293" s="213">
        <v>3.2</v>
      </c>
      <c r="BN293" s="216">
        <v>89</v>
      </c>
    </row>
    <row r="294" spans="53:66">
      <c r="BA294" s="186"/>
      <c r="BB294" s="182" t="s">
        <v>364</v>
      </c>
      <c r="BC294" s="251" t="s">
        <v>344</v>
      </c>
      <c r="BD294" s="174" t="s">
        <v>644</v>
      </c>
      <c r="BE294" s="175">
        <v>60</v>
      </c>
      <c r="BF294" s="176">
        <v>2475</v>
      </c>
      <c r="BI294" s="186"/>
      <c r="BJ294" s="218"/>
      <c r="BK294" s="244"/>
      <c r="BL294" s="212" t="s">
        <v>1301</v>
      </c>
      <c r="BM294" s="213">
        <v>3.2</v>
      </c>
      <c r="BN294" s="216">
        <v>127</v>
      </c>
    </row>
    <row r="295" spans="53:66">
      <c r="BA295" s="186"/>
      <c r="BB295" s="177"/>
      <c r="BC295" s="251"/>
      <c r="BD295" s="174" t="s">
        <v>645</v>
      </c>
      <c r="BE295" s="175">
        <v>60</v>
      </c>
      <c r="BF295" s="176">
        <v>2475</v>
      </c>
      <c r="BI295" s="186"/>
      <c r="BJ295" s="218"/>
      <c r="BK295" s="213" t="s">
        <v>1120</v>
      </c>
      <c r="BL295" s="212" t="s">
        <v>1302</v>
      </c>
      <c r="BM295" s="213">
        <v>3.2</v>
      </c>
      <c r="BN295" s="216">
        <v>6</v>
      </c>
    </row>
    <row r="296" spans="53:66">
      <c r="BA296" s="186"/>
      <c r="BB296" s="177"/>
      <c r="BC296" s="251"/>
      <c r="BD296" s="174" t="s">
        <v>646</v>
      </c>
      <c r="BE296" s="175">
        <v>60</v>
      </c>
      <c r="BF296" s="176">
        <v>2475</v>
      </c>
      <c r="BI296" s="186"/>
      <c r="BJ296" s="218"/>
      <c r="BK296" s="244" t="s">
        <v>1122</v>
      </c>
      <c r="BL296" s="212" t="s">
        <v>1303</v>
      </c>
      <c r="BM296" s="213">
        <v>3.2</v>
      </c>
      <c r="BN296" s="216">
        <v>8</v>
      </c>
    </row>
    <row r="297" spans="53:66">
      <c r="BA297" s="186"/>
      <c r="BB297" s="177"/>
      <c r="BC297" s="251"/>
      <c r="BD297" s="174" t="s">
        <v>647</v>
      </c>
      <c r="BE297" s="175">
        <v>60</v>
      </c>
      <c r="BF297" s="176">
        <v>2475</v>
      </c>
      <c r="BI297" s="186"/>
      <c r="BJ297" s="218"/>
      <c r="BK297" s="244"/>
      <c r="BL297" s="212" t="s">
        <v>1304</v>
      </c>
      <c r="BM297" s="213">
        <v>3.2</v>
      </c>
      <c r="BN297" s="216">
        <v>60</v>
      </c>
    </row>
    <row r="298" spans="53:66">
      <c r="BA298" s="186"/>
      <c r="BB298" s="177"/>
      <c r="BC298" s="251"/>
      <c r="BD298" s="174" t="s">
        <v>648</v>
      </c>
      <c r="BE298" s="175">
        <v>60</v>
      </c>
      <c r="BF298" s="176">
        <v>2475</v>
      </c>
      <c r="BI298" s="186"/>
      <c r="BJ298" s="215"/>
      <c r="BK298" s="244"/>
      <c r="BL298" s="212" t="s">
        <v>1305</v>
      </c>
      <c r="BM298" s="213">
        <v>3.2</v>
      </c>
      <c r="BN298" s="216">
        <v>33</v>
      </c>
    </row>
    <row r="299" spans="53:66" ht="19.5">
      <c r="BA299" s="186"/>
      <c r="BB299" s="177"/>
      <c r="BC299" s="251"/>
      <c r="BD299" s="174" t="s">
        <v>649</v>
      </c>
      <c r="BE299" s="175">
        <v>60</v>
      </c>
      <c r="BF299" s="176">
        <v>2475</v>
      </c>
      <c r="BI299" s="186"/>
      <c r="BJ299" s="217" t="s">
        <v>1306</v>
      </c>
      <c r="BK299" s="244" t="s">
        <v>1010</v>
      </c>
      <c r="BL299" s="212" t="s">
        <v>1307</v>
      </c>
      <c r="BM299" s="213">
        <v>6</v>
      </c>
      <c r="BN299" s="216">
        <v>149</v>
      </c>
    </row>
    <row r="300" spans="53:66" ht="19.5">
      <c r="BA300" s="186"/>
      <c r="BB300" s="177"/>
      <c r="BC300" s="251"/>
      <c r="BD300" s="174" t="s">
        <v>650</v>
      </c>
      <c r="BE300" s="175">
        <v>60</v>
      </c>
      <c r="BF300" s="176">
        <v>2500</v>
      </c>
      <c r="BI300" s="186"/>
      <c r="BJ300" s="218"/>
      <c r="BK300" s="244"/>
      <c r="BL300" s="212" t="s">
        <v>1308</v>
      </c>
      <c r="BM300" s="213">
        <v>6</v>
      </c>
      <c r="BN300" s="216">
        <v>259</v>
      </c>
    </row>
    <row r="301" spans="53:66" ht="19.5">
      <c r="BA301" s="186"/>
      <c r="BB301" s="177"/>
      <c r="BC301" s="251"/>
      <c r="BD301" s="174" t="s">
        <v>651</v>
      </c>
      <c r="BE301" s="175">
        <v>60</v>
      </c>
      <c r="BF301" s="176">
        <v>2500</v>
      </c>
      <c r="BI301" s="186"/>
      <c r="BJ301" s="218"/>
      <c r="BK301" s="244"/>
      <c r="BL301" s="212" t="s">
        <v>1309</v>
      </c>
      <c r="BM301" s="213">
        <v>6</v>
      </c>
      <c r="BN301" s="216">
        <v>350</v>
      </c>
    </row>
    <row r="302" spans="53:66" ht="19.5">
      <c r="BA302" s="186"/>
      <c r="BB302" s="177"/>
      <c r="BC302" s="251"/>
      <c r="BD302" s="174" t="s">
        <v>652</v>
      </c>
      <c r="BE302" s="175">
        <v>60</v>
      </c>
      <c r="BF302" s="176">
        <v>2500</v>
      </c>
      <c r="BI302" s="186"/>
      <c r="BJ302" s="218"/>
      <c r="BK302" s="244"/>
      <c r="BL302" s="212" t="s">
        <v>1310</v>
      </c>
      <c r="BM302" s="213">
        <v>6</v>
      </c>
      <c r="BN302" s="216">
        <v>350</v>
      </c>
    </row>
    <row r="303" spans="53:66" ht="19.5">
      <c r="BA303" s="186"/>
      <c r="BB303" s="177"/>
      <c r="BC303" s="251"/>
      <c r="BD303" s="174" t="s">
        <v>653</v>
      </c>
      <c r="BE303" s="175">
        <v>60</v>
      </c>
      <c r="BF303" s="176">
        <v>2500</v>
      </c>
      <c r="BI303" s="186"/>
      <c r="BJ303" s="218"/>
      <c r="BK303" s="244"/>
      <c r="BL303" s="212" t="s">
        <v>1311</v>
      </c>
      <c r="BM303" s="213">
        <v>6</v>
      </c>
      <c r="BN303" s="216">
        <v>350</v>
      </c>
    </row>
    <row r="304" spans="53:66" ht="19.5">
      <c r="BA304" s="186"/>
      <c r="BB304" s="177"/>
      <c r="BC304" s="251"/>
      <c r="BD304" s="174" t="s">
        <v>654</v>
      </c>
      <c r="BE304" s="175">
        <v>60</v>
      </c>
      <c r="BF304" s="176">
        <v>2500</v>
      </c>
      <c r="BI304" s="186"/>
      <c r="BJ304" s="218"/>
      <c r="BK304" s="244"/>
      <c r="BL304" s="212" t="s">
        <v>1312</v>
      </c>
      <c r="BM304" s="213">
        <v>6</v>
      </c>
      <c r="BN304" s="216">
        <v>350</v>
      </c>
    </row>
    <row r="305" spans="53:66" ht="19.5">
      <c r="BA305" s="186"/>
      <c r="BB305" s="177"/>
      <c r="BC305" s="251"/>
      <c r="BD305" s="174" t="s">
        <v>655</v>
      </c>
      <c r="BE305" s="175">
        <v>60</v>
      </c>
      <c r="BF305" s="176">
        <v>2500</v>
      </c>
      <c r="BI305" s="186"/>
      <c r="BJ305" s="218"/>
      <c r="BK305" s="244"/>
      <c r="BL305" s="212" t="s">
        <v>1313</v>
      </c>
      <c r="BM305" s="213">
        <v>6</v>
      </c>
      <c r="BN305" s="216">
        <v>350</v>
      </c>
    </row>
    <row r="306" spans="53:66" ht="19.5">
      <c r="BA306" s="186"/>
      <c r="BB306" s="177"/>
      <c r="BC306" s="251"/>
      <c r="BD306" s="174" t="s">
        <v>656</v>
      </c>
      <c r="BE306" s="175">
        <v>60</v>
      </c>
      <c r="BF306" s="176">
        <v>2500</v>
      </c>
      <c r="BI306" s="186"/>
      <c r="BJ306" s="218"/>
      <c r="BK306" s="244"/>
      <c r="BL306" s="212" t="s">
        <v>1314</v>
      </c>
      <c r="BM306" s="213">
        <v>6</v>
      </c>
      <c r="BN306" s="216">
        <v>350</v>
      </c>
    </row>
    <row r="307" spans="53:66" ht="19.5">
      <c r="BA307" s="186"/>
      <c r="BB307" s="177"/>
      <c r="BC307" s="251"/>
      <c r="BD307" s="174" t="s">
        <v>657</v>
      </c>
      <c r="BE307" s="175">
        <v>60</v>
      </c>
      <c r="BF307" s="176">
        <v>2500</v>
      </c>
      <c r="BI307" s="186"/>
      <c r="BJ307" s="218"/>
      <c r="BK307" s="244"/>
      <c r="BL307" s="212" t="s">
        <v>1315</v>
      </c>
      <c r="BM307" s="213">
        <v>6</v>
      </c>
      <c r="BN307" s="216">
        <v>350</v>
      </c>
    </row>
    <row r="308" spans="53:66" ht="19.5">
      <c r="BA308" s="186"/>
      <c r="BB308" s="177"/>
      <c r="BC308" s="251"/>
      <c r="BD308" s="174" t="s">
        <v>658</v>
      </c>
      <c r="BE308" s="175">
        <v>60</v>
      </c>
      <c r="BF308" s="176">
        <v>2500</v>
      </c>
      <c r="BI308" s="186"/>
      <c r="BJ308" s="218"/>
      <c r="BK308" s="244"/>
      <c r="BL308" s="212" t="s">
        <v>1316</v>
      </c>
      <c r="BM308" s="213">
        <v>6</v>
      </c>
      <c r="BN308" s="216">
        <v>350</v>
      </c>
    </row>
    <row r="309" spans="53:66" ht="19.5">
      <c r="BA309" s="186"/>
      <c r="BB309" s="177"/>
      <c r="BC309" s="251"/>
      <c r="BD309" s="174" t="s">
        <v>659</v>
      </c>
      <c r="BE309" s="175">
        <v>60</v>
      </c>
      <c r="BF309" s="176">
        <v>2500</v>
      </c>
      <c r="BI309" s="186"/>
      <c r="BJ309" s="218"/>
      <c r="BK309" s="244"/>
      <c r="BL309" s="212" t="s">
        <v>1317</v>
      </c>
      <c r="BM309" s="213">
        <v>6</v>
      </c>
      <c r="BN309" s="216">
        <v>350</v>
      </c>
    </row>
    <row r="310" spans="53:66" ht="19.5">
      <c r="BA310" s="186"/>
      <c r="BB310" s="177"/>
      <c r="BC310" s="251"/>
      <c r="BD310" s="174" t="s">
        <v>660</v>
      </c>
      <c r="BE310" s="175">
        <v>60</v>
      </c>
      <c r="BF310" s="176">
        <v>2500</v>
      </c>
      <c r="BI310" s="186"/>
      <c r="BJ310" s="218"/>
      <c r="BK310" s="244"/>
      <c r="BL310" s="212" t="s">
        <v>1318</v>
      </c>
      <c r="BM310" s="213">
        <v>6</v>
      </c>
      <c r="BN310" s="216">
        <v>299</v>
      </c>
    </row>
    <row r="311" spans="53:66" ht="19.5">
      <c r="BA311" s="186"/>
      <c r="BB311" s="177"/>
      <c r="BC311" s="251"/>
      <c r="BD311" s="174" t="s">
        <v>661</v>
      </c>
      <c r="BE311" s="175">
        <v>60</v>
      </c>
      <c r="BF311" s="176">
        <v>2500</v>
      </c>
      <c r="BI311" s="186"/>
      <c r="BJ311" s="218"/>
      <c r="BK311" s="244"/>
      <c r="BL311" s="212" t="s">
        <v>1319</v>
      </c>
      <c r="BM311" s="213">
        <v>6</v>
      </c>
      <c r="BN311" s="216">
        <v>350</v>
      </c>
    </row>
    <row r="312" spans="53:66" ht="19.5">
      <c r="BA312" s="186"/>
      <c r="BB312" s="177"/>
      <c r="BC312" s="251"/>
      <c r="BD312" s="174" t="s">
        <v>662</v>
      </c>
      <c r="BE312" s="175">
        <v>50</v>
      </c>
      <c r="BF312" s="176">
        <v>1975</v>
      </c>
      <c r="BI312" s="186"/>
      <c r="BJ312" s="218"/>
      <c r="BK312" s="244"/>
      <c r="BL312" s="212" t="s">
        <v>1320</v>
      </c>
      <c r="BM312" s="213">
        <v>6</v>
      </c>
      <c r="BN312" s="216">
        <v>350</v>
      </c>
    </row>
    <row r="313" spans="53:66" ht="19.5">
      <c r="BA313" s="186"/>
      <c r="BB313" s="177"/>
      <c r="BC313" s="251"/>
      <c r="BD313" s="174" t="s">
        <v>663</v>
      </c>
      <c r="BE313" s="175">
        <v>50</v>
      </c>
      <c r="BF313" s="176">
        <v>1975</v>
      </c>
      <c r="BI313" s="186"/>
      <c r="BJ313" s="218"/>
      <c r="BK313" s="244"/>
      <c r="BL313" s="212" t="s">
        <v>1321</v>
      </c>
      <c r="BM313" s="213">
        <v>6</v>
      </c>
      <c r="BN313" s="216">
        <v>350</v>
      </c>
    </row>
    <row r="314" spans="53:66" ht="19.5">
      <c r="BA314" s="186"/>
      <c r="BB314" s="177"/>
      <c r="BC314" s="251"/>
      <c r="BD314" s="174" t="s">
        <v>664</v>
      </c>
      <c r="BE314" s="175">
        <v>50</v>
      </c>
      <c r="BF314" s="176">
        <v>1975</v>
      </c>
      <c r="BI314" s="186"/>
      <c r="BJ314" s="218"/>
      <c r="BK314" s="244"/>
      <c r="BL314" s="212" t="s">
        <v>1322</v>
      </c>
      <c r="BM314" s="213">
        <v>6</v>
      </c>
      <c r="BN314" s="216">
        <v>350</v>
      </c>
    </row>
    <row r="315" spans="53:66" ht="19.5">
      <c r="BA315" s="186"/>
      <c r="BB315" s="177"/>
      <c r="BC315" s="251"/>
      <c r="BD315" s="174" t="s">
        <v>665</v>
      </c>
      <c r="BE315" s="175">
        <v>50</v>
      </c>
      <c r="BF315" s="176">
        <v>1975</v>
      </c>
      <c r="BI315" s="186"/>
      <c r="BJ315" s="218"/>
      <c r="BK315" s="244"/>
      <c r="BL315" s="212" t="s">
        <v>1323</v>
      </c>
      <c r="BM315" s="213">
        <v>6</v>
      </c>
      <c r="BN315" s="216">
        <v>350</v>
      </c>
    </row>
    <row r="316" spans="53:66" ht="19.5">
      <c r="BA316" s="186"/>
      <c r="BB316" s="177"/>
      <c r="BC316" s="251"/>
      <c r="BD316" s="174" t="s">
        <v>666</v>
      </c>
      <c r="BE316" s="175">
        <v>50</v>
      </c>
      <c r="BF316" s="176">
        <v>2000</v>
      </c>
      <c r="BI316" s="186"/>
      <c r="BJ316" s="218"/>
      <c r="BK316" s="244"/>
      <c r="BL316" s="212" t="s">
        <v>1324</v>
      </c>
      <c r="BM316" s="213">
        <v>6</v>
      </c>
      <c r="BN316" s="216">
        <v>350</v>
      </c>
    </row>
    <row r="317" spans="53:66" ht="19.5">
      <c r="BA317" s="186"/>
      <c r="BB317" s="177"/>
      <c r="BC317" s="251"/>
      <c r="BD317" s="174" t="s">
        <v>667</v>
      </c>
      <c r="BE317" s="175">
        <v>50</v>
      </c>
      <c r="BF317" s="176">
        <v>2000</v>
      </c>
      <c r="BI317" s="186"/>
      <c r="BJ317" s="218"/>
      <c r="BK317" s="244"/>
      <c r="BL317" s="212" t="s">
        <v>1325</v>
      </c>
      <c r="BM317" s="213">
        <v>6</v>
      </c>
      <c r="BN317" s="216">
        <v>350</v>
      </c>
    </row>
    <row r="318" spans="53:66" ht="19.5">
      <c r="BA318" s="186"/>
      <c r="BB318" s="177"/>
      <c r="BC318" s="251"/>
      <c r="BD318" s="174" t="s">
        <v>668</v>
      </c>
      <c r="BE318" s="175">
        <v>50</v>
      </c>
      <c r="BF318" s="176">
        <v>2000</v>
      </c>
      <c r="BI318" s="186"/>
      <c r="BJ318" s="218"/>
      <c r="BK318" s="244"/>
      <c r="BL318" s="212" t="s">
        <v>1326</v>
      </c>
      <c r="BM318" s="213">
        <v>6</v>
      </c>
      <c r="BN318" s="216">
        <v>350</v>
      </c>
    </row>
    <row r="319" spans="53:66" ht="19.5">
      <c r="BA319" s="186"/>
      <c r="BB319" s="177"/>
      <c r="BC319" s="251"/>
      <c r="BD319" s="174" t="s">
        <v>669</v>
      </c>
      <c r="BE319" s="175">
        <v>50</v>
      </c>
      <c r="BF319" s="176">
        <v>2000</v>
      </c>
      <c r="BI319" s="186"/>
      <c r="BJ319" s="218"/>
      <c r="BK319" s="244"/>
      <c r="BL319" s="212" t="s">
        <v>1327</v>
      </c>
      <c r="BM319" s="213">
        <v>6</v>
      </c>
      <c r="BN319" s="216">
        <v>350</v>
      </c>
    </row>
    <row r="320" spans="53:66" ht="19.5">
      <c r="BA320" s="186"/>
      <c r="BB320" s="177"/>
      <c r="BC320" s="251" t="s">
        <v>369</v>
      </c>
      <c r="BD320" s="174" t="s">
        <v>670</v>
      </c>
      <c r="BE320" s="175">
        <v>43</v>
      </c>
      <c r="BF320" s="176">
        <v>575</v>
      </c>
      <c r="BI320" s="186"/>
      <c r="BJ320" s="218"/>
      <c r="BK320" s="244"/>
      <c r="BL320" s="212" t="s">
        <v>1328</v>
      </c>
      <c r="BM320" s="213">
        <v>6</v>
      </c>
      <c r="BN320" s="216">
        <v>155</v>
      </c>
    </row>
    <row r="321" spans="53:66" ht="19.5">
      <c r="BA321" s="186"/>
      <c r="BB321" s="177"/>
      <c r="BC321" s="251"/>
      <c r="BD321" s="174" t="s">
        <v>671</v>
      </c>
      <c r="BE321" s="175">
        <v>43</v>
      </c>
      <c r="BF321" s="176">
        <v>575</v>
      </c>
      <c r="BI321" s="186"/>
      <c r="BJ321" s="218"/>
      <c r="BK321" s="244"/>
      <c r="BL321" s="212" t="s">
        <v>1329</v>
      </c>
      <c r="BM321" s="213">
        <v>6</v>
      </c>
      <c r="BN321" s="216">
        <v>265</v>
      </c>
    </row>
    <row r="322" spans="53:66" ht="19.5">
      <c r="BA322" s="186"/>
      <c r="BB322" s="177"/>
      <c r="BC322" s="251"/>
      <c r="BD322" s="174" t="s">
        <v>672</v>
      </c>
      <c r="BE322" s="175">
        <v>45</v>
      </c>
      <c r="BF322" s="176">
        <v>575</v>
      </c>
      <c r="BI322" s="186"/>
      <c r="BJ322" s="218"/>
      <c r="BK322" s="244"/>
      <c r="BL322" s="212" t="s">
        <v>1330</v>
      </c>
      <c r="BM322" s="213">
        <v>6</v>
      </c>
      <c r="BN322" s="216">
        <v>350</v>
      </c>
    </row>
    <row r="323" spans="53:66" ht="19.5">
      <c r="BA323" s="186"/>
      <c r="BB323" s="177"/>
      <c r="BC323" s="251"/>
      <c r="BD323" s="174" t="s">
        <v>673</v>
      </c>
      <c r="BE323" s="175">
        <v>43</v>
      </c>
      <c r="BF323" s="176">
        <v>575</v>
      </c>
      <c r="BI323" s="186"/>
      <c r="BJ323" s="218"/>
      <c r="BK323" s="244"/>
      <c r="BL323" s="212" t="s">
        <v>1331</v>
      </c>
      <c r="BM323" s="213">
        <v>6</v>
      </c>
      <c r="BN323" s="216">
        <v>350</v>
      </c>
    </row>
    <row r="324" spans="53:66" ht="19.5">
      <c r="BA324" s="186"/>
      <c r="BB324" s="177"/>
      <c r="BC324" s="251"/>
      <c r="BD324" s="174" t="s">
        <v>674</v>
      </c>
      <c r="BE324" s="175">
        <v>43</v>
      </c>
      <c r="BF324" s="176">
        <v>575</v>
      </c>
      <c r="BI324" s="186"/>
      <c r="BJ324" s="218"/>
      <c r="BK324" s="244"/>
      <c r="BL324" s="212" t="s">
        <v>1332</v>
      </c>
      <c r="BM324" s="213">
        <v>6</v>
      </c>
      <c r="BN324" s="216">
        <v>350</v>
      </c>
    </row>
    <row r="325" spans="53:66" ht="19.5">
      <c r="BA325" s="186"/>
      <c r="BB325" s="177"/>
      <c r="BC325" s="251"/>
      <c r="BD325" s="174" t="s">
        <v>675</v>
      </c>
      <c r="BE325" s="175">
        <v>45</v>
      </c>
      <c r="BF325" s="176">
        <v>575</v>
      </c>
      <c r="BI325" s="188"/>
      <c r="BJ325" s="218"/>
      <c r="BK325" s="244"/>
      <c r="BL325" s="212" t="s">
        <v>1333</v>
      </c>
      <c r="BM325" s="213">
        <v>6</v>
      </c>
      <c r="BN325" s="216">
        <v>350</v>
      </c>
    </row>
    <row r="326" spans="53:66" ht="19.5">
      <c r="BA326" s="186"/>
      <c r="BB326" s="177"/>
      <c r="BC326" s="251"/>
      <c r="BD326" s="174" t="s">
        <v>676</v>
      </c>
      <c r="BE326" s="175">
        <v>43</v>
      </c>
      <c r="BF326" s="176">
        <v>575</v>
      </c>
      <c r="BI326" s="188"/>
      <c r="BJ326" s="218"/>
      <c r="BK326" s="244"/>
      <c r="BL326" s="212" t="s">
        <v>1334</v>
      </c>
      <c r="BM326" s="213">
        <v>6</v>
      </c>
      <c r="BN326" s="216">
        <v>350</v>
      </c>
    </row>
    <row r="327" spans="53:66" ht="19.5">
      <c r="BA327" s="186"/>
      <c r="BB327" s="177"/>
      <c r="BC327" s="251"/>
      <c r="BD327" s="174" t="s">
        <v>677</v>
      </c>
      <c r="BE327" s="175">
        <v>43</v>
      </c>
      <c r="BF327" s="176">
        <v>575</v>
      </c>
      <c r="BI327" s="188"/>
      <c r="BJ327" s="218"/>
      <c r="BK327" s="244"/>
      <c r="BL327" s="212" t="s">
        <v>1335</v>
      </c>
      <c r="BM327" s="213">
        <v>6</v>
      </c>
      <c r="BN327" s="216">
        <v>350</v>
      </c>
    </row>
    <row r="328" spans="53:66" ht="19.5">
      <c r="BA328" s="186"/>
      <c r="BB328" s="177"/>
      <c r="BC328" s="251"/>
      <c r="BD328" s="174" t="s">
        <v>678</v>
      </c>
      <c r="BE328" s="175">
        <v>45</v>
      </c>
      <c r="BF328" s="176">
        <v>575</v>
      </c>
      <c r="BI328" s="186"/>
      <c r="BJ328" s="218"/>
      <c r="BK328" s="244"/>
      <c r="BL328" s="212" t="s">
        <v>1336</v>
      </c>
      <c r="BM328" s="213">
        <v>6</v>
      </c>
      <c r="BN328" s="216">
        <v>350</v>
      </c>
    </row>
    <row r="329" spans="53:66" ht="19.5">
      <c r="BA329" s="186"/>
      <c r="BB329" s="177"/>
      <c r="BC329" s="251"/>
      <c r="BD329" s="174" t="s">
        <v>679</v>
      </c>
      <c r="BE329" s="175">
        <v>43</v>
      </c>
      <c r="BF329" s="176">
        <v>575</v>
      </c>
      <c r="BI329" s="186"/>
      <c r="BJ329" s="218"/>
      <c r="BK329" s="244"/>
      <c r="BL329" s="212" t="s">
        <v>1337</v>
      </c>
      <c r="BM329" s="213">
        <v>6</v>
      </c>
      <c r="BN329" s="216">
        <v>350</v>
      </c>
    </row>
    <row r="330" spans="53:66" ht="29.25">
      <c r="BA330" s="186"/>
      <c r="BB330" s="177"/>
      <c r="BC330" s="251"/>
      <c r="BD330" s="174" t="s">
        <v>680</v>
      </c>
      <c r="BE330" s="175">
        <v>43</v>
      </c>
      <c r="BF330" s="176">
        <v>575</v>
      </c>
      <c r="BI330" s="186"/>
      <c r="BJ330" s="218"/>
      <c r="BK330" s="244"/>
      <c r="BL330" s="212" t="s">
        <v>1338</v>
      </c>
      <c r="BM330" s="213">
        <v>6</v>
      </c>
      <c r="BN330" s="216">
        <v>350</v>
      </c>
    </row>
    <row r="331" spans="53:66" ht="19.5">
      <c r="BA331" s="186"/>
      <c r="BB331" s="177"/>
      <c r="BC331" s="251"/>
      <c r="BD331" s="174" t="s">
        <v>681</v>
      </c>
      <c r="BE331" s="175">
        <v>45</v>
      </c>
      <c r="BF331" s="176">
        <v>575</v>
      </c>
      <c r="BI331" s="186"/>
      <c r="BJ331" s="218"/>
      <c r="BK331" s="244"/>
      <c r="BL331" s="212" t="s">
        <v>1339</v>
      </c>
      <c r="BM331" s="213">
        <v>6</v>
      </c>
      <c r="BN331" s="216">
        <v>305</v>
      </c>
    </row>
    <row r="332" spans="53:66" ht="19.5">
      <c r="BA332" s="186"/>
      <c r="BB332" s="177"/>
      <c r="BC332" s="251"/>
      <c r="BD332" s="174" t="s">
        <v>682</v>
      </c>
      <c r="BE332" s="175">
        <v>43</v>
      </c>
      <c r="BF332" s="176">
        <v>600</v>
      </c>
      <c r="BI332" s="186"/>
      <c r="BJ332" s="218"/>
      <c r="BK332" s="244"/>
      <c r="BL332" s="212" t="s">
        <v>1340</v>
      </c>
      <c r="BM332" s="213">
        <v>6</v>
      </c>
      <c r="BN332" s="216">
        <v>350</v>
      </c>
    </row>
    <row r="333" spans="53:66" ht="19.5">
      <c r="BA333" s="186"/>
      <c r="BB333" s="177"/>
      <c r="BC333" s="251"/>
      <c r="BD333" s="174" t="s">
        <v>683</v>
      </c>
      <c r="BE333" s="175">
        <v>43</v>
      </c>
      <c r="BF333" s="176">
        <v>600</v>
      </c>
      <c r="BI333" s="186"/>
      <c r="BJ333" s="218"/>
      <c r="BK333" s="244"/>
      <c r="BL333" s="212" t="s">
        <v>1341</v>
      </c>
      <c r="BM333" s="213">
        <v>6</v>
      </c>
      <c r="BN333" s="216">
        <v>350</v>
      </c>
    </row>
    <row r="334" spans="53:66" ht="19.5">
      <c r="BA334" s="186"/>
      <c r="BB334" s="177"/>
      <c r="BC334" s="251"/>
      <c r="BD334" s="174" t="s">
        <v>684</v>
      </c>
      <c r="BE334" s="175">
        <v>45</v>
      </c>
      <c r="BF334" s="176">
        <v>600</v>
      </c>
      <c r="BI334" s="186"/>
      <c r="BJ334" s="218"/>
      <c r="BK334" s="244" t="s">
        <v>1010</v>
      </c>
      <c r="BL334" s="212" t="s">
        <v>1342</v>
      </c>
      <c r="BM334" s="213">
        <v>6</v>
      </c>
      <c r="BN334" s="216">
        <v>350</v>
      </c>
    </row>
    <row r="335" spans="53:66" ht="19.5">
      <c r="BA335" s="186"/>
      <c r="BB335" s="177"/>
      <c r="BC335" s="251"/>
      <c r="BD335" s="174" t="s">
        <v>685</v>
      </c>
      <c r="BE335" s="175">
        <v>43</v>
      </c>
      <c r="BF335" s="176">
        <v>600</v>
      </c>
      <c r="BI335" s="186"/>
      <c r="BJ335" s="218"/>
      <c r="BK335" s="244"/>
      <c r="BL335" s="212" t="s">
        <v>1343</v>
      </c>
      <c r="BM335" s="213">
        <v>6</v>
      </c>
      <c r="BN335" s="216">
        <v>350</v>
      </c>
    </row>
    <row r="336" spans="53:66" ht="19.5">
      <c r="BA336" s="186"/>
      <c r="BB336" s="177"/>
      <c r="BC336" s="251"/>
      <c r="BD336" s="174" t="s">
        <v>686</v>
      </c>
      <c r="BE336" s="175">
        <v>43</v>
      </c>
      <c r="BF336" s="176">
        <v>600</v>
      </c>
      <c r="BI336" s="186"/>
      <c r="BJ336" s="218"/>
      <c r="BK336" s="244"/>
      <c r="BL336" s="212" t="s">
        <v>1344</v>
      </c>
      <c r="BM336" s="213">
        <v>6</v>
      </c>
      <c r="BN336" s="216">
        <v>350</v>
      </c>
    </row>
    <row r="337" spans="53:66" ht="19.5">
      <c r="BA337" s="186"/>
      <c r="BB337" s="177"/>
      <c r="BC337" s="251"/>
      <c r="BD337" s="174" t="s">
        <v>687</v>
      </c>
      <c r="BE337" s="175">
        <v>45</v>
      </c>
      <c r="BF337" s="176">
        <v>600</v>
      </c>
      <c r="BI337" s="186"/>
      <c r="BJ337" s="218"/>
      <c r="BK337" s="244"/>
      <c r="BL337" s="212" t="s">
        <v>1345</v>
      </c>
      <c r="BM337" s="213">
        <v>6</v>
      </c>
      <c r="BN337" s="216">
        <v>350</v>
      </c>
    </row>
    <row r="338" spans="53:66" ht="19.5">
      <c r="BA338" s="186"/>
      <c r="BB338" s="177"/>
      <c r="BC338" s="251"/>
      <c r="BD338" s="174" t="s">
        <v>688</v>
      </c>
      <c r="BE338" s="175">
        <v>43</v>
      </c>
      <c r="BF338" s="176">
        <v>600</v>
      </c>
      <c r="BI338" s="186"/>
      <c r="BJ338" s="218"/>
      <c r="BK338" s="244"/>
      <c r="BL338" s="212" t="s">
        <v>1346</v>
      </c>
      <c r="BM338" s="213">
        <v>6</v>
      </c>
      <c r="BN338" s="216">
        <v>350</v>
      </c>
    </row>
    <row r="339" spans="53:66" ht="19.5">
      <c r="BA339" s="186"/>
      <c r="BB339" s="177"/>
      <c r="BC339" s="251"/>
      <c r="BD339" s="174" t="s">
        <v>689</v>
      </c>
      <c r="BE339" s="175">
        <v>43</v>
      </c>
      <c r="BF339" s="176">
        <v>600</v>
      </c>
      <c r="BI339" s="186"/>
      <c r="BJ339" s="218"/>
      <c r="BK339" s="244"/>
      <c r="BL339" s="212" t="s">
        <v>1347</v>
      </c>
      <c r="BM339" s="213">
        <v>6</v>
      </c>
      <c r="BN339" s="216">
        <v>350</v>
      </c>
    </row>
    <row r="340" spans="53:66" ht="29.25">
      <c r="BA340" s="186"/>
      <c r="BB340" s="177"/>
      <c r="BC340" s="251"/>
      <c r="BD340" s="174" t="s">
        <v>690</v>
      </c>
      <c r="BE340" s="175">
        <v>45</v>
      </c>
      <c r="BF340" s="176">
        <v>600</v>
      </c>
      <c r="BI340" s="186"/>
      <c r="BJ340" s="218"/>
      <c r="BK340" s="244"/>
      <c r="BL340" s="212" t="s">
        <v>1348</v>
      </c>
      <c r="BM340" s="213">
        <v>6</v>
      </c>
      <c r="BN340" s="216">
        <v>350</v>
      </c>
    </row>
    <row r="341" spans="53:66" ht="19.5">
      <c r="BA341" s="186"/>
      <c r="BB341" s="177"/>
      <c r="BC341" s="251"/>
      <c r="BD341" s="174" t="s">
        <v>691</v>
      </c>
      <c r="BE341" s="175">
        <v>43</v>
      </c>
      <c r="BF341" s="176">
        <v>600</v>
      </c>
      <c r="BI341" s="186"/>
      <c r="BJ341" s="218"/>
      <c r="BK341" s="244"/>
      <c r="BL341" s="212" t="s">
        <v>1349</v>
      </c>
      <c r="BM341" s="213">
        <v>3.6</v>
      </c>
      <c r="BN341" s="216">
        <v>225</v>
      </c>
    </row>
    <row r="342" spans="53:66" ht="19.5">
      <c r="BA342" s="186"/>
      <c r="BB342" s="177"/>
      <c r="BC342" s="251"/>
      <c r="BD342" s="174" t="s">
        <v>692</v>
      </c>
      <c r="BE342" s="175">
        <v>43</v>
      </c>
      <c r="BF342" s="176">
        <v>600</v>
      </c>
      <c r="BI342" s="186"/>
      <c r="BJ342" s="218"/>
      <c r="BK342" s="244"/>
      <c r="BL342" s="212" t="s">
        <v>1350</v>
      </c>
      <c r="BM342" s="213">
        <v>3.6</v>
      </c>
      <c r="BN342" s="216">
        <v>225</v>
      </c>
    </row>
    <row r="343" spans="53:66" ht="19.5">
      <c r="BA343" s="186"/>
      <c r="BB343" s="177"/>
      <c r="BC343" s="251"/>
      <c r="BD343" s="174" t="s">
        <v>693</v>
      </c>
      <c r="BE343" s="175">
        <v>45</v>
      </c>
      <c r="BF343" s="176">
        <v>600</v>
      </c>
      <c r="BI343" s="186"/>
      <c r="BJ343" s="218"/>
      <c r="BK343" s="244"/>
      <c r="BL343" s="212" t="s">
        <v>1351</v>
      </c>
      <c r="BM343" s="213">
        <v>3.6</v>
      </c>
      <c r="BN343" s="216">
        <v>250</v>
      </c>
    </row>
    <row r="344" spans="53:66" ht="19.5">
      <c r="BA344" s="186"/>
      <c r="BB344" s="177"/>
      <c r="BC344" s="251"/>
      <c r="BD344" s="174" t="s">
        <v>694</v>
      </c>
      <c r="BE344" s="175">
        <v>45</v>
      </c>
      <c r="BF344" s="176">
        <v>575</v>
      </c>
      <c r="BI344" s="186"/>
      <c r="BJ344" s="215"/>
      <c r="BK344" s="244"/>
      <c r="BL344" s="212" t="s">
        <v>1352</v>
      </c>
      <c r="BM344" s="213">
        <v>3.6</v>
      </c>
      <c r="BN344" s="216">
        <v>250</v>
      </c>
    </row>
    <row r="345" spans="53:66" ht="19.5">
      <c r="BA345" s="186"/>
      <c r="BB345" s="177"/>
      <c r="BC345" s="251"/>
      <c r="BD345" s="174" t="s">
        <v>695</v>
      </c>
      <c r="BE345" s="175">
        <v>45</v>
      </c>
      <c r="BF345" s="176">
        <v>600</v>
      </c>
      <c r="BI345" s="186"/>
      <c r="BJ345" s="217" t="s">
        <v>1353</v>
      </c>
      <c r="BK345" s="244" t="s">
        <v>1122</v>
      </c>
      <c r="BL345" s="212" t="s">
        <v>1354</v>
      </c>
      <c r="BM345" s="213">
        <v>4</v>
      </c>
      <c r="BN345" s="216">
        <v>49</v>
      </c>
    </row>
    <row r="346" spans="53:66" ht="19.5">
      <c r="BA346" s="186"/>
      <c r="BB346" s="177"/>
      <c r="BC346" s="251"/>
      <c r="BD346" s="174" t="s">
        <v>696</v>
      </c>
      <c r="BE346" s="175">
        <v>45</v>
      </c>
      <c r="BF346" s="176">
        <v>575</v>
      </c>
      <c r="BI346" s="186"/>
      <c r="BJ346" s="215"/>
      <c r="BK346" s="244"/>
      <c r="BL346" s="212" t="s">
        <v>1355</v>
      </c>
      <c r="BM346" s="213">
        <v>4</v>
      </c>
      <c r="BN346" s="216">
        <v>48</v>
      </c>
    </row>
    <row r="347" spans="53:66" ht="19.5">
      <c r="BA347" s="186"/>
      <c r="BB347" s="177"/>
      <c r="BC347" s="251"/>
      <c r="BD347" s="174" t="s">
        <v>697</v>
      </c>
      <c r="BE347" s="175">
        <v>45</v>
      </c>
      <c r="BF347" s="176">
        <v>600</v>
      </c>
      <c r="BI347" s="186"/>
      <c r="BJ347" s="217" t="s">
        <v>1356</v>
      </c>
      <c r="BK347" s="244" t="s">
        <v>1010</v>
      </c>
      <c r="BL347" s="212" t="s">
        <v>1357</v>
      </c>
      <c r="BM347" s="213">
        <v>6</v>
      </c>
      <c r="BN347" s="216">
        <v>300</v>
      </c>
    </row>
    <row r="348" spans="53:66" ht="19.5">
      <c r="BA348" s="186"/>
      <c r="BB348" s="177"/>
      <c r="BC348" s="251"/>
      <c r="BD348" s="174" t="s">
        <v>698</v>
      </c>
      <c r="BE348" s="175">
        <v>45</v>
      </c>
      <c r="BF348" s="176">
        <v>575</v>
      </c>
      <c r="BI348" s="186"/>
      <c r="BJ348" s="218"/>
      <c r="BK348" s="244"/>
      <c r="BL348" s="212" t="s">
        <v>1358</v>
      </c>
      <c r="BM348" s="213">
        <v>6</v>
      </c>
      <c r="BN348" s="216">
        <v>140</v>
      </c>
    </row>
    <row r="349" spans="53:66" ht="19.5">
      <c r="BA349" s="186"/>
      <c r="BB349" s="177"/>
      <c r="BC349" s="251"/>
      <c r="BD349" s="174" t="s">
        <v>699</v>
      </c>
      <c r="BE349" s="175">
        <v>45</v>
      </c>
      <c r="BF349" s="176">
        <v>600</v>
      </c>
      <c r="BI349" s="186"/>
      <c r="BJ349" s="218"/>
      <c r="BK349" s="244"/>
      <c r="BL349" s="212" t="s">
        <v>1359</v>
      </c>
      <c r="BM349" s="213">
        <v>6</v>
      </c>
      <c r="BN349" s="216">
        <v>155</v>
      </c>
    </row>
    <row r="350" spans="53:66" ht="19.5">
      <c r="BA350" s="186"/>
      <c r="BB350" s="177"/>
      <c r="BC350" s="251"/>
      <c r="BD350" s="174" t="s">
        <v>700</v>
      </c>
      <c r="BE350" s="175">
        <v>45</v>
      </c>
      <c r="BF350" s="176">
        <v>575</v>
      </c>
      <c r="BI350" s="186"/>
      <c r="BJ350" s="218"/>
      <c r="BK350" s="244"/>
      <c r="BL350" s="212" t="s">
        <v>1360</v>
      </c>
      <c r="BM350" s="213">
        <v>6</v>
      </c>
      <c r="BN350" s="216">
        <v>162</v>
      </c>
    </row>
    <row r="351" spans="53:66" ht="19.5">
      <c r="BA351" s="186"/>
      <c r="BB351" s="177"/>
      <c r="BC351" s="251"/>
      <c r="BD351" s="174" t="s">
        <v>701</v>
      </c>
      <c r="BE351" s="175">
        <v>45</v>
      </c>
      <c r="BF351" s="176">
        <v>600</v>
      </c>
      <c r="BI351" s="186"/>
      <c r="BJ351" s="218"/>
      <c r="BK351" s="244"/>
      <c r="BL351" s="212" t="s">
        <v>1361</v>
      </c>
      <c r="BM351" s="213">
        <v>6</v>
      </c>
      <c r="BN351" s="216">
        <v>180</v>
      </c>
    </row>
    <row r="352" spans="53:66" ht="19.5">
      <c r="BA352" s="186"/>
      <c r="BB352" s="177"/>
      <c r="BC352" s="251"/>
      <c r="BD352" s="174" t="s">
        <v>702</v>
      </c>
      <c r="BE352" s="175">
        <v>30</v>
      </c>
      <c r="BF352" s="176">
        <v>575</v>
      </c>
      <c r="BI352" s="186"/>
      <c r="BJ352" s="218"/>
      <c r="BK352" s="244"/>
      <c r="BL352" s="212" t="s">
        <v>1362</v>
      </c>
      <c r="BM352" s="213">
        <v>6</v>
      </c>
      <c r="BN352" s="216">
        <v>230</v>
      </c>
    </row>
    <row r="353" spans="53:66" ht="19.5">
      <c r="BA353" s="186"/>
      <c r="BB353" s="177"/>
      <c r="BC353" s="251"/>
      <c r="BD353" s="174" t="s">
        <v>703</v>
      </c>
      <c r="BE353" s="175">
        <v>30</v>
      </c>
      <c r="BF353" s="176">
        <v>600</v>
      </c>
      <c r="BI353" s="186"/>
      <c r="BJ353" s="218"/>
      <c r="BK353" s="244"/>
      <c r="BL353" s="212" t="s">
        <v>1363</v>
      </c>
      <c r="BM353" s="213">
        <v>6</v>
      </c>
      <c r="BN353" s="216">
        <v>245</v>
      </c>
    </row>
    <row r="354" spans="53:66" ht="19.5">
      <c r="BA354" s="186"/>
      <c r="BB354" s="177"/>
      <c r="BC354" s="251"/>
      <c r="BD354" s="174" t="s">
        <v>704</v>
      </c>
      <c r="BE354" s="175">
        <v>30</v>
      </c>
      <c r="BF354" s="176">
        <v>575</v>
      </c>
      <c r="BI354" s="186"/>
      <c r="BJ354" s="218"/>
      <c r="BK354" s="244"/>
      <c r="BL354" s="212" t="s">
        <v>1364</v>
      </c>
      <c r="BM354" s="213">
        <v>6</v>
      </c>
      <c r="BN354" s="216">
        <v>297</v>
      </c>
    </row>
    <row r="355" spans="53:66" ht="19.5">
      <c r="BA355" s="186"/>
      <c r="BB355" s="177"/>
      <c r="BC355" s="251"/>
      <c r="BD355" s="174" t="s">
        <v>705</v>
      </c>
      <c r="BE355" s="175">
        <v>30</v>
      </c>
      <c r="BF355" s="176">
        <v>600</v>
      </c>
      <c r="BI355" s="186"/>
      <c r="BJ355" s="218"/>
      <c r="BK355" s="244"/>
      <c r="BL355" s="212" t="s">
        <v>1365</v>
      </c>
      <c r="BM355" s="213">
        <v>6</v>
      </c>
      <c r="BN355" s="216">
        <v>110</v>
      </c>
    </row>
    <row r="356" spans="53:66" ht="19.5">
      <c r="BA356" s="186"/>
      <c r="BB356" s="177"/>
      <c r="BC356" s="251"/>
      <c r="BD356" s="174" t="s">
        <v>706</v>
      </c>
      <c r="BE356" s="175">
        <v>30</v>
      </c>
      <c r="BF356" s="176">
        <v>575</v>
      </c>
      <c r="BI356" s="186"/>
      <c r="BJ356" s="218"/>
      <c r="BK356" s="244"/>
      <c r="BL356" s="212" t="s">
        <v>1366</v>
      </c>
      <c r="BM356" s="213">
        <v>6</v>
      </c>
      <c r="BN356" s="216">
        <v>125</v>
      </c>
    </row>
    <row r="357" spans="53:66" ht="19.5">
      <c r="BA357" s="186"/>
      <c r="BB357" s="177"/>
      <c r="BC357" s="251"/>
      <c r="BD357" s="174" t="s">
        <v>707</v>
      </c>
      <c r="BE357" s="175">
        <v>30</v>
      </c>
      <c r="BF357" s="176">
        <v>600</v>
      </c>
      <c r="BI357" s="186"/>
      <c r="BJ357" s="218"/>
      <c r="BK357" s="244"/>
      <c r="BL357" s="212" t="s">
        <v>1367</v>
      </c>
      <c r="BM357" s="213">
        <v>6</v>
      </c>
      <c r="BN357" s="216">
        <v>132</v>
      </c>
    </row>
    <row r="358" spans="53:66" ht="19.5">
      <c r="BA358" s="188"/>
      <c r="BB358" s="177"/>
      <c r="BC358" s="251"/>
      <c r="BD358" s="174" t="s">
        <v>708</v>
      </c>
      <c r="BE358" s="175">
        <v>30</v>
      </c>
      <c r="BF358" s="176">
        <v>575</v>
      </c>
      <c r="BI358" s="186"/>
      <c r="BJ358" s="218"/>
      <c r="BK358" s="244"/>
      <c r="BL358" s="212" t="s">
        <v>1368</v>
      </c>
      <c r="BM358" s="213">
        <v>6</v>
      </c>
      <c r="BN358" s="216">
        <v>150</v>
      </c>
    </row>
    <row r="359" spans="53:66" ht="19.5">
      <c r="BA359" s="188"/>
      <c r="BB359" s="181"/>
      <c r="BC359" s="251"/>
      <c r="BD359" s="174" t="s">
        <v>709</v>
      </c>
      <c r="BE359" s="175">
        <v>30</v>
      </c>
      <c r="BF359" s="176">
        <v>600</v>
      </c>
      <c r="BI359" s="186"/>
      <c r="BJ359" s="218"/>
      <c r="BK359" s="244"/>
      <c r="BL359" s="212" t="s">
        <v>1369</v>
      </c>
      <c r="BM359" s="213">
        <v>6</v>
      </c>
      <c r="BN359" s="216">
        <v>325</v>
      </c>
    </row>
    <row r="360" spans="53:66" ht="29.25">
      <c r="BA360" s="188"/>
      <c r="BB360" s="191" t="s">
        <v>710</v>
      </c>
      <c r="BC360" s="183" t="s">
        <v>325</v>
      </c>
      <c r="BD360" s="174" t="s">
        <v>711</v>
      </c>
      <c r="BE360" s="175">
        <v>100</v>
      </c>
      <c r="BF360" s="176">
        <v>4000</v>
      </c>
      <c r="BI360" s="186"/>
      <c r="BJ360" s="218"/>
      <c r="BK360" s="244"/>
      <c r="BL360" s="212" t="s">
        <v>1370</v>
      </c>
      <c r="BM360" s="213">
        <v>6</v>
      </c>
      <c r="BN360" s="216">
        <v>325</v>
      </c>
    </row>
    <row r="361" spans="53:66" ht="19.5">
      <c r="BA361" s="186"/>
      <c r="BB361" s="191" t="s">
        <v>712</v>
      </c>
      <c r="BC361" s="183" t="s">
        <v>369</v>
      </c>
      <c r="BD361" s="174" t="s">
        <v>713</v>
      </c>
      <c r="BE361" s="175">
        <v>24</v>
      </c>
      <c r="BF361" s="176">
        <v>575</v>
      </c>
      <c r="BI361" s="186"/>
      <c r="BJ361" s="218"/>
      <c r="BK361" s="244"/>
      <c r="BL361" s="212" t="s">
        <v>1371</v>
      </c>
      <c r="BM361" s="213">
        <v>6</v>
      </c>
      <c r="BN361" s="216">
        <v>173</v>
      </c>
    </row>
    <row r="362" spans="53:66" ht="29.25">
      <c r="BA362" s="186"/>
      <c r="BB362" s="197" t="s">
        <v>714</v>
      </c>
      <c r="BC362" s="183" t="s">
        <v>320</v>
      </c>
      <c r="BD362" s="174" t="s">
        <v>715</v>
      </c>
      <c r="BE362" s="175">
        <v>180</v>
      </c>
      <c r="BF362" s="176">
        <v>5000</v>
      </c>
      <c r="BI362" s="186"/>
      <c r="BJ362" s="218"/>
      <c r="BK362" s="244"/>
      <c r="BL362" s="212" t="s">
        <v>1372</v>
      </c>
      <c r="BM362" s="213">
        <v>6</v>
      </c>
      <c r="BN362" s="216">
        <v>243</v>
      </c>
    </row>
    <row r="363" spans="53:66" ht="19.5">
      <c r="BA363" s="186"/>
      <c r="BB363" s="198"/>
      <c r="BC363" s="251" t="s">
        <v>325</v>
      </c>
      <c r="BD363" s="174" t="s">
        <v>716</v>
      </c>
      <c r="BE363" s="175">
        <v>120</v>
      </c>
      <c r="BF363" s="176">
        <v>5000</v>
      </c>
      <c r="BI363" s="186"/>
      <c r="BJ363" s="218"/>
      <c r="BK363" s="244"/>
      <c r="BL363" s="212" t="s">
        <v>1373</v>
      </c>
      <c r="BM363" s="213">
        <v>6</v>
      </c>
      <c r="BN363" s="216">
        <v>188</v>
      </c>
    </row>
    <row r="364" spans="53:66" ht="29.25">
      <c r="BA364" s="186"/>
      <c r="BB364" s="198"/>
      <c r="BC364" s="251"/>
      <c r="BD364" s="174" t="s">
        <v>717</v>
      </c>
      <c r="BE364" s="175">
        <v>100</v>
      </c>
      <c r="BF364" s="176">
        <v>5000</v>
      </c>
      <c r="BI364" s="186"/>
      <c r="BJ364" s="218"/>
      <c r="BK364" s="244"/>
      <c r="BL364" s="212" t="s">
        <v>1374</v>
      </c>
      <c r="BM364" s="213">
        <v>6</v>
      </c>
      <c r="BN364" s="216">
        <v>258</v>
      </c>
    </row>
    <row r="365" spans="53:66" ht="19.5">
      <c r="BA365" s="170"/>
      <c r="BB365" s="198"/>
      <c r="BC365" s="183" t="s">
        <v>344</v>
      </c>
      <c r="BD365" s="174" t="s">
        <v>718</v>
      </c>
      <c r="BE365" s="175">
        <v>60</v>
      </c>
      <c r="BF365" s="176">
        <v>1500</v>
      </c>
      <c r="BI365" s="186"/>
      <c r="BJ365" s="218"/>
      <c r="BK365" s="244"/>
      <c r="BL365" s="212" t="s">
        <v>1375</v>
      </c>
      <c r="BM365" s="213">
        <v>6</v>
      </c>
      <c r="BN365" s="216">
        <v>195</v>
      </c>
    </row>
    <row r="366" spans="53:66" ht="29.25">
      <c r="BA366"/>
      <c r="BB366" s="199"/>
      <c r="BC366" s="183" t="s">
        <v>369</v>
      </c>
      <c r="BD366" s="174" t="s">
        <v>719</v>
      </c>
      <c r="BE366" s="175">
        <v>20</v>
      </c>
      <c r="BF366" s="176">
        <v>600</v>
      </c>
      <c r="BI366" s="186"/>
      <c r="BJ366" s="218"/>
      <c r="BK366" s="244"/>
      <c r="BL366" s="212" t="s">
        <v>1376</v>
      </c>
      <c r="BM366" s="213">
        <v>6</v>
      </c>
      <c r="BN366" s="216">
        <v>265</v>
      </c>
    </row>
    <row r="367" spans="53:66" ht="19.5">
      <c r="BA367"/>
      <c r="BB367" s="191" t="s">
        <v>720</v>
      </c>
      <c r="BC367" s="183" t="s">
        <v>325</v>
      </c>
      <c r="BD367" s="200">
        <v>331200</v>
      </c>
      <c r="BE367" s="175">
        <v>90</v>
      </c>
      <c r="BF367" s="176">
        <v>4000</v>
      </c>
      <c r="BI367" s="186"/>
      <c r="BJ367" s="218"/>
      <c r="BK367" s="244"/>
      <c r="BL367" s="212" t="s">
        <v>1377</v>
      </c>
      <c r="BM367" s="213">
        <v>6</v>
      </c>
      <c r="BN367" s="216">
        <v>213</v>
      </c>
    </row>
    <row r="368" spans="53:66" ht="29.25">
      <c r="BA368"/>
      <c r="BB368" s="201" t="s">
        <v>721</v>
      </c>
      <c r="BC368" s="202" t="s">
        <v>344</v>
      </c>
      <c r="BD368" s="203" t="s">
        <v>722</v>
      </c>
      <c r="BE368" s="204">
        <v>50</v>
      </c>
      <c r="BF368" s="205">
        <v>1800</v>
      </c>
      <c r="BI368" s="186"/>
      <c r="BJ368" s="218"/>
      <c r="BK368" s="244"/>
      <c r="BL368" s="212" t="s">
        <v>1378</v>
      </c>
      <c r="BM368" s="213">
        <v>6</v>
      </c>
      <c r="BN368" s="216">
        <v>283</v>
      </c>
    </row>
    <row r="369" spans="53:66" ht="29.25">
      <c r="BA369"/>
      <c r="BB369" s="206" t="s">
        <v>723</v>
      </c>
      <c r="BC369" s="252" t="s">
        <v>320</v>
      </c>
      <c r="BD369" s="203" t="s">
        <v>724</v>
      </c>
      <c r="BE369" s="204">
        <v>500</v>
      </c>
      <c r="BF369" s="205">
        <v>4900</v>
      </c>
      <c r="BI369" s="186"/>
      <c r="BJ369" s="218"/>
      <c r="BK369" s="244"/>
      <c r="BL369" s="212" t="s">
        <v>1379</v>
      </c>
      <c r="BM369" s="213">
        <v>6</v>
      </c>
      <c r="BN369" s="216">
        <v>325</v>
      </c>
    </row>
    <row r="370" spans="53:66" ht="29.25">
      <c r="BA370"/>
      <c r="BB370" s="207"/>
      <c r="BC370" s="252"/>
      <c r="BD370" s="203" t="s">
        <v>725</v>
      </c>
      <c r="BE370" s="204">
        <v>500</v>
      </c>
      <c r="BF370" s="205">
        <v>4900</v>
      </c>
      <c r="BI370" s="186"/>
      <c r="BJ370" s="218"/>
      <c r="BK370" s="244"/>
      <c r="BL370" s="212" t="s">
        <v>1380</v>
      </c>
      <c r="BM370" s="213">
        <v>6</v>
      </c>
      <c r="BN370" s="216">
        <v>325</v>
      </c>
    </row>
    <row r="371" spans="53:66" ht="19.5">
      <c r="BA371"/>
      <c r="BB371" s="207"/>
      <c r="BC371" s="252"/>
      <c r="BD371" s="203" t="s">
        <v>726</v>
      </c>
      <c r="BE371" s="204">
        <v>500</v>
      </c>
      <c r="BF371" s="205">
        <v>4900</v>
      </c>
      <c r="BI371" s="186"/>
      <c r="BJ371" s="218"/>
      <c r="BK371" s="244"/>
      <c r="BL371" s="212" t="s">
        <v>1381</v>
      </c>
      <c r="BM371" s="213">
        <v>6</v>
      </c>
      <c r="BN371" s="216">
        <v>143</v>
      </c>
    </row>
    <row r="372" spans="53:66" ht="29.25">
      <c r="BA372"/>
      <c r="BB372" s="207"/>
      <c r="BC372" s="252"/>
      <c r="BD372" s="203" t="s">
        <v>727</v>
      </c>
      <c r="BE372" s="204">
        <v>500</v>
      </c>
      <c r="BF372" s="205">
        <v>4900</v>
      </c>
      <c r="BI372" s="186"/>
      <c r="BJ372" s="218"/>
      <c r="BK372" s="244"/>
      <c r="BL372" s="212" t="s">
        <v>1382</v>
      </c>
      <c r="BM372" s="213">
        <v>6</v>
      </c>
      <c r="BN372" s="216">
        <v>213</v>
      </c>
    </row>
    <row r="373" spans="53:66" ht="19.5">
      <c r="BA373"/>
      <c r="BB373" s="207"/>
      <c r="BC373" s="252"/>
      <c r="BD373" s="203" t="s">
        <v>728</v>
      </c>
      <c r="BE373" s="204">
        <v>500</v>
      </c>
      <c r="BF373" s="205">
        <v>4900</v>
      </c>
      <c r="BI373" s="186"/>
      <c r="BJ373" s="218"/>
      <c r="BK373" s="244"/>
      <c r="BL373" s="212" t="s">
        <v>1383</v>
      </c>
      <c r="BM373" s="213">
        <v>6</v>
      </c>
      <c r="BN373" s="216">
        <v>158</v>
      </c>
    </row>
    <row r="374" spans="53:66" ht="29.25">
      <c r="BA374"/>
      <c r="BB374" s="207"/>
      <c r="BC374" s="252"/>
      <c r="BD374" s="203" t="s">
        <v>729</v>
      </c>
      <c r="BE374" s="204">
        <v>500</v>
      </c>
      <c r="BF374" s="205">
        <v>4900</v>
      </c>
      <c r="BI374" s="186"/>
      <c r="BJ374" s="218"/>
      <c r="BK374" s="244"/>
      <c r="BL374" s="212" t="s">
        <v>1384</v>
      </c>
      <c r="BM374" s="213">
        <v>6</v>
      </c>
      <c r="BN374" s="216">
        <v>228</v>
      </c>
    </row>
    <row r="375" spans="53:66" ht="29.25">
      <c r="BA375"/>
      <c r="BB375" s="207"/>
      <c r="BC375" s="252"/>
      <c r="BD375" s="203" t="s">
        <v>730</v>
      </c>
      <c r="BE375" s="204">
        <v>500</v>
      </c>
      <c r="BF375" s="205">
        <v>4900</v>
      </c>
      <c r="BI375" s="186"/>
      <c r="BJ375" s="218"/>
      <c r="BK375" s="244"/>
      <c r="BL375" s="212" t="s">
        <v>1385</v>
      </c>
      <c r="BM375" s="213">
        <v>6</v>
      </c>
      <c r="BN375" s="216">
        <v>165</v>
      </c>
    </row>
    <row r="376" spans="53:66" ht="29.25">
      <c r="BA376"/>
      <c r="BB376" s="207"/>
      <c r="BC376" s="252"/>
      <c r="BD376" s="203" t="s">
        <v>731</v>
      </c>
      <c r="BE376" s="204">
        <v>500</v>
      </c>
      <c r="BF376" s="205">
        <v>4900</v>
      </c>
      <c r="BI376" s="186"/>
      <c r="BJ376" s="218"/>
      <c r="BK376" s="244"/>
      <c r="BL376" s="212" t="s">
        <v>1386</v>
      </c>
      <c r="BM376" s="213">
        <v>6</v>
      </c>
      <c r="BN376" s="216">
        <v>235</v>
      </c>
    </row>
    <row r="377" spans="53:66" ht="29.25">
      <c r="BA377"/>
      <c r="BB377" s="207"/>
      <c r="BC377" s="252"/>
      <c r="BD377" s="203" t="s">
        <v>732</v>
      </c>
      <c r="BE377" s="204">
        <v>500</v>
      </c>
      <c r="BF377" s="205">
        <v>4900</v>
      </c>
      <c r="BI377" s="186"/>
      <c r="BJ377" s="218"/>
      <c r="BK377" s="244"/>
      <c r="BL377" s="212" t="s">
        <v>1387</v>
      </c>
      <c r="BM377" s="213">
        <v>6</v>
      </c>
      <c r="BN377" s="216">
        <v>233</v>
      </c>
    </row>
    <row r="378" spans="53:66" ht="29.25">
      <c r="BA378"/>
      <c r="BB378" s="207"/>
      <c r="BC378" s="252"/>
      <c r="BD378" s="203" t="s">
        <v>733</v>
      </c>
      <c r="BE378" s="204">
        <v>500</v>
      </c>
      <c r="BF378" s="205">
        <v>4900</v>
      </c>
      <c r="BI378" s="186"/>
      <c r="BJ378" s="218"/>
      <c r="BK378" s="244"/>
      <c r="BL378" s="212" t="s">
        <v>1388</v>
      </c>
      <c r="BM378" s="213">
        <v>6</v>
      </c>
      <c r="BN378" s="216">
        <v>253</v>
      </c>
    </row>
    <row r="379" spans="53:66" ht="19.5">
      <c r="BA379"/>
      <c r="BB379" s="207"/>
      <c r="BC379" s="252"/>
      <c r="BD379" s="203" t="s">
        <v>734</v>
      </c>
      <c r="BE379" s="204">
        <v>500</v>
      </c>
      <c r="BF379" s="205">
        <v>4900</v>
      </c>
      <c r="BI379" s="186"/>
      <c r="BJ379" s="218"/>
      <c r="BK379" s="244"/>
      <c r="BL379" s="212" t="s">
        <v>1389</v>
      </c>
      <c r="BM379" s="213">
        <v>6</v>
      </c>
      <c r="BN379" s="216">
        <v>263</v>
      </c>
    </row>
    <row r="380" spans="53:66" ht="29.25">
      <c r="BA380"/>
      <c r="BB380" s="207"/>
      <c r="BC380" s="252"/>
      <c r="BD380" s="203" t="s">
        <v>735</v>
      </c>
      <c r="BE380" s="204">
        <v>490</v>
      </c>
      <c r="BF380" s="205">
        <v>4900</v>
      </c>
      <c r="BI380" s="186"/>
      <c r="BJ380" s="218"/>
      <c r="BK380" s="244"/>
      <c r="BL380" s="212" t="s">
        <v>1390</v>
      </c>
      <c r="BM380" s="213">
        <v>6</v>
      </c>
      <c r="BN380" s="216">
        <v>325</v>
      </c>
    </row>
    <row r="381" spans="53:66" ht="27">
      <c r="BA381"/>
      <c r="BB381" s="207"/>
      <c r="BC381" s="252"/>
      <c r="BD381" s="203" t="s">
        <v>736</v>
      </c>
      <c r="BE381" s="204">
        <v>490</v>
      </c>
      <c r="BF381" s="205">
        <v>4900</v>
      </c>
      <c r="BI381" s="186"/>
      <c r="BJ381" s="218"/>
      <c r="BK381" s="244"/>
      <c r="BL381" s="212" t="s">
        <v>1391</v>
      </c>
      <c r="BM381" s="213">
        <v>6</v>
      </c>
      <c r="BN381" s="216">
        <v>278</v>
      </c>
    </row>
    <row r="382" spans="53:66" ht="29.25">
      <c r="BA382"/>
      <c r="BB382" s="207"/>
      <c r="BC382" s="252"/>
      <c r="BD382" s="203" t="s">
        <v>737</v>
      </c>
      <c r="BE382" s="204">
        <v>490</v>
      </c>
      <c r="BF382" s="205">
        <v>4900</v>
      </c>
      <c r="BI382" s="186"/>
      <c r="BJ382" s="218"/>
      <c r="BK382" s="244"/>
      <c r="BL382" s="212" t="s">
        <v>1392</v>
      </c>
      <c r="BM382" s="213">
        <v>6</v>
      </c>
      <c r="BN382" s="216">
        <v>325</v>
      </c>
    </row>
    <row r="383" spans="53:66" ht="27">
      <c r="BA383"/>
      <c r="BB383" s="207"/>
      <c r="BC383" s="252"/>
      <c r="BD383" s="203" t="s">
        <v>738</v>
      </c>
      <c r="BE383" s="204">
        <v>490</v>
      </c>
      <c r="BF383" s="205">
        <v>4900</v>
      </c>
      <c r="BI383" s="186"/>
      <c r="BJ383" s="218"/>
      <c r="BK383" s="244"/>
      <c r="BL383" s="212" t="s">
        <v>1393</v>
      </c>
      <c r="BM383" s="213">
        <v>6</v>
      </c>
      <c r="BN383" s="216">
        <v>325</v>
      </c>
    </row>
    <row r="384" spans="53:66" ht="27">
      <c r="BA384"/>
      <c r="BB384" s="207"/>
      <c r="BC384" s="252"/>
      <c r="BD384" s="203" t="s">
        <v>739</v>
      </c>
      <c r="BE384" s="204">
        <v>490</v>
      </c>
      <c r="BF384" s="205">
        <v>4900</v>
      </c>
      <c r="BI384" s="186"/>
      <c r="BJ384" s="218"/>
      <c r="BK384" s="244"/>
      <c r="BL384" s="212" t="s">
        <v>1394</v>
      </c>
      <c r="BM384" s="213">
        <v>6</v>
      </c>
      <c r="BN384" s="216">
        <v>325</v>
      </c>
    </row>
    <row r="385" spans="53:66" ht="27">
      <c r="BA385"/>
      <c r="BB385" s="207"/>
      <c r="BC385" s="252"/>
      <c r="BD385" s="203" t="s">
        <v>740</v>
      </c>
      <c r="BE385" s="204">
        <v>490</v>
      </c>
      <c r="BF385" s="205">
        <v>4900</v>
      </c>
      <c r="BI385" s="186"/>
      <c r="BJ385" s="218"/>
      <c r="BK385" s="244"/>
      <c r="BL385" s="212" t="s">
        <v>1395</v>
      </c>
      <c r="BM385" s="213">
        <v>6</v>
      </c>
      <c r="BN385" s="216">
        <v>213</v>
      </c>
    </row>
    <row r="386" spans="53:66" ht="27">
      <c r="BA386"/>
      <c r="BB386" s="207"/>
      <c r="BC386" s="252"/>
      <c r="BD386" s="203" t="s">
        <v>741</v>
      </c>
      <c r="BE386" s="204">
        <v>490</v>
      </c>
      <c r="BF386" s="205">
        <v>4900</v>
      </c>
      <c r="BI386" s="186"/>
      <c r="BJ386" s="218"/>
      <c r="BK386" s="244"/>
      <c r="BL386" s="212" t="s">
        <v>1396</v>
      </c>
      <c r="BM386" s="213">
        <v>6</v>
      </c>
      <c r="BN386" s="216">
        <v>283</v>
      </c>
    </row>
    <row r="387" spans="53:66" ht="27">
      <c r="BA387"/>
      <c r="BB387" s="207"/>
      <c r="BC387" s="252"/>
      <c r="BD387" s="203" t="s">
        <v>742</v>
      </c>
      <c r="BE387" s="204">
        <v>490</v>
      </c>
      <c r="BF387" s="205">
        <v>4900</v>
      </c>
      <c r="BI387" s="186"/>
      <c r="BJ387" s="218"/>
      <c r="BK387" s="244"/>
      <c r="BL387" s="212" t="s">
        <v>1397</v>
      </c>
      <c r="BM387" s="213">
        <v>6</v>
      </c>
      <c r="BN387" s="216">
        <v>228</v>
      </c>
    </row>
    <row r="388" spans="53:66" ht="19.5">
      <c r="BA388"/>
      <c r="BB388" s="207"/>
      <c r="BC388" s="252"/>
      <c r="BD388" s="203" t="s">
        <v>743</v>
      </c>
      <c r="BE388" s="204">
        <v>490</v>
      </c>
      <c r="BF388" s="205">
        <v>4900</v>
      </c>
      <c r="BI388" s="186"/>
      <c r="BJ388" s="218"/>
      <c r="BK388" s="244"/>
      <c r="BL388" s="212" t="s">
        <v>1398</v>
      </c>
      <c r="BM388" s="213">
        <v>6</v>
      </c>
      <c r="BN388" s="216">
        <v>298</v>
      </c>
    </row>
    <row r="389" spans="53:66" ht="19.5">
      <c r="BA389"/>
      <c r="BB389" s="207"/>
      <c r="BC389" s="252"/>
      <c r="BD389" s="203" t="s">
        <v>744</v>
      </c>
      <c r="BE389" s="204">
        <v>480</v>
      </c>
      <c r="BF389" s="205">
        <v>4900</v>
      </c>
      <c r="BI389" s="186"/>
      <c r="BJ389" s="218"/>
      <c r="BK389" s="244"/>
      <c r="BL389" s="212" t="s">
        <v>1399</v>
      </c>
      <c r="BM389" s="213">
        <v>6</v>
      </c>
      <c r="BN389" s="216">
        <v>235</v>
      </c>
    </row>
    <row r="390" spans="53:66" ht="27">
      <c r="BA390"/>
      <c r="BB390" s="207"/>
      <c r="BC390" s="252"/>
      <c r="BD390" s="203" t="s">
        <v>745</v>
      </c>
      <c r="BE390" s="204">
        <v>480</v>
      </c>
      <c r="BF390" s="205">
        <v>4900</v>
      </c>
      <c r="BI390" s="186"/>
      <c r="BJ390" s="218"/>
      <c r="BK390" s="244"/>
      <c r="BL390" s="212" t="s">
        <v>1400</v>
      </c>
      <c r="BM390" s="213">
        <v>6</v>
      </c>
      <c r="BN390" s="216">
        <v>305</v>
      </c>
    </row>
    <row r="391" spans="53:66" ht="27">
      <c r="BA391"/>
      <c r="BB391" s="207"/>
      <c r="BC391" s="252"/>
      <c r="BD391" s="203" t="s">
        <v>746</v>
      </c>
      <c r="BE391" s="204">
        <v>480</v>
      </c>
      <c r="BF391" s="205">
        <v>4900</v>
      </c>
      <c r="BI391" s="186"/>
      <c r="BJ391" s="218"/>
      <c r="BK391" s="244"/>
      <c r="BL391" s="212" t="s">
        <v>1401</v>
      </c>
      <c r="BM391" s="213">
        <v>6</v>
      </c>
      <c r="BN391" s="216">
        <v>253</v>
      </c>
    </row>
    <row r="392" spans="53:66" ht="27">
      <c r="BA392"/>
      <c r="BB392" s="207"/>
      <c r="BC392" s="252"/>
      <c r="BD392" s="203" t="s">
        <v>747</v>
      </c>
      <c r="BE392" s="204">
        <v>480</v>
      </c>
      <c r="BF392" s="205">
        <v>4900</v>
      </c>
      <c r="BI392" s="186"/>
      <c r="BJ392" s="218"/>
      <c r="BK392" s="244"/>
      <c r="BL392" s="212" t="s">
        <v>1402</v>
      </c>
      <c r="BM392" s="213">
        <v>6</v>
      </c>
      <c r="BN392" s="216">
        <v>323</v>
      </c>
    </row>
    <row r="393" spans="53:66" ht="27">
      <c r="BA393"/>
      <c r="BB393" s="207"/>
      <c r="BC393" s="252"/>
      <c r="BD393" s="203" t="s">
        <v>748</v>
      </c>
      <c r="BE393" s="204">
        <v>480</v>
      </c>
      <c r="BF393" s="205">
        <v>4900</v>
      </c>
      <c r="BI393" s="186"/>
      <c r="BJ393" s="218"/>
      <c r="BK393" s="244"/>
      <c r="BL393" s="212" t="s">
        <v>1403</v>
      </c>
      <c r="BM393" s="213">
        <v>6</v>
      </c>
      <c r="BN393" s="216">
        <v>303</v>
      </c>
    </row>
    <row r="394" spans="53:66" ht="27">
      <c r="BA394"/>
      <c r="BB394" s="207"/>
      <c r="BC394" s="252"/>
      <c r="BD394" s="203" t="s">
        <v>749</v>
      </c>
      <c r="BE394" s="204">
        <v>480</v>
      </c>
      <c r="BF394" s="205">
        <v>4900</v>
      </c>
      <c r="BI394" s="186"/>
      <c r="BJ394" s="218"/>
      <c r="BK394" s="244"/>
      <c r="BL394" s="212" t="s">
        <v>1404</v>
      </c>
      <c r="BM394" s="213">
        <v>6</v>
      </c>
      <c r="BN394" s="216">
        <v>325</v>
      </c>
    </row>
    <row r="395" spans="53:66" ht="19.5">
      <c r="BA395"/>
      <c r="BB395" s="207"/>
      <c r="BC395" s="252"/>
      <c r="BD395" s="203" t="s">
        <v>750</v>
      </c>
      <c r="BE395" s="204">
        <v>480</v>
      </c>
      <c r="BF395" s="205">
        <v>4900</v>
      </c>
      <c r="BI395" s="186"/>
      <c r="BJ395" s="218"/>
      <c r="BK395" s="244"/>
      <c r="BL395" s="212" t="s">
        <v>1405</v>
      </c>
      <c r="BM395" s="213">
        <v>6</v>
      </c>
      <c r="BN395" s="216">
        <v>318</v>
      </c>
    </row>
    <row r="396" spans="53:66" ht="19.5">
      <c r="BA396"/>
      <c r="BB396" s="207"/>
      <c r="BC396" s="252"/>
      <c r="BD396" s="203" t="s">
        <v>751</v>
      </c>
      <c r="BE396" s="204">
        <v>475</v>
      </c>
      <c r="BF396" s="205">
        <v>4900</v>
      </c>
      <c r="BI396" s="186"/>
      <c r="BJ396" s="218"/>
      <c r="BK396" s="244"/>
      <c r="BL396" s="212" t="s">
        <v>1406</v>
      </c>
      <c r="BM396" s="213">
        <v>6</v>
      </c>
      <c r="BN396" s="216">
        <v>325</v>
      </c>
    </row>
    <row r="397" spans="53:66" ht="19.5">
      <c r="BA397"/>
      <c r="BB397" s="207"/>
      <c r="BC397" s="252"/>
      <c r="BD397" s="203" t="s">
        <v>752</v>
      </c>
      <c r="BE397" s="204">
        <v>475</v>
      </c>
      <c r="BF397" s="205">
        <v>4900</v>
      </c>
      <c r="BI397" s="186"/>
      <c r="BJ397" s="218"/>
      <c r="BK397" s="244"/>
      <c r="BL397" s="212" t="s">
        <v>1407</v>
      </c>
      <c r="BM397" s="213">
        <v>6</v>
      </c>
      <c r="BN397" s="216">
        <v>183</v>
      </c>
    </row>
    <row r="398" spans="53:66" ht="19.5">
      <c r="BA398"/>
      <c r="BB398" s="207"/>
      <c r="BC398" s="252"/>
      <c r="BD398" s="203" t="s">
        <v>753</v>
      </c>
      <c r="BE398" s="204">
        <v>475</v>
      </c>
      <c r="BF398" s="205">
        <v>4900</v>
      </c>
      <c r="BI398" s="186"/>
      <c r="BJ398" s="226"/>
      <c r="BK398" s="244" t="s">
        <v>1010</v>
      </c>
      <c r="BL398" s="212" t="s">
        <v>1408</v>
      </c>
      <c r="BM398" s="213">
        <v>6</v>
      </c>
      <c r="BN398" s="216">
        <v>253</v>
      </c>
    </row>
    <row r="399" spans="53:66" ht="19.5">
      <c r="BA399"/>
      <c r="BB399" s="207"/>
      <c r="BC399" s="252"/>
      <c r="BD399" s="203" t="s">
        <v>754</v>
      </c>
      <c r="BE399" s="204">
        <v>475</v>
      </c>
      <c r="BF399" s="205">
        <v>4900</v>
      </c>
      <c r="BI399" s="186"/>
      <c r="BJ399" s="226"/>
      <c r="BK399" s="244"/>
      <c r="BL399" s="212" t="s">
        <v>1409</v>
      </c>
      <c r="BM399" s="213">
        <v>6</v>
      </c>
      <c r="BN399" s="216">
        <v>198</v>
      </c>
    </row>
    <row r="400" spans="53:66" ht="19.5">
      <c r="BA400"/>
      <c r="BB400" s="207"/>
      <c r="BC400" s="252"/>
      <c r="BD400" s="203" t="s">
        <v>755</v>
      </c>
      <c r="BE400" s="204">
        <v>475</v>
      </c>
      <c r="BF400" s="205">
        <v>4900</v>
      </c>
      <c r="BI400" s="186"/>
      <c r="BJ400" s="226"/>
      <c r="BK400" s="244"/>
      <c r="BL400" s="212" t="s">
        <v>1410</v>
      </c>
      <c r="BM400" s="213">
        <v>6</v>
      </c>
      <c r="BN400" s="216">
        <v>268</v>
      </c>
    </row>
    <row r="401" spans="53:66" ht="19.5">
      <c r="BA401"/>
      <c r="BB401" s="207"/>
      <c r="BC401" s="252"/>
      <c r="BD401" s="203" t="s">
        <v>756</v>
      </c>
      <c r="BE401" s="204">
        <v>475</v>
      </c>
      <c r="BF401" s="205">
        <v>4900</v>
      </c>
      <c r="BI401" s="186"/>
      <c r="BJ401" s="226"/>
      <c r="BK401" s="244"/>
      <c r="BL401" s="212" t="s">
        <v>1411</v>
      </c>
      <c r="BM401" s="213">
        <v>6</v>
      </c>
      <c r="BN401" s="216">
        <v>205</v>
      </c>
    </row>
    <row r="402" spans="53:66" ht="19.5">
      <c r="BA402"/>
      <c r="BB402" s="207"/>
      <c r="BC402" s="252"/>
      <c r="BD402" s="203" t="s">
        <v>757</v>
      </c>
      <c r="BE402" s="204">
        <v>475</v>
      </c>
      <c r="BF402" s="205">
        <v>4900</v>
      </c>
      <c r="BI402" s="186"/>
      <c r="BJ402" s="226"/>
      <c r="BK402" s="244"/>
      <c r="BL402" s="212" t="s">
        <v>1412</v>
      </c>
      <c r="BM402" s="213">
        <v>6</v>
      </c>
      <c r="BN402" s="216">
        <v>275</v>
      </c>
    </row>
    <row r="403" spans="53:66" ht="19.5">
      <c r="BA403"/>
      <c r="BB403" s="207"/>
      <c r="BC403" s="252"/>
      <c r="BD403" s="203" t="s">
        <v>758</v>
      </c>
      <c r="BE403" s="204">
        <v>475</v>
      </c>
      <c r="BF403" s="205">
        <v>4900</v>
      </c>
      <c r="BI403" s="186"/>
      <c r="BJ403" s="226"/>
      <c r="BK403" s="244"/>
      <c r="BL403" s="212" t="s">
        <v>1413</v>
      </c>
      <c r="BM403" s="213">
        <v>6</v>
      </c>
      <c r="BN403" s="216">
        <v>223</v>
      </c>
    </row>
    <row r="404" spans="53:66" ht="19.5">
      <c r="BA404"/>
      <c r="BB404" s="207"/>
      <c r="BC404" s="252"/>
      <c r="BD404" s="203" t="s">
        <v>759</v>
      </c>
      <c r="BE404" s="204">
        <v>475</v>
      </c>
      <c r="BF404" s="205">
        <v>4900</v>
      </c>
      <c r="BI404" s="186"/>
      <c r="BJ404" s="226"/>
      <c r="BK404" s="244"/>
      <c r="BL404" s="212" t="s">
        <v>1414</v>
      </c>
      <c r="BM404" s="213">
        <v>6</v>
      </c>
      <c r="BN404" s="216">
        <v>293</v>
      </c>
    </row>
    <row r="405" spans="53:66" ht="19.5">
      <c r="BA405"/>
      <c r="BB405" s="207"/>
      <c r="BC405" s="252"/>
      <c r="BD405" s="203" t="s">
        <v>760</v>
      </c>
      <c r="BE405" s="204">
        <v>475</v>
      </c>
      <c r="BF405" s="205">
        <v>4900</v>
      </c>
      <c r="BI405" s="186"/>
      <c r="BJ405" s="226"/>
      <c r="BK405" s="244"/>
      <c r="BL405" s="212" t="s">
        <v>1415</v>
      </c>
      <c r="BM405" s="213">
        <v>6</v>
      </c>
      <c r="BN405" s="216">
        <v>325</v>
      </c>
    </row>
    <row r="406" spans="53:66" ht="19.5">
      <c r="BA406"/>
      <c r="BB406" s="207"/>
      <c r="BC406" s="252"/>
      <c r="BD406" s="203" t="s">
        <v>761</v>
      </c>
      <c r="BE406" s="204">
        <v>470</v>
      </c>
      <c r="BF406" s="205">
        <v>4900</v>
      </c>
      <c r="BI406" s="186"/>
      <c r="BJ406" s="226"/>
      <c r="BK406" s="244"/>
      <c r="BL406" s="212" t="s">
        <v>1416</v>
      </c>
      <c r="BM406" s="213">
        <v>6</v>
      </c>
      <c r="BN406" s="216">
        <v>325</v>
      </c>
    </row>
    <row r="407" spans="53:66" ht="27">
      <c r="BA407"/>
      <c r="BB407" s="207"/>
      <c r="BC407" s="252"/>
      <c r="BD407" s="203" t="s">
        <v>762</v>
      </c>
      <c r="BE407" s="204">
        <v>470</v>
      </c>
      <c r="BF407" s="205">
        <v>4900</v>
      </c>
      <c r="BI407" s="186"/>
      <c r="BJ407" s="226"/>
      <c r="BK407" s="244"/>
      <c r="BL407" s="212" t="s">
        <v>1417</v>
      </c>
      <c r="BM407" s="213">
        <v>3.2</v>
      </c>
      <c r="BN407" s="216">
        <v>120</v>
      </c>
    </row>
    <row r="408" spans="53:66" ht="27">
      <c r="BA408"/>
      <c r="BB408" s="207"/>
      <c r="BC408" s="252"/>
      <c r="BD408" s="203" t="s">
        <v>763</v>
      </c>
      <c r="BE408" s="204">
        <v>470</v>
      </c>
      <c r="BF408" s="205">
        <v>4900</v>
      </c>
      <c r="BI408" s="186"/>
      <c r="BJ408" s="226"/>
      <c r="BK408" s="244"/>
      <c r="BL408" s="212" t="s">
        <v>1418</v>
      </c>
      <c r="BM408" s="213">
        <v>3.2</v>
      </c>
      <c r="BN408" s="216">
        <v>125</v>
      </c>
    </row>
    <row r="409" spans="53:66" ht="27">
      <c r="BA409"/>
      <c r="BB409" s="207"/>
      <c r="BC409" s="252"/>
      <c r="BD409" s="203" t="s">
        <v>764</v>
      </c>
      <c r="BE409" s="204">
        <v>470</v>
      </c>
      <c r="BF409" s="205">
        <v>4900</v>
      </c>
      <c r="BI409" s="186"/>
      <c r="BJ409" s="226"/>
      <c r="BK409" s="244"/>
      <c r="BL409" s="212" t="s">
        <v>1419</v>
      </c>
      <c r="BM409" s="213">
        <v>3.2</v>
      </c>
      <c r="BN409" s="216">
        <v>90</v>
      </c>
    </row>
    <row r="410" spans="53:66" ht="19.5">
      <c r="BA410"/>
      <c r="BB410" s="207"/>
      <c r="BC410" s="252"/>
      <c r="BD410" s="203" t="s">
        <v>765</v>
      </c>
      <c r="BE410" s="204">
        <v>470</v>
      </c>
      <c r="BF410" s="205">
        <v>4900</v>
      </c>
      <c r="BI410" s="186"/>
      <c r="BJ410" s="226"/>
      <c r="BK410" s="244"/>
      <c r="BL410" s="212" t="s">
        <v>1420</v>
      </c>
      <c r="BM410" s="213">
        <v>3.2</v>
      </c>
      <c r="BN410" s="216">
        <v>95</v>
      </c>
    </row>
    <row r="411" spans="53:66" ht="19.5">
      <c r="BA411"/>
      <c r="BB411" s="207"/>
      <c r="BC411" s="252"/>
      <c r="BD411" s="203" t="s">
        <v>766</v>
      </c>
      <c r="BE411" s="204">
        <v>465</v>
      </c>
      <c r="BF411" s="205">
        <v>4900</v>
      </c>
      <c r="BI411" s="186"/>
      <c r="BJ411" s="226"/>
      <c r="BK411" s="244"/>
      <c r="BL411" s="212" t="s">
        <v>1421</v>
      </c>
      <c r="BM411" s="213">
        <v>3.2</v>
      </c>
      <c r="BN411" s="216">
        <v>200</v>
      </c>
    </row>
    <row r="412" spans="53:66" ht="27">
      <c r="BA412"/>
      <c r="BB412" s="207"/>
      <c r="BC412" s="252"/>
      <c r="BD412" s="203" t="s">
        <v>767</v>
      </c>
      <c r="BE412" s="204">
        <v>465</v>
      </c>
      <c r="BF412" s="205">
        <v>4900</v>
      </c>
      <c r="BI412" s="186"/>
      <c r="BJ412" s="226"/>
      <c r="BK412" s="244"/>
      <c r="BL412" s="212" t="s">
        <v>1422</v>
      </c>
      <c r="BM412" s="213">
        <v>3.2</v>
      </c>
      <c r="BN412" s="216">
        <v>153</v>
      </c>
    </row>
    <row r="413" spans="53:66" ht="29.25">
      <c r="BA413"/>
      <c r="BB413" s="207"/>
      <c r="BC413" s="252"/>
      <c r="BD413" s="203" t="s">
        <v>768</v>
      </c>
      <c r="BE413" s="204">
        <v>465</v>
      </c>
      <c r="BF413" s="205">
        <v>4900</v>
      </c>
      <c r="BI413" s="186"/>
      <c r="BJ413" s="226"/>
      <c r="BK413" s="244"/>
      <c r="BL413" s="212" t="s">
        <v>1423</v>
      </c>
      <c r="BM413" s="213">
        <v>3.2</v>
      </c>
      <c r="BN413" s="216">
        <v>223</v>
      </c>
    </row>
    <row r="414" spans="53:66" ht="27">
      <c r="BA414"/>
      <c r="BB414" s="207"/>
      <c r="BC414" s="252"/>
      <c r="BD414" s="203" t="s">
        <v>769</v>
      </c>
      <c r="BE414" s="204">
        <v>465</v>
      </c>
      <c r="BF414" s="205">
        <v>4900</v>
      </c>
      <c r="BI414" s="186"/>
      <c r="BJ414" s="226"/>
      <c r="BK414" s="244"/>
      <c r="BL414" s="212" t="s">
        <v>1424</v>
      </c>
      <c r="BM414" s="213">
        <v>3.2</v>
      </c>
      <c r="BN414" s="216">
        <v>158</v>
      </c>
    </row>
    <row r="415" spans="53:66" ht="29.25">
      <c r="BA415"/>
      <c r="BB415" s="207"/>
      <c r="BC415" s="252"/>
      <c r="BD415" s="203" t="s">
        <v>770</v>
      </c>
      <c r="BE415" s="204">
        <v>465</v>
      </c>
      <c r="BF415" s="205">
        <v>4900</v>
      </c>
      <c r="BI415" s="186"/>
      <c r="BJ415" s="226"/>
      <c r="BK415" s="244"/>
      <c r="BL415" s="212" t="s">
        <v>1425</v>
      </c>
      <c r="BM415" s="213">
        <v>3.2</v>
      </c>
      <c r="BN415" s="216">
        <v>225</v>
      </c>
    </row>
    <row r="416" spans="53:66" ht="27">
      <c r="BA416"/>
      <c r="BB416" s="207"/>
      <c r="BC416" s="252"/>
      <c r="BD416" s="203" t="s">
        <v>771</v>
      </c>
      <c r="BE416" s="204">
        <v>465</v>
      </c>
      <c r="BF416" s="205">
        <v>4900</v>
      </c>
      <c r="BI416" s="188"/>
      <c r="BJ416" s="226"/>
      <c r="BK416" s="244"/>
      <c r="BL416" s="212" t="s">
        <v>1426</v>
      </c>
      <c r="BM416" s="213">
        <v>3.2</v>
      </c>
      <c r="BN416" s="216">
        <v>225</v>
      </c>
    </row>
    <row r="417" spans="53:66" ht="29.25">
      <c r="BA417"/>
      <c r="BB417" s="207"/>
      <c r="BC417" s="252"/>
      <c r="BD417" s="203" t="s">
        <v>772</v>
      </c>
      <c r="BE417" s="204">
        <v>465</v>
      </c>
      <c r="BF417" s="205">
        <v>4900</v>
      </c>
      <c r="BI417" s="188"/>
      <c r="BJ417" s="226"/>
      <c r="BK417" s="244"/>
      <c r="BL417" s="212" t="s">
        <v>1427</v>
      </c>
      <c r="BM417" s="213">
        <v>3.2</v>
      </c>
      <c r="BN417" s="216">
        <v>225</v>
      </c>
    </row>
    <row r="418" spans="53:66" ht="27">
      <c r="BA418"/>
      <c r="BB418" s="207"/>
      <c r="BC418" s="252"/>
      <c r="BD418" s="203" t="s">
        <v>773</v>
      </c>
      <c r="BE418" s="204">
        <v>465</v>
      </c>
      <c r="BF418" s="205">
        <v>4900</v>
      </c>
      <c r="BI418" s="188"/>
      <c r="BJ418" s="226"/>
      <c r="BK418" s="244"/>
      <c r="BL418" s="212" t="s">
        <v>1428</v>
      </c>
      <c r="BM418" s="213">
        <v>3.2</v>
      </c>
      <c r="BN418" s="216">
        <v>123</v>
      </c>
    </row>
    <row r="419" spans="53:66" ht="29.25">
      <c r="BA419"/>
      <c r="BB419" s="207"/>
      <c r="BC419" s="252"/>
      <c r="BD419" s="203" t="s">
        <v>774</v>
      </c>
      <c r="BE419" s="204">
        <v>460</v>
      </c>
      <c r="BF419" s="205">
        <v>4900</v>
      </c>
      <c r="BI419" s="188"/>
      <c r="BJ419" s="226"/>
      <c r="BK419" s="244"/>
      <c r="BL419" s="212" t="s">
        <v>1429</v>
      </c>
      <c r="BM419" s="213">
        <v>3.2</v>
      </c>
      <c r="BN419" s="216">
        <v>193</v>
      </c>
    </row>
    <row r="420" spans="53:66" ht="29.25">
      <c r="BA420"/>
      <c r="BB420" s="207"/>
      <c r="BC420" s="252"/>
      <c r="BD420" s="203" t="s">
        <v>775</v>
      </c>
      <c r="BE420" s="204">
        <v>460</v>
      </c>
      <c r="BF420" s="205">
        <v>4900</v>
      </c>
      <c r="BI420" s="188"/>
      <c r="BJ420" s="226"/>
      <c r="BK420" s="244"/>
      <c r="BL420" s="212" t="s">
        <v>1430</v>
      </c>
      <c r="BM420" s="213">
        <v>3.2</v>
      </c>
      <c r="BN420" s="216">
        <v>128</v>
      </c>
    </row>
    <row r="421" spans="53:66" ht="29.25">
      <c r="BA421"/>
      <c r="BB421" s="207"/>
      <c r="BC421" s="252"/>
      <c r="BD421" s="203" t="s">
        <v>776</v>
      </c>
      <c r="BE421" s="204">
        <v>460</v>
      </c>
      <c r="BF421" s="205">
        <v>4900</v>
      </c>
      <c r="BI421" s="188"/>
      <c r="BJ421" s="226"/>
      <c r="BK421" s="244"/>
      <c r="BL421" s="212" t="s">
        <v>1431</v>
      </c>
      <c r="BM421" s="213">
        <v>3.2</v>
      </c>
      <c r="BN421" s="216">
        <v>198</v>
      </c>
    </row>
    <row r="422" spans="53:66" ht="19.5">
      <c r="BA422"/>
      <c r="BB422" s="207"/>
      <c r="BC422" s="252"/>
      <c r="BD422" s="203" t="s">
        <v>777</v>
      </c>
      <c r="BE422" s="204">
        <v>455</v>
      </c>
      <c r="BF422" s="205">
        <v>4900</v>
      </c>
      <c r="BI422" s="188"/>
      <c r="BJ422" s="226"/>
      <c r="BK422" s="244"/>
      <c r="BL422" s="212" t="s">
        <v>1432</v>
      </c>
      <c r="BM422" s="213">
        <v>3.2</v>
      </c>
      <c r="BN422" s="216">
        <v>193</v>
      </c>
    </row>
    <row r="423" spans="53:66" ht="27">
      <c r="BA423"/>
      <c r="BB423" s="207"/>
      <c r="BC423" s="252"/>
      <c r="BD423" s="203" t="s">
        <v>778</v>
      </c>
      <c r="BE423" s="204">
        <v>455</v>
      </c>
      <c r="BF423" s="205">
        <v>4900</v>
      </c>
      <c r="BI423" s="188"/>
      <c r="BJ423" s="226"/>
      <c r="BK423" s="244"/>
      <c r="BL423" s="212" t="s">
        <v>1433</v>
      </c>
      <c r="BM423" s="213">
        <v>3.2</v>
      </c>
      <c r="BN423" s="216">
        <v>225</v>
      </c>
    </row>
    <row r="424" spans="53:66" ht="27">
      <c r="BA424"/>
      <c r="BB424" s="207"/>
      <c r="BC424" s="252"/>
      <c r="BD424" s="203" t="s">
        <v>779</v>
      </c>
      <c r="BE424" s="204">
        <v>455</v>
      </c>
      <c r="BF424" s="205">
        <v>4900</v>
      </c>
      <c r="BI424"/>
      <c r="BJ424" s="226"/>
      <c r="BK424" s="244"/>
      <c r="BL424" s="212" t="s">
        <v>1434</v>
      </c>
      <c r="BM424" s="213">
        <v>3.2</v>
      </c>
      <c r="BN424" s="216">
        <v>198</v>
      </c>
    </row>
    <row r="425" spans="53:66" ht="27">
      <c r="BA425"/>
      <c r="BB425" s="207"/>
      <c r="BC425" s="252"/>
      <c r="BD425" s="203" t="s">
        <v>780</v>
      </c>
      <c r="BE425" s="204">
        <v>455</v>
      </c>
      <c r="BF425" s="205">
        <v>4900</v>
      </c>
      <c r="BI425"/>
      <c r="BJ425" s="226"/>
      <c r="BK425" s="244"/>
      <c r="BL425" s="212" t="s">
        <v>1435</v>
      </c>
      <c r="BM425" s="213">
        <v>3.2</v>
      </c>
      <c r="BN425" s="216">
        <v>225</v>
      </c>
    </row>
    <row r="426" spans="53:66" ht="27">
      <c r="BA426"/>
      <c r="BB426" s="207"/>
      <c r="BC426" s="252"/>
      <c r="BD426" s="203" t="s">
        <v>781</v>
      </c>
      <c r="BE426" s="204">
        <v>455</v>
      </c>
      <c r="BF426" s="205">
        <v>4900</v>
      </c>
      <c r="BI426"/>
      <c r="BJ426" s="226"/>
      <c r="BK426" s="244"/>
      <c r="BL426" s="212" t="s">
        <v>1436</v>
      </c>
      <c r="BM426" s="213">
        <v>3.2</v>
      </c>
      <c r="BN426" s="216">
        <v>225</v>
      </c>
    </row>
    <row r="427" spans="53:66" ht="27">
      <c r="BA427"/>
      <c r="BB427" s="207"/>
      <c r="BC427" s="252"/>
      <c r="BD427" s="203" t="s">
        <v>782</v>
      </c>
      <c r="BE427" s="204">
        <v>455</v>
      </c>
      <c r="BF427" s="205">
        <v>4900</v>
      </c>
      <c r="BI427"/>
      <c r="BJ427" s="226"/>
      <c r="BK427" s="244"/>
      <c r="BL427" s="212" t="s">
        <v>1437</v>
      </c>
      <c r="BM427" s="213">
        <v>3.2</v>
      </c>
      <c r="BN427" s="216">
        <v>225</v>
      </c>
    </row>
    <row r="428" spans="53:66" ht="19.5">
      <c r="BA428"/>
      <c r="BB428" s="207"/>
      <c r="BC428" s="252"/>
      <c r="BD428" s="203" t="s">
        <v>783</v>
      </c>
      <c r="BE428" s="204">
        <v>450</v>
      </c>
      <c r="BF428" s="205">
        <v>4900</v>
      </c>
      <c r="BI428"/>
      <c r="BJ428" s="226"/>
      <c r="BK428" s="244"/>
      <c r="BL428" s="212" t="s">
        <v>1438</v>
      </c>
      <c r="BM428" s="213">
        <v>3.2</v>
      </c>
      <c r="BN428" s="216">
        <v>163</v>
      </c>
    </row>
    <row r="429" spans="53:66" ht="19.5">
      <c r="BA429"/>
      <c r="BB429" s="207"/>
      <c r="BC429" s="252"/>
      <c r="BD429" s="203" t="s">
        <v>784</v>
      </c>
      <c r="BE429" s="204">
        <v>450</v>
      </c>
      <c r="BF429" s="205">
        <v>4900</v>
      </c>
      <c r="BI429"/>
      <c r="BJ429" s="226"/>
      <c r="BK429" s="244"/>
      <c r="BL429" s="212" t="s">
        <v>1439</v>
      </c>
      <c r="BM429" s="213">
        <v>3.2</v>
      </c>
      <c r="BN429" s="216">
        <v>225</v>
      </c>
    </row>
    <row r="430" spans="53:66" ht="19.5">
      <c r="BA430"/>
      <c r="BB430" s="207"/>
      <c r="BC430" s="252"/>
      <c r="BD430" s="203" t="s">
        <v>785</v>
      </c>
      <c r="BE430" s="204">
        <v>450</v>
      </c>
      <c r="BF430" s="205">
        <v>4900</v>
      </c>
      <c r="BI430"/>
      <c r="BJ430" s="226"/>
      <c r="BK430" s="244"/>
      <c r="BL430" s="212" t="s">
        <v>1440</v>
      </c>
      <c r="BM430" s="213">
        <v>3.2</v>
      </c>
      <c r="BN430" s="216">
        <v>168</v>
      </c>
    </row>
    <row r="431" spans="53:66" ht="19.5">
      <c r="BA431"/>
      <c r="BB431" s="207"/>
      <c r="BC431" s="252"/>
      <c r="BD431" s="203" t="s">
        <v>786</v>
      </c>
      <c r="BE431" s="204">
        <v>450</v>
      </c>
      <c r="BF431" s="205">
        <v>4900</v>
      </c>
      <c r="BI431"/>
      <c r="BJ431" s="226"/>
      <c r="BK431" s="244"/>
      <c r="BL431" s="212" t="s">
        <v>1441</v>
      </c>
      <c r="BM431" s="213">
        <v>3.2</v>
      </c>
      <c r="BN431" s="216">
        <v>225</v>
      </c>
    </row>
    <row r="432" spans="53:66">
      <c r="BA432"/>
      <c r="BB432" s="207"/>
      <c r="BC432" s="252"/>
      <c r="BD432" s="203" t="s">
        <v>787</v>
      </c>
      <c r="BE432" s="204">
        <v>450</v>
      </c>
      <c r="BF432" s="205">
        <v>4900</v>
      </c>
      <c r="BI432"/>
      <c r="BJ432" s="226"/>
      <c r="BK432" s="244" t="s">
        <v>1122</v>
      </c>
      <c r="BL432" s="212" t="s">
        <v>1442</v>
      </c>
      <c r="BM432" s="213">
        <v>3.2</v>
      </c>
      <c r="BN432" s="216">
        <v>32</v>
      </c>
    </row>
    <row r="433" spans="53:66">
      <c r="BA433"/>
      <c r="BB433" s="207"/>
      <c r="BC433" s="252"/>
      <c r="BD433" s="203" t="s">
        <v>788</v>
      </c>
      <c r="BE433" s="204">
        <v>450</v>
      </c>
      <c r="BF433" s="205">
        <v>4900</v>
      </c>
      <c r="BI433"/>
      <c r="BJ433" s="226"/>
      <c r="BK433" s="244"/>
      <c r="BL433" s="212" t="s">
        <v>1443</v>
      </c>
      <c r="BM433" s="213">
        <v>3.2</v>
      </c>
      <c r="BN433" s="216">
        <v>60</v>
      </c>
    </row>
    <row r="434" spans="53:66">
      <c r="BA434"/>
      <c r="BB434" s="207"/>
      <c r="BC434" s="252"/>
      <c r="BD434" s="203" t="s">
        <v>789</v>
      </c>
      <c r="BE434" s="204">
        <v>450</v>
      </c>
      <c r="BF434" s="205">
        <v>4900</v>
      </c>
      <c r="BI434"/>
      <c r="BJ434" s="226"/>
      <c r="BK434" s="244"/>
      <c r="BL434" s="212" t="s">
        <v>1444</v>
      </c>
      <c r="BM434" s="213">
        <v>3.2</v>
      </c>
      <c r="BN434" s="216">
        <v>33</v>
      </c>
    </row>
    <row r="435" spans="53:66">
      <c r="BA435"/>
      <c r="BB435" s="207"/>
      <c r="BC435" s="252"/>
      <c r="BD435" s="203" t="s">
        <v>790</v>
      </c>
      <c r="BE435" s="204">
        <v>450</v>
      </c>
      <c r="BF435" s="205">
        <v>4900</v>
      </c>
      <c r="BI435"/>
      <c r="BJ435" s="227"/>
      <c r="BK435" s="244"/>
      <c r="BL435" s="212" t="s">
        <v>1445</v>
      </c>
      <c r="BM435" s="213">
        <v>3.2</v>
      </c>
      <c r="BN435" s="216">
        <v>60</v>
      </c>
    </row>
    <row r="436" spans="53:66">
      <c r="BA436"/>
      <c r="BB436" s="207"/>
      <c r="BC436" s="252"/>
      <c r="BD436" s="203" t="s">
        <v>791</v>
      </c>
      <c r="BE436" s="204">
        <v>450</v>
      </c>
      <c r="BF436" s="205">
        <v>4900</v>
      </c>
      <c r="BI436"/>
      <c r="BJ436" s="224" t="s">
        <v>1446</v>
      </c>
      <c r="BK436" s="213" t="s">
        <v>1010</v>
      </c>
      <c r="BL436" s="212" t="s">
        <v>1447</v>
      </c>
      <c r="BM436" s="213">
        <v>6</v>
      </c>
      <c r="BN436" s="216">
        <v>243</v>
      </c>
    </row>
    <row r="437" spans="53:66" ht="19.5">
      <c r="BA437"/>
      <c r="BB437" s="207"/>
      <c r="BC437" s="252"/>
      <c r="BD437" s="203" t="s">
        <v>792</v>
      </c>
      <c r="BE437" s="204">
        <v>450</v>
      </c>
      <c r="BF437" s="205">
        <v>4900</v>
      </c>
      <c r="BI437"/>
      <c r="BJ437" s="228" t="s">
        <v>1448</v>
      </c>
      <c r="BK437" s="244" t="s">
        <v>1010</v>
      </c>
      <c r="BL437" s="212" t="s">
        <v>1449</v>
      </c>
      <c r="BM437" s="213">
        <v>6</v>
      </c>
      <c r="BN437" s="216">
        <v>300</v>
      </c>
    </row>
    <row r="438" spans="53:66" ht="19.5">
      <c r="BA438"/>
      <c r="BB438" s="207"/>
      <c r="BC438" s="252"/>
      <c r="BD438" s="203" t="s">
        <v>793</v>
      </c>
      <c r="BE438" s="204">
        <v>450</v>
      </c>
      <c r="BF438" s="205">
        <v>4900</v>
      </c>
      <c r="BI438"/>
      <c r="BJ438" s="226"/>
      <c r="BK438" s="244"/>
      <c r="BL438" s="212" t="s">
        <v>1450</v>
      </c>
      <c r="BM438" s="213">
        <v>6</v>
      </c>
      <c r="BN438" s="216">
        <v>300</v>
      </c>
    </row>
    <row r="439" spans="53:66" ht="29.25">
      <c r="BA439"/>
      <c r="BB439" s="207"/>
      <c r="BC439" s="252"/>
      <c r="BD439" s="203" t="s">
        <v>794</v>
      </c>
      <c r="BE439" s="204">
        <v>450</v>
      </c>
      <c r="BF439" s="205">
        <v>4900</v>
      </c>
      <c r="BI439"/>
      <c r="BJ439" s="227"/>
      <c r="BK439" s="244"/>
      <c r="BL439" s="212" t="s">
        <v>1451</v>
      </c>
      <c r="BM439" s="213">
        <v>6</v>
      </c>
      <c r="BN439" s="216">
        <v>300</v>
      </c>
    </row>
    <row r="440" spans="53:66">
      <c r="BA440"/>
      <c r="BB440" s="207"/>
      <c r="BC440" s="252"/>
      <c r="BD440" s="203" t="s">
        <v>795</v>
      </c>
      <c r="BE440" s="204">
        <v>445</v>
      </c>
      <c r="BF440" s="205">
        <v>4900</v>
      </c>
      <c r="BI440"/>
      <c r="BJ440" s="224" t="s">
        <v>1452</v>
      </c>
      <c r="BK440" s="213" t="s">
        <v>1120</v>
      </c>
      <c r="BL440" s="212" t="s">
        <v>1453</v>
      </c>
      <c r="BM440" s="213">
        <v>3</v>
      </c>
      <c r="BN440" s="216">
        <v>2</v>
      </c>
    </row>
    <row r="441" spans="53:66" ht="27">
      <c r="BA441"/>
      <c r="BB441" s="207"/>
      <c r="BC441" s="252"/>
      <c r="BD441" s="203" t="s">
        <v>796</v>
      </c>
      <c r="BE441" s="204">
        <v>445</v>
      </c>
      <c r="BF441" s="205">
        <v>4900</v>
      </c>
      <c r="BI441"/>
      <c r="BJ441" s="228" t="s">
        <v>1454</v>
      </c>
      <c r="BK441" s="244" t="s">
        <v>1010</v>
      </c>
      <c r="BL441" s="212" t="s">
        <v>1455</v>
      </c>
      <c r="BM441" s="213">
        <v>6</v>
      </c>
      <c r="BN441" s="216">
        <v>202</v>
      </c>
    </row>
    <row r="442" spans="53:66" ht="27">
      <c r="BA442"/>
      <c r="BB442" s="207"/>
      <c r="BC442" s="252" t="s">
        <v>320</v>
      </c>
      <c r="BD442" s="203" t="s">
        <v>797</v>
      </c>
      <c r="BE442" s="204">
        <v>445</v>
      </c>
      <c r="BF442" s="205">
        <v>4900</v>
      </c>
      <c r="BI442"/>
      <c r="BJ442" s="227"/>
      <c r="BK442" s="244"/>
      <c r="BL442" s="212" t="s">
        <v>1456</v>
      </c>
      <c r="BM442" s="213">
        <v>6</v>
      </c>
      <c r="BN442" s="216">
        <v>202</v>
      </c>
    </row>
    <row r="443" spans="53:66" ht="27">
      <c r="BA443"/>
      <c r="BB443" s="207"/>
      <c r="BC443" s="252"/>
      <c r="BD443" s="203" t="s">
        <v>798</v>
      </c>
      <c r="BE443" s="204">
        <v>445</v>
      </c>
      <c r="BF443" s="205">
        <v>4900</v>
      </c>
      <c r="BI443"/>
      <c r="BJ443" s="224" t="s">
        <v>1457</v>
      </c>
      <c r="BK443" s="213" t="s">
        <v>1122</v>
      </c>
      <c r="BL443" s="212" t="s">
        <v>1458</v>
      </c>
      <c r="BM443" s="213">
        <v>4</v>
      </c>
      <c r="BN443" s="216">
        <v>60</v>
      </c>
    </row>
    <row r="444" spans="53:66">
      <c r="BA444"/>
      <c r="BB444" s="207"/>
      <c r="BC444" s="252"/>
      <c r="BD444" s="203" t="s">
        <v>799</v>
      </c>
      <c r="BE444" s="204">
        <v>440</v>
      </c>
      <c r="BF444" s="205">
        <v>4900</v>
      </c>
    </row>
    <row r="445" spans="53:66" ht="27">
      <c r="BA445"/>
      <c r="BB445" s="207"/>
      <c r="BC445" s="252"/>
      <c r="BD445" s="203" t="s">
        <v>800</v>
      </c>
      <c r="BE445" s="204">
        <v>440</v>
      </c>
      <c r="BF445" s="205">
        <v>4900</v>
      </c>
    </row>
    <row r="446" spans="53:66" ht="27">
      <c r="BA446"/>
      <c r="BB446" s="207"/>
      <c r="BC446" s="252"/>
      <c r="BD446" s="203" t="s">
        <v>801</v>
      </c>
      <c r="BE446" s="204">
        <v>440</v>
      </c>
      <c r="BF446" s="205">
        <v>4900</v>
      </c>
    </row>
    <row r="447" spans="53:66" ht="27">
      <c r="BA447"/>
      <c r="BB447" s="207"/>
      <c r="BC447" s="252"/>
      <c r="BD447" s="203" t="s">
        <v>802</v>
      </c>
      <c r="BE447" s="204">
        <v>440</v>
      </c>
      <c r="BF447" s="205">
        <v>4900</v>
      </c>
    </row>
    <row r="448" spans="53:66" ht="27">
      <c r="BA448"/>
      <c r="BB448" s="207"/>
      <c r="BC448" s="252"/>
      <c r="BD448" s="203" t="s">
        <v>803</v>
      </c>
      <c r="BE448" s="204">
        <v>440</v>
      </c>
      <c r="BF448" s="205">
        <v>4900</v>
      </c>
    </row>
    <row r="449" spans="53:58" ht="27">
      <c r="BA449"/>
      <c r="BB449" s="207"/>
      <c r="BC449" s="252"/>
      <c r="BD449" s="203" t="s">
        <v>804</v>
      </c>
      <c r="BE449" s="204">
        <v>440</v>
      </c>
      <c r="BF449" s="205">
        <v>4900</v>
      </c>
    </row>
    <row r="450" spans="53:58" ht="27">
      <c r="BA450"/>
      <c r="BB450" s="207"/>
      <c r="BC450" s="252"/>
      <c r="BD450" s="203" t="s">
        <v>805</v>
      </c>
      <c r="BE450" s="204">
        <v>440</v>
      </c>
      <c r="BF450" s="205">
        <v>4900</v>
      </c>
    </row>
    <row r="451" spans="53:58">
      <c r="BA451"/>
      <c r="BB451" s="207"/>
      <c r="BC451" s="252"/>
      <c r="BD451" s="203" t="s">
        <v>806</v>
      </c>
      <c r="BE451" s="204">
        <v>435</v>
      </c>
      <c r="BF451" s="205">
        <v>4900</v>
      </c>
    </row>
    <row r="452" spans="53:58" ht="27">
      <c r="BA452"/>
      <c r="BB452" s="207"/>
      <c r="BC452" s="252"/>
      <c r="BD452" s="203" t="s">
        <v>807</v>
      </c>
      <c r="BE452" s="204">
        <v>435</v>
      </c>
      <c r="BF452" s="205">
        <v>4900</v>
      </c>
    </row>
    <row r="453" spans="53:58">
      <c r="BA453"/>
      <c r="BB453" s="207"/>
      <c r="BC453" s="252"/>
      <c r="BD453" s="203" t="s">
        <v>808</v>
      </c>
      <c r="BE453" s="204">
        <v>430</v>
      </c>
      <c r="BF453" s="205">
        <v>4900</v>
      </c>
    </row>
    <row r="454" spans="53:58" ht="27">
      <c r="BA454"/>
      <c r="BB454" s="207"/>
      <c r="BC454" s="252"/>
      <c r="BD454" s="203" t="s">
        <v>809</v>
      </c>
      <c r="BE454" s="204">
        <v>430</v>
      </c>
      <c r="BF454" s="205">
        <v>4900</v>
      </c>
    </row>
    <row r="455" spans="53:58" ht="27">
      <c r="BA455"/>
      <c r="BB455" s="207"/>
      <c r="BC455" s="252"/>
      <c r="BD455" s="203" t="s">
        <v>810</v>
      </c>
      <c r="BE455" s="204">
        <v>430</v>
      </c>
      <c r="BF455" s="205">
        <v>4900</v>
      </c>
    </row>
    <row r="456" spans="53:58" ht="27">
      <c r="BA456"/>
      <c r="BB456" s="207"/>
      <c r="BC456" s="252"/>
      <c r="BD456" s="203" t="s">
        <v>811</v>
      </c>
      <c r="BE456" s="204">
        <v>430</v>
      </c>
      <c r="BF456" s="205">
        <v>4900</v>
      </c>
    </row>
    <row r="457" spans="53:58" ht="27">
      <c r="BA457"/>
      <c r="BB457" s="207"/>
      <c r="BC457" s="252"/>
      <c r="BD457" s="203" t="s">
        <v>812</v>
      </c>
      <c r="BE457" s="204">
        <v>430</v>
      </c>
      <c r="BF457" s="205">
        <v>4900</v>
      </c>
    </row>
    <row r="458" spans="53:58">
      <c r="BA458"/>
      <c r="BB458" s="207"/>
      <c r="BC458" s="252"/>
      <c r="BD458" s="203" t="s">
        <v>813</v>
      </c>
      <c r="BE458" s="204">
        <v>430</v>
      </c>
      <c r="BF458" s="205">
        <v>4900</v>
      </c>
    </row>
    <row r="459" spans="53:58">
      <c r="BA459"/>
      <c r="BB459" s="207"/>
      <c r="BC459" s="252"/>
      <c r="BD459" s="203" t="s">
        <v>814</v>
      </c>
      <c r="BE459" s="204">
        <v>425</v>
      </c>
      <c r="BF459" s="205">
        <v>4900</v>
      </c>
    </row>
    <row r="460" spans="53:58">
      <c r="BA460"/>
      <c r="BB460" s="207"/>
      <c r="BC460" s="252"/>
      <c r="BD460" s="203" t="s">
        <v>815</v>
      </c>
      <c r="BE460" s="204">
        <v>425</v>
      </c>
      <c r="BF460" s="205">
        <v>4900</v>
      </c>
    </row>
    <row r="461" spans="53:58">
      <c r="BA461"/>
      <c r="BB461" s="207"/>
      <c r="BC461" s="252"/>
      <c r="BD461" s="203" t="s">
        <v>816</v>
      </c>
      <c r="BE461" s="204">
        <v>425</v>
      </c>
      <c r="BF461" s="205">
        <v>4900</v>
      </c>
    </row>
    <row r="462" spans="53:58">
      <c r="BA462"/>
      <c r="BB462" s="207"/>
      <c r="BC462" s="252"/>
      <c r="BD462" s="203" t="s">
        <v>817</v>
      </c>
      <c r="BE462" s="204">
        <v>425</v>
      </c>
      <c r="BF462" s="205">
        <v>4900</v>
      </c>
    </row>
    <row r="463" spans="53:58">
      <c r="BA463"/>
      <c r="BB463" s="207"/>
      <c r="BC463" s="252"/>
      <c r="BD463" s="203" t="s">
        <v>818</v>
      </c>
      <c r="BE463" s="204">
        <v>425</v>
      </c>
      <c r="BF463" s="205">
        <v>4900</v>
      </c>
    </row>
    <row r="464" spans="53:58">
      <c r="BA464"/>
      <c r="BB464" s="207"/>
      <c r="BC464" s="252"/>
      <c r="BD464" s="203" t="s">
        <v>819</v>
      </c>
      <c r="BE464" s="204">
        <v>425</v>
      </c>
      <c r="BF464" s="205">
        <v>4900</v>
      </c>
    </row>
    <row r="465" spans="53:58">
      <c r="BA465"/>
      <c r="BB465" s="207"/>
      <c r="BC465" s="252"/>
      <c r="BD465" s="203" t="s">
        <v>820</v>
      </c>
      <c r="BE465" s="204">
        <v>425</v>
      </c>
      <c r="BF465" s="205">
        <v>4900</v>
      </c>
    </row>
    <row r="466" spans="53:58">
      <c r="BA466"/>
      <c r="BB466" s="207"/>
      <c r="BC466" s="252"/>
      <c r="BD466" s="203" t="s">
        <v>821</v>
      </c>
      <c r="BE466" s="204">
        <v>425</v>
      </c>
      <c r="BF466" s="205">
        <v>4900</v>
      </c>
    </row>
    <row r="467" spans="53:58">
      <c r="BA467"/>
      <c r="BB467" s="207"/>
      <c r="BC467" s="252"/>
      <c r="BD467" s="203" t="s">
        <v>822</v>
      </c>
      <c r="BE467" s="204">
        <v>425</v>
      </c>
      <c r="BF467" s="205">
        <v>4900</v>
      </c>
    </row>
    <row r="468" spans="53:58">
      <c r="BA468"/>
      <c r="BB468" s="207"/>
      <c r="BC468" s="252"/>
      <c r="BD468" s="203" t="s">
        <v>823</v>
      </c>
      <c r="BE468" s="204">
        <v>420</v>
      </c>
      <c r="BF468" s="205">
        <v>4900</v>
      </c>
    </row>
    <row r="469" spans="53:58" ht="27">
      <c r="BA469"/>
      <c r="BB469" s="207"/>
      <c r="BC469" s="252"/>
      <c r="BD469" s="203" t="s">
        <v>824</v>
      </c>
      <c r="BE469" s="204">
        <v>420</v>
      </c>
      <c r="BF469" s="205">
        <v>4900</v>
      </c>
    </row>
    <row r="470" spans="53:58" ht="27">
      <c r="BA470"/>
      <c r="BB470" s="207"/>
      <c r="BC470" s="252"/>
      <c r="BD470" s="203" t="s">
        <v>825</v>
      </c>
      <c r="BE470" s="204">
        <v>420</v>
      </c>
      <c r="BF470" s="205">
        <v>4900</v>
      </c>
    </row>
    <row r="471" spans="53:58">
      <c r="BA471"/>
      <c r="BB471" s="207"/>
      <c r="BC471" s="252"/>
      <c r="BD471" s="203" t="s">
        <v>826</v>
      </c>
      <c r="BE471" s="204">
        <v>420</v>
      </c>
      <c r="BF471" s="205">
        <v>4900</v>
      </c>
    </row>
    <row r="472" spans="53:58">
      <c r="BA472"/>
      <c r="BB472" s="207"/>
      <c r="BC472" s="252"/>
      <c r="BD472" s="203" t="s">
        <v>827</v>
      </c>
      <c r="BE472" s="204">
        <v>415</v>
      </c>
      <c r="BF472" s="205">
        <v>4900</v>
      </c>
    </row>
    <row r="473" spans="53:58" ht="27">
      <c r="BA473"/>
      <c r="BB473" s="207"/>
      <c r="BC473" s="252"/>
      <c r="BD473" s="203" t="s">
        <v>828</v>
      </c>
      <c r="BE473" s="204">
        <v>415</v>
      </c>
      <c r="BF473" s="205">
        <v>4900</v>
      </c>
    </row>
    <row r="474" spans="53:58" ht="27">
      <c r="BA474"/>
      <c r="BB474" s="207"/>
      <c r="BC474" s="252"/>
      <c r="BD474" s="203" t="s">
        <v>829</v>
      </c>
      <c r="BE474" s="204">
        <v>415</v>
      </c>
      <c r="BF474" s="205">
        <v>4900</v>
      </c>
    </row>
    <row r="475" spans="53:58" ht="27">
      <c r="BA475"/>
      <c r="BB475" s="207"/>
      <c r="BC475" s="252"/>
      <c r="BD475" s="203" t="s">
        <v>830</v>
      </c>
      <c r="BE475" s="204">
        <v>415</v>
      </c>
      <c r="BF475" s="205">
        <v>4900</v>
      </c>
    </row>
    <row r="476" spans="53:58" ht="27">
      <c r="BA476"/>
      <c r="BB476" s="207"/>
      <c r="BC476" s="252"/>
      <c r="BD476" s="203" t="s">
        <v>831</v>
      </c>
      <c r="BE476" s="204">
        <v>415</v>
      </c>
      <c r="BF476" s="205">
        <v>4900</v>
      </c>
    </row>
    <row r="477" spans="53:58" ht="27">
      <c r="BA477"/>
      <c r="BB477" s="207"/>
      <c r="BC477" s="252"/>
      <c r="BD477" s="203" t="s">
        <v>832</v>
      </c>
      <c r="BE477" s="204">
        <v>415</v>
      </c>
      <c r="BF477" s="205">
        <v>4900</v>
      </c>
    </row>
    <row r="478" spans="53:58" ht="27">
      <c r="BA478"/>
      <c r="BB478" s="207"/>
      <c r="BC478" s="252"/>
      <c r="BD478" s="203" t="s">
        <v>833</v>
      </c>
      <c r="BE478" s="204">
        <v>415</v>
      </c>
      <c r="BF478" s="205">
        <v>4900</v>
      </c>
    </row>
    <row r="479" spans="53:58">
      <c r="BA479"/>
      <c r="BB479" s="207"/>
      <c r="BC479" s="252"/>
      <c r="BD479" s="203" t="s">
        <v>834</v>
      </c>
      <c r="BE479" s="204">
        <v>410</v>
      </c>
      <c r="BF479" s="205">
        <v>4900</v>
      </c>
    </row>
    <row r="480" spans="53:58">
      <c r="BA480"/>
      <c r="BB480" s="207"/>
      <c r="BC480" s="252"/>
      <c r="BD480" s="203" t="s">
        <v>835</v>
      </c>
      <c r="BE480" s="204">
        <v>410</v>
      </c>
      <c r="BF480" s="205">
        <v>4900</v>
      </c>
    </row>
    <row r="481" spans="53:58">
      <c r="BA481"/>
      <c r="BB481" s="207"/>
      <c r="BC481" s="252"/>
      <c r="BD481" s="203" t="s">
        <v>836</v>
      </c>
      <c r="BE481" s="204">
        <v>405</v>
      </c>
      <c r="BF481" s="205">
        <v>4900</v>
      </c>
    </row>
    <row r="482" spans="53:58" ht="27">
      <c r="BA482"/>
      <c r="BB482" s="207"/>
      <c r="BC482" s="252"/>
      <c r="BD482" s="203" t="s">
        <v>837</v>
      </c>
      <c r="BE482" s="204">
        <v>405</v>
      </c>
      <c r="BF482" s="205">
        <v>4900</v>
      </c>
    </row>
    <row r="483" spans="53:58" ht="27">
      <c r="BA483"/>
      <c r="BB483" s="207"/>
      <c r="BC483" s="252"/>
      <c r="BD483" s="203" t="s">
        <v>838</v>
      </c>
      <c r="BE483" s="204">
        <v>405</v>
      </c>
      <c r="BF483" s="205">
        <v>4900</v>
      </c>
    </row>
    <row r="484" spans="53:58" ht="27">
      <c r="BA484"/>
      <c r="BB484" s="207"/>
      <c r="BC484" s="252"/>
      <c r="BD484" s="203" t="s">
        <v>839</v>
      </c>
      <c r="BE484" s="204">
        <v>405</v>
      </c>
      <c r="BF484" s="205">
        <v>4900</v>
      </c>
    </row>
    <row r="485" spans="53:58" ht="27">
      <c r="BA485"/>
      <c r="BB485" s="207"/>
      <c r="BC485" s="252"/>
      <c r="BD485" s="203" t="s">
        <v>840</v>
      </c>
      <c r="BE485" s="204">
        <v>405</v>
      </c>
      <c r="BF485" s="205">
        <v>4900</v>
      </c>
    </row>
    <row r="486" spans="53:58">
      <c r="BA486"/>
      <c r="BB486" s="207"/>
      <c r="BC486" s="252"/>
      <c r="BD486" s="203" t="s">
        <v>841</v>
      </c>
      <c r="BE486" s="204">
        <v>400</v>
      </c>
      <c r="BF486" s="205">
        <v>4900</v>
      </c>
    </row>
    <row r="487" spans="53:58">
      <c r="BA487"/>
      <c r="BB487" s="207"/>
      <c r="BC487" s="252"/>
      <c r="BD487" s="203" t="s">
        <v>842</v>
      </c>
      <c r="BE487" s="204">
        <v>400</v>
      </c>
      <c r="BF487" s="205">
        <v>4900</v>
      </c>
    </row>
    <row r="488" spans="53:58">
      <c r="BA488"/>
      <c r="BB488" s="207"/>
      <c r="BC488" s="252"/>
      <c r="BD488" s="203" t="s">
        <v>843</v>
      </c>
      <c r="BE488" s="204">
        <v>400</v>
      </c>
      <c r="BF488" s="205">
        <v>4900</v>
      </c>
    </row>
    <row r="489" spans="53:58">
      <c r="BA489"/>
      <c r="BB489" s="207"/>
      <c r="BC489" s="252"/>
      <c r="BD489" s="203" t="s">
        <v>844</v>
      </c>
      <c r="BE489" s="204">
        <v>400</v>
      </c>
      <c r="BF489" s="205">
        <v>4900</v>
      </c>
    </row>
    <row r="490" spans="53:58">
      <c r="BA490"/>
      <c r="BB490" s="207"/>
      <c r="BC490" s="252"/>
      <c r="BD490" s="203" t="s">
        <v>845</v>
      </c>
      <c r="BE490" s="204">
        <v>400</v>
      </c>
      <c r="BF490" s="205">
        <v>4900</v>
      </c>
    </row>
    <row r="491" spans="53:58">
      <c r="BA491"/>
      <c r="BB491" s="207"/>
      <c r="BC491" s="252"/>
      <c r="BD491" s="203" t="s">
        <v>846</v>
      </c>
      <c r="BE491" s="204">
        <v>400</v>
      </c>
      <c r="BF491" s="205">
        <v>4900</v>
      </c>
    </row>
    <row r="492" spans="53:58">
      <c r="BA492"/>
      <c r="BB492" s="207"/>
      <c r="BC492" s="252"/>
      <c r="BD492" s="203" t="s">
        <v>847</v>
      </c>
      <c r="BE492" s="204">
        <v>400</v>
      </c>
      <c r="BF492" s="205">
        <v>4900</v>
      </c>
    </row>
    <row r="493" spans="53:58">
      <c r="BA493"/>
      <c r="BB493" s="207"/>
      <c r="BC493" s="252"/>
      <c r="BD493" s="203" t="s">
        <v>848</v>
      </c>
      <c r="BE493" s="204">
        <v>400</v>
      </c>
      <c r="BF493" s="205">
        <v>4900</v>
      </c>
    </row>
    <row r="494" spans="53:58">
      <c r="BA494"/>
      <c r="BB494" s="207"/>
      <c r="BC494" s="252"/>
      <c r="BD494" s="203" t="s">
        <v>849</v>
      </c>
      <c r="BE494" s="204">
        <v>400</v>
      </c>
      <c r="BF494" s="205">
        <v>4900</v>
      </c>
    </row>
    <row r="495" spans="53:58">
      <c r="BA495"/>
      <c r="BB495" s="207"/>
      <c r="BC495" s="252"/>
      <c r="BD495" s="203" t="s">
        <v>850</v>
      </c>
      <c r="BE495" s="204">
        <v>395</v>
      </c>
      <c r="BF495" s="205">
        <v>4900</v>
      </c>
    </row>
    <row r="496" spans="53:58" ht="27">
      <c r="BA496"/>
      <c r="BB496" s="207"/>
      <c r="BC496" s="252"/>
      <c r="BD496" s="203" t="s">
        <v>851</v>
      </c>
      <c r="BE496" s="204">
        <v>395</v>
      </c>
      <c r="BF496" s="205">
        <v>4900</v>
      </c>
    </row>
    <row r="497" spans="53:58" ht="27">
      <c r="BA497"/>
      <c r="BB497" s="207"/>
      <c r="BC497" s="252"/>
      <c r="BD497" s="203" t="s">
        <v>852</v>
      </c>
      <c r="BE497" s="204">
        <v>395</v>
      </c>
      <c r="BF497" s="205">
        <v>4900</v>
      </c>
    </row>
    <row r="498" spans="53:58">
      <c r="BA498"/>
      <c r="BB498" s="207"/>
      <c r="BC498" s="252"/>
      <c r="BD498" s="203" t="s">
        <v>853</v>
      </c>
      <c r="BE498" s="204">
        <v>390</v>
      </c>
      <c r="BF498" s="205">
        <v>4900</v>
      </c>
    </row>
    <row r="499" spans="53:58" ht="27">
      <c r="BA499"/>
      <c r="BB499" s="207"/>
      <c r="BC499" s="252"/>
      <c r="BD499" s="203" t="s">
        <v>854</v>
      </c>
      <c r="BE499" s="204">
        <v>390</v>
      </c>
      <c r="BF499" s="205">
        <v>4900</v>
      </c>
    </row>
    <row r="500" spans="53:58" ht="27">
      <c r="BA500"/>
      <c r="BB500" s="207"/>
      <c r="BC500" s="252"/>
      <c r="BD500" s="203" t="s">
        <v>855</v>
      </c>
      <c r="BE500" s="204">
        <v>390</v>
      </c>
      <c r="BF500" s="205">
        <v>4900</v>
      </c>
    </row>
    <row r="501" spans="53:58" ht="27">
      <c r="BA501"/>
      <c r="BB501" s="207"/>
      <c r="BC501" s="252"/>
      <c r="BD501" s="203" t="s">
        <v>856</v>
      </c>
      <c r="BE501" s="204">
        <v>390</v>
      </c>
      <c r="BF501" s="205">
        <v>4900</v>
      </c>
    </row>
    <row r="502" spans="53:58" ht="27">
      <c r="BA502"/>
      <c r="BB502" s="207"/>
      <c r="BC502" s="252"/>
      <c r="BD502" s="203" t="s">
        <v>857</v>
      </c>
      <c r="BE502" s="204">
        <v>390</v>
      </c>
      <c r="BF502" s="205">
        <v>4900</v>
      </c>
    </row>
    <row r="503" spans="53:58" ht="27">
      <c r="BA503"/>
      <c r="BB503" s="207"/>
      <c r="BC503" s="252"/>
      <c r="BD503" s="203" t="s">
        <v>858</v>
      </c>
      <c r="BE503" s="204">
        <v>390</v>
      </c>
      <c r="BF503" s="205">
        <v>4900</v>
      </c>
    </row>
    <row r="504" spans="53:58">
      <c r="BA504"/>
      <c r="BB504" s="207"/>
      <c r="BC504" s="252"/>
      <c r="BD504" s="203" t="s">
        <v>859</v>
      </c>
      <c r="BE504" s="204">
        <v>390</v>
      </c>
      <c r="BF504" s="205">
        <v>4900</v>
      </c>
    </row>
    <row r="505" spans="53:58">
      <c r="BA505"/>
      <c r="BB505" s="207"/>
      <c r="BC505" s="252"/>
      <c r="BD505" s="203" t="s">
        <v>860</v>
      </c>
      <c r="BE505" s="204">
        <v>385</v>
      </c>
      <c r="BF505" s="205">
        <v>4900</v>
      </c>
    </row>
    <row r="506" spans="53:58">
      <c r="BA506"/>
      <c r="BB506" s="207"/>
      <c r="BC506" s="252"/>
      <c r="BD506" s="203" t="s">
        <v>861</v>
      </c>
      <c r="BE506" s="204">
        <v>380</v>
      </c>
      <c r="BF506" s="205">
        <v>4900</v>
      </c>
    </row>
    <row r="507" spans="53:58" ht="27">
      <c r="BA507"/>
      <c r="BB507" s="207"/>
      <c r="BC507" s="252"/>
      <c r="BD507" s="203" t="s">
        <v>862</v>
      </c>
      <c r="BE507" s="204">
        <v>380</v>
      </c>
      <c r="BF507" s="205">
        <v>4900</v>
      </c>
    </row>
    <row r="508" spans="53:58" ht="27">
      <c r="BA508"/>
      <c r="BB508" s="207"/>
      <c r="BC508" s="252"/>
      <c r="BD508" s="203" t="s">
        <v>863</v>
      </c>
      <c r="BE508" s="204">
        <v>380</v>
      </c>
      <c r="BF508" s="205">
        <v>4900</v>
      </c>
    </row>
    <row r="509" spans="53:58" ht="27">
      <c r="BA509"/>
      <c r="BB509" s="207"/>
      <c r="BC509" s="252"/>
      <c r="BD509" s="203" t="s">
        <v>864</v>
      </c>
      <c r="BE509" s="204">
        <v>380</v>
      </c>
      <c r="BF509" s="205">
        <v>4900</v>
      </c>
    </row>
    <row r="510" spans="53:58">
      <c r="BA510"/>
      <c r="BB510" s="207"/>
      <c r="BC510" s="252"/>
      <c r="BD510" s="203" t="s">
        <v>865</v>
      </c>
      <c r="BE510" s="204">
        <v>380</v>
      </c>
      <c r="BF510" s="205">
        <v>4900</v>
      </c>
    </row>
    <row r="511" spans="53:58">
      <c r="BA511"/>
      <c r="BB511" s="207"/>
      <c r="BC511" s="252"/>
      <c r="BD511" s="203" t="s">
        <v>866</v>
      </c>
      <c r="BE511" s="204">
        <v>375</v>
      </c>
      <c r="BF511" s="205">
        <v>4900</v>
      </c>
    </row>
    <row r="512" spans="53:58">
      <c r="BA512"/>
      <c r="BB512" s="207"/>
      <c r="BC512" s="252"/>
      <c r="BD512" s="203" t="s">
        <v>867</v>
      </c>
      <c r="BE512" s="204">
        <v>375</v>
      </c>
      <c r="BF512" s="205">
        <v>4900</v>
      </c>
    </row>
    <row r="513" spans="53:58">
      <c r="BA513"/>
      <c r="BB513" s="207"/>
      <c r="BC513" s="252"/>
      <c r="BD513" s="203" t="s">
        <v>868</v>
      </c>
      <c r="BE513" s="204">
        <v>375</v>
      </c>
      <c r="BF513" s="205">
        <v>4900</v>
      </c>
    </row>
    <row r="514" spans="53:58">
      <c r="BA514"/>
      <c r="BB514" s="207"/>
      <c r="BC514" s="252"/>
      <c r="BD514" s="203" t="s">
        <v>869</v>
      </c>
      <c r="BE514" s="204">
        <v>375</v>
      </c>
      <c r="BF514" s="205">
        <v>4900</v>
      </c>
    </row>
    <row r="515" spans="53:58">
      <c r="BA515"/>
      <c r="BB515" s="207"/>
      <c r="BC515" s="252"/>
      <c r="BD515" s="203" t="s">
        <v>870</v>
      </c>
      <c r="BE515" s="204">
        <v>375</v>
      </c>
      <c r="BF515" s="205">
        <v>4900</v>
      </c>
    </row>
    <row r="516" spans="53:58">
      <c r="BA516"/>
      <c r="BB516" s="207"/>
      <c r="BC516" s="252" t="s">
        <v>320</v>
      </c>
      <c r="BD516" s="203" t="s">
        <v>871</v>
      </c>
      <c r="BE516" s="204">
        <v>375</v>
      </c>
      <c r="BF516" s="205">
        <v>4900</v>
      </c>
    </row>
    <row r="517" spans="53:58">
      <c r="BA517"/>
      <c r="BB517" s="207"/>
      <c r="BC517" s="252"/>
      <c r="BD517" s="203" t="s">
        <v>872</v>
      </c>
      <c r="BE517" s="204">
        <v>375</v>
      </c>
      <c r="BF517" s="205">
        <v>4900</v>
      </c>
    </row>
    <row r="518" spans="53:58">
      <c r="BA518"/>
      <c r="BB518" s="207"/>
      <c r="BC518" s="252"/>
      <c r="BD518" s="203" t="s">
        <v>873</v>
      </c>
      <c r="BE518" s="204">
        <v>375</v>
      </c>
      <c r="BF518" s="205">
        <v>4900</v>
      </c>
    </row>
    <row r="519" spans="53:58">
      <c r="BA519"/>
      <c r="BB519" s="207"/>
      <c r="BC519" s="252"/>
      <c r="BD519" s="203" t="s">
        <v>874</v>
      </c>
      <c r="BE519" s="204">
        <v>375</v>
      </c>
      <c r="BF519" s="205">
        <v>4900</v>
      </c>
    </row>
    <row r="520" spans="53:58">
      <c r="BA520"/>
      <c r="BB520" s="207"/>
      <c r="BC520" s="252"/>
      <c r="BD520" s="203" t="s">
        <v>875</v>
      </c>
      <c r="BE520" s="204">
        <v>370</v>
      </c>
      <c r="BF520" s="205">
        <v>4900</v>
      </c>
    </row>
    <row r="521" spans="53:58" ht="27">
      <c r="BA521"/>
      <c r="BB521" s="207"/>
      <c r="BC521" s="252"/>
      <c r="BD521" s="203" t="s">
        <v>876</v>
      </c>
      <c r="BE521" s="204">
        <v>370</v>
      </c>
      <c r="BF521" s="205">
        <v>4900</v>
      </c>
    </row>
    <row r="522" spans="53:58">
      <c r="BA522"/>
      <c r="BB522" s="207"/>
      <c r="BC522" s="252"/>
      <c r="BD522" s="203" t="s">
        <v>877</v>
      </c>
      <c r="BE522" s="204">
        <v>370</v>
      </c>
      <c r="BF522" s="205">
        <v>4900</v>
      </c>
    </row>
    <row r="523" spans="53:58" ht="27">
      <c r="BA523"/>
      <c r="BB523" s="207"/>
      <c r="BC523" s="252"/>
      <c r="BD523" s="203" t="s">
        <v>878</v>
      </c>
      <c r="BE523" s="204">
        <v>365</v>
      </c>
      <c r="BF523" s="205">
        <v>4900</v>
      </c>
    </row>
    <row r="524" spans="53:58" ht="27">
      <c r="BA524"/>
      <c r="BB524" s="207"/>
      <c r="BC524" s="252"/>
      <c r="BD524" s="203" t="s">
        <v>879</v>
      </c>
      <c r="BE524" s="204">
        <v>365</v>
      </c>
      <c r="BF524" s="205">
        <v>4900</v>
      </c>
    </row>
    <row r="525" spans="53:58" ht="27">
      <c r="BA525"/>
      <c r="BB525" s="207"/>
      <c r="BC525" s="252"/>
      <c r="BD525" s="203" t="s">
        <v>880</v>
      </c>
      <c r="BE525" s="204">
        <v>365</v>
      </c>
      <c r="BF525" s="205">
        <v>4900</v>
      </c>
    </row>
    <row r="526" spans="53:58" ht="27">
      <c r="BA526"/>
      <c r="BB526" s="207"/>
      <c r="BC526" s="252"/>
      <c r="BD526" s="203" t="s">
        <v>881</v>
      </c>
      <c r="BE526" s="204">
        <v>365</v>
      </c>
      <c r="BF526" s="205">
        <v>4900</v>
      </c>
    </row>
    <row r="527" spans="53:58" ht="27">
      <c r="BA527"/>
      <c r="BB527" s="207"/>
      <c r="BC527" s="252"/>
      <c r="BD527" s="203" t="s">
        <v>882</v>
      </c>
      <c r="BE527" s="204">
        <v>365</v>
      </c>
      <c r="BF527" s="205">
        <v>4900</v>
      </c>
    </row>
    <row r="528" spans="53:58">
      <c r="BA528"/>
      <c r="BB528" s="207"/>
      <c r="BC528" s="252"/>
      <c r="BD528" s="203" t="s">
        <v>883</v>
      </c>
      <c r="BE528" s="204">
        <v>360</v>
      </c>
      <c r="BF528" s="205">
        <v>4900</v>
      </c>
    </row>
    <row r="529" spans="53:58">
      <c r="BA529"/>
      <c r="BB529" s="207"/>
      <c r="BC529" s="252"/>
      <c r="BD529" s="203" t="s">
        <v>884</v>
      </c>
      <c r="BE529" s="204">
        <v>355</v>
      </c>
      <c r="BF529" s="205">
        <v>4900</v>
      </c>
    </row>
    <row r="530" spans="53:58" ht="27">
      <c r="BA530"/>
      <c r="BB530" s="207"/>
      <c r="BC530" s="252"/>
      <c r="BD530" s="203" t="s">
        <v>885</v>
      </c>
      <c r="BE530" s="204">
        <v>355</v>
      </c>
      <c r="BF530" s="205">
        <v>4900</v>
      </c>
    </row>
    <row r="531" spans="53:58" ht="27">
      <c r="BA531"/>
      <c r="BB531" s="207"/>
      <c r="BC531" s="252"/>
      <c r="BD531" s="203" t="s">
        <v>886</v>
      </c>
      <c r="BE531" s="204">
        <v>355</v>
      </c>
      <c r="BF531" s="205">
        <v>4900</v>
      </c>
    </row>
    <row r="532" spans="53:58" ht="27">
      <c r="BA532"/>
      <c r="BB532" s="207"/>
      <c r="BC532" s="252"/>
      <c r="BD532" s="203" t="s">
        <v>887</v>
      </c>
      <c r="BE532" s="204">
        <v>355</v>
      </c>
      <c r="BF532" s="205">
        <v>4900</v>
      </c>
    </row>
    <row r="533" spans="53:58">
      <c r="BA533"/>
      <c r="BB533" s="207"/>
      <c r="BC533" s="252"/>
      <c r="BD533" s="203" t="s">
        <v>888</v>
      </c>
      <c r="BE533" s="204">
        <v>350</v>
      </c>
      <c r="BF533" s="205">
        <v>4900</v>
      </c>
    </row>
    <row r="534" spans="53:58">
      <c r="BA534"/>
      <c r="BB534" s="207"/>
      <c r="BC534" s="252"/>
      <c r="BD534" s="203" t="s">
        <v>889</v>
      </c>
      <c r="BE534" s="204">
        <v>350</v>
      </c>
      <c r="BF534" s="205">
        <v>4900</v>
      </c>
    </row>
    <row r="535" spans="53:58">
      <c r="BA535"/>
      <c r="BB535" s="207"/>
      <c r="BC535" s="252"/>
      <c r="BD535" s="203" t="s">
        <v>890</v>
      </c>
      <c r="BE535" s="204">
        <v>350</v>
      </c>
      <c r="BF535" s="205">
        <v>4900</v>
      </c>
    </row>
    <row r="536" spans="53:58">
      <c r="BA536"/>
      <c r="BB536" s="207"/>
      <c r="BC536" s="252"/>
      <c r="BD536" s="203" t="s">
        <v>891</v>
      </c>
      <c r="BE536" s="204">
        <v>350</v>
      </c>
      <c r="BF536" s="205">
        <v>4900</v>
      </c>
    </row>
    <row r="537" spans="53:58">
      <c r="BA537"/>
      <c r="BB537" s="207"/>
      <c r="BC537" s="252"/>
      <c r="BD537" s="203" t="s">
        <v>892</v>
      </c>
      <c r="BE537" s="204">
        <v>350</v>
      </c>
      <c r="BF537" s="205">
        <v>4900</v>
      </c>
    </row>
    <row r="538" spans="53:58">
      <c r="BA538"/>
      <c r="BB538" s="207"/>
      <c r="BC538" s="252"/>
      <c r="BD538" s="203" t="s">
        <v>893</v>
      </c>
      <c r="BE538" s="204">
        <v>350</v>
      </c>
      <c r="BF538" s="205">
        <v>4900</v>
      </c>
    </row>
    <row r="539" spans="53:58">
      <c r="BA539"/>
      <c r="BB539" s="207"/>
      <c r="BC539" s="252"/>
      <c r="BD539" s="203" t="s">
        <v>894</v>
      </c>
      <c r="BE539" s="204">
        <v>350</v>
      </c>
      <c r="BF539" s="205">
        <v>4900</v>
      </c>
    </row>
    <row r="540" spans="53:58">
      <c r="BA540"/>
      <c r="BB540" s="207"/>
      <c r="BC540" s="252"/>
      <c r="BD540" s="203" t="s">
        <v>895</v>
      </c>
      <c r="BE540" s="204">
        <v>350</v>
      </c>
      <c r="BF540" s="205">
        <v>4900</v>
      </c>
    </row>
    <row r="541" spans="53:58">
      <c r="BA541"/>
      <c r="BB541" s="207"/>
      <c r="BC541" s="252"/>
      <c r="BD541" s="203" t="s">
        <v>896</v>
      </c>
      <c r="BE541" s="204">
        <v>345</v>
      </c>
      <c r="BF541" s="205">
        <v>4900</v>
      </c>
    </row>
    <row r="542" spans="53:58" ht="27">
      <c r="BA542"/>
      <c r="BB542" s="207"/>
      <c r="BC542" s="252"/>
      <c r="BD542" s="203" t="s">
        <v>897</v>
      </c>
      <c r="BE542" s="204">
        <v>345</v>
      </c>
      <c r="BF542" s="205">
        <v>4900</v>
      </c>
    </row>
    <row r="543" spans="53:58">
      <c r="BA543"/>
      <c r="BB543" s="207"/>
      <c r="BC543" s="252"/>
      <c r="BD543" s="203" t="s">
        <v>898</v>
      </c>
      <c r="BE543" s="204">
        <v>340</v>
      </c>
      <c r="BF543" s="205">
        <v>4900</v>
      </c>
    </row>
    <row r="544" spans="53:58" ht="27">
      <c r="BA544"/>
      <c r="BB544" s="207"/>
      <c r="BC544" s="252"/>
      <c r="BD544" s="203" t="s">
        <v>899</v>
      </c>
      <c r="BE544" s="204">
        <v>340</v>
      </c>
      <c r="BF544" s="205">
        <v>4900</v>
      </c>
    </row>
    <row r="545" spans="53:58" ht="27">
      <c r="BA545"/>
      <c r="BB545" s="207"/>
      <c r="BC545" s="252"/>
      <c r="BD545" s="203" t="s">
        <v>900</v>
      </c>
      <c r="BE545" s="204">
        <v>340</v>
      </c>
      <c r="BF545" s="205">
        <v>4900</v>
      </c>
    </row>
    <row r="546" spans="53:58" ht="27">
      <c r="BA546"/>
      <c r="BB546" s="207"/>
      <c r="BC546" s="252"/>
      <c r="BD546" s="203" t="s">
        <v>901</v>
      </c>
      <c r="BE546" s="204">
        <v>340</v>
      </c>
      <c r="BF546" s="205">
        <v>4900</v>
      </c>
    </row>
    <row r="547" spans="53:58" ht="27">
      <c r="BA547"/>
      <c r="BB547" s="207"/>
      <c r="BC547" s="252"/>
      <c r="BD547" s="203" t="s">
        <v>902</v>
      </c>
      <c r="BE547" s="204">
        <v>340</v>
      </c>
      <c r="BF547" s="205">
        <v>4900</v>
      </c>
    </row>
    <row r="548" spans="53:58">
      <c r="BA548"/>
      <c r="BB548" s="207"/>
      <c r="BC548" s="252"/>
      <c r="BD548" s="203" t="s">
        <v>903</v>
      </c>
      <c r="BE548" s="204">
        <v>340</v>
      </c>
      <c r="BF548" s="205">
        <v>4900</v>
      </c>
    </row>
    <row r="549" spans="53:58">
      <c r="BA549"/>
      <c r="BB549" s="207"/>
      <c r="BC549" s="252"/>
      <c r="BD549" s="203" t="s">
        <v>904</v>
      </c>
      <c r="BE549" s="204">
        <v>330</v>
      </c>
      <c r="BF549" s="205">
        <v>4900</v>
      </c>
    </row>
    <row r="550" spans="53:58" ht="27">
      <c r="BA550"/>
      <c r="BB550" s="207"/>
      <c r="BC550" s="252"/>
      <c r="BD550" s="203" t="s">
        <v>905</v>
      </c>
      <c r="BE550" s="204">
        <v>330</v>
      </c>
      <c r="BF550" s="205">
        <v>4900</v>
      </c>
    </row>
    <row r="551" spans="53:58" ht="27">
      <c r="BA551"/>
      <c r="BB551" s="207"/>
      <c r="BC551" s="252"/>
      <c r="BD551" s="203" t="s">
        <v>906</v>
      </c>
      <c r="BE551" s="204">
        <v>330</v>
      </c>
      <c r="BF551" s="205">
        <v>4900</v>
      </c>
    </row>
    <row r="552" spans="53:58">
      <c r="BA552"/>
      <c r="BB552" s="207"/>
      <c r="BC552" s="252"/>
      <c r="BD552" s="203" t="s">
        <v>907</v>
      </c>
      <c r="BE552" s="204">
        <v>330</v>
      </c>
      <c r="BF552" s="205">
        <v>4900</v>
      </c>
    </row>
    <row r="553" spans="53:58">
      <c r="BA553"/>
      <c r="BB553" s="207"/>
      <c r="BC553" s="252"/>
      <c r="BD553" s="203" t="s">
        <v>908</v>
      </c>
      <c r="BE553" s="204">
        <v>325</v>
      </c>
      <c r="BF553" s="205">
        <v>4900</v>
      </c>
    </row>
    <row r="554" spans="53:58">
      <c r="BA554"/>
      <c r="BB554" s="207"/>
      <c r="BC554" s="252"/>
      <c r="BD554" s="203" t="s">
        <v>909</v>
      </c>
      <c r="BE554" s="204">
        <v>325</v>
      </c>
      <c r="BF554" s="205">
        <v>4900</v>
      </c>
    </row>
    <row r="555" spans="53:58">
      <c r="BA555"/>
      <c r="BB555" s="207"/>
      <c r="BC555" s="252"/>
      <c r="BD555" s="203" t="s">
        <v>910</v>
      </c>
      <c r="BE555" s="204">
        <v>325</v>
      </c>
      <c r="BF555" s="205">
        <v>4900</v>
      </c>
    </row>
    <row r="556" spans="53:58">
      <c r="BA556"/>
      <c r="BB556" s="207"/>
      <c r="BC556" s="252"/>
      <c r="BD556" s="203" t="s">
        <v>911</v>
      </c>
      <c r="BE556" s="204">
        <v>325</v>
      </c>
      <c r="BF556" s="205">
        <v>4900</v>
      </c>
    </row>
    <row r="557" spans="53:58">
      <c r="BA557"/>
      <c r="BB557" s="207"/>
      <c r="BC557" s="252"/>
      <c r="BD557" s="203" t="s">
        <v>912</v>
      </c>
      <c r="BE557" s="204">
        <v>325</v>
      </c>
      <c r="BF557" s="205">
        <v>4900</v>
      </c>
    </row>
    <row r="558" spans="53:58">
      <c r="BA558"/>
      <c r="BB558" s="207"/>
      <c r="BC558" s="252"/>
      <c r="BD558" s="203" t="s">
        <v>913</v>
      </c>
      <c r="BE558" s="204">
        <v>325</v>
      </c>
      <c r="BF558" s="205">
        <v>4900</v>
      </c>
    </row>
    <row r="559" spans="53:58">
      <c r="BA559"/>
      <c r="BB559" s="207"/>
      <c r="BC559" s="252"/>
      <c r="BD559" s="203" t="s">
        <v>914</v>
      </c>
      <c r="BE559" s="204">
        <v>325</v>
      </c>
      <c r="BF559" s="205">
        <v>4900</v>
      </c>
    </row>
    <row r="560" spans="53:58">
      <c r="BA560"/>
      <c r="BB560" s="207"/>
      <c r="BC560" s="252"/>
      <c r="BD560" s="203" t="s">
        <v>915</v>
      </c>
      <c r="BE560" s="204">
        <v>320</v>
      </c>
      <c r="BF560" s="205">
        <v>4900</v>
      </c>
    </row>
    <row r="561" spans="53:58">
      <c r="BA561"/>
      <c r="BB561" s="207"/>
      <c r="BC561" s="252"/>
      <c r="BD561" s="203" t="s">
        <v>916</v>
      </c>
      <c r="BE561" s="204">
        <v>320</v>
      </c>
      <c r="BF561" s="205">
        <v>4900</v>
      </c>
    </row>
    <row r="562" spans="53:58">
      <c r="BA562"/>
      <c r="BB562" s="207"/>
      <c r="BC562" s="252"/>
      <c r="BD562" s="203" t="s">
        <v>917</v>
      </c>
      <c r="BE562" s="204">
        <v>315</v>
      </c>
      <c r="BF562" s="205">
        <v>4900</v>
      </c>
    </row>
    <row r="563" spans="53:58" ht="27">
      <c r="BA563"/>
      <c r="BB563" s="207"/>
      <c r="BC563" s="252"/>
      <c r="BD563" s="203" t="s">
        <v>918</v>
      </c>
      <c r="BE563" s="204">
        <v>315</v>
      </c>
      <c r="BF563" s="205">
        <v>4900</v>
      </c>
    </row>
    <row r="564" spans="53:58" ht="27">
      <c r="BA564"/>
      <c r="BB564" s="207"/>
      <c r="BC564" s="252"/>
      <c r="BD564" s="203" t="s">
        <v>919</v>
      </c>
      <c r="BE564" s="204">
        <v>315</v>
      </c>
      <c r="BF564" s="205">
        <v>4900</v>
      </c>
    </row>
    <row r="565" spans="53:58" ht="27">
      <c r="BA565"/>
      <c r="BB565" s="207"/>
      <c r="BC565" s="252"/>
      <c r="BD565" s="203" t="s">
        <v>920</v>
      </c>
      <c r="BE565" s="204">
        <v>315</v>
      </c>
      <c r="BF565" s="205">
        <v>4900</v>
      </c>
    </row>
    <row r="566" spans="53:58" ht="27">
      <c r="BA566"/>
      <c r="BB566" s="207"/>
      <c r="BC566" s="252"/>
      <c r="BD566" s="203" t="s">
        <v>921</v>
      </c>
      <c r="BE566" s="204">
        <v>315</v>
      </c>
      <c r="BF566" s="205">
        <v>4900</v>
      </c>
    </row>
    <row r="567" spans="53:58">
      <c r="BA567"/>
      <c r="BB567" s="207"/>
      <c r="BC567" s="252"/>
      <c r="BD567" s="203" t="s">
        <v>922</v>
      </c>
      <c r="BE567" s="204">
        <v>305</v>
      </c>
      <c r="BF567" s="205">
        <v>4900</v>
      </c>
    </row>
    <row r="568" spans="53:58" ht="27">
      <c r="BA568"/>
      <c r="BB568" s="207"/>
      <c r="BC568" s="252"/>
      <c r="BD568" s="203" t="s">
        <v>923</v>
      </c>
      <c r="BE568" s="204">
        <v>305</v>
      </c>
      <c r="BF568" s="205">
        <v>4900</v>
      </c>
    </row>
    <row r="569" spans="53:58" ht="27">
      <c r="BA569"/>
      <c r="BB569" s="207"/>
      <c r="BC569" s="252"/>
      <c r="BD569" s="203" t="s">
        <v>924</v>
      </c>
      <c r="BE569" s="204">
        <v>305</v>
      </c>
      <c r="BF569" s="205">
        <v>4900</v>
      </c>
    </row>
    <row r="570" spans="53:58">
      <c r="BA570"/>
      <c r="BB570" s="207"/>
      <c r="BC570" s="252"/>
      <c r="BD570" s="203" t="s">
        <v>925</v>
      </c>
      <c r="BE570" s="204">
        <v>300</v>
      </c>
      <c r="BF570" s="205">
        <v>4900</v>
      </c>
    </row>
    <row r="571" spans="53:58">
      <c r="BA571"/>
      <c r="BB571" s="207"/>
      <c r="BC571" s="252"/>
      <c r="BD571" s="203" t="s">
        <v>926</v>
      </c>
      <c r="BE571" s="204">
        <v>300</v>
      </c>
      <c r="BF571" s="205">
        <v>4900</v>
      </c>
    </row>
    <row r="572" spans="53:58">
      <c r="BA572"/>
      <c r="BB572" s="207"/>
      <c r="BC572" s="252"/>
      <c r="BD572" s="203" t="s">
        <v>927</v>
      </c>
      <c r="BE572" s="204">
        <v>300</v>
      </c>
      <c r="BF572" s="205">
        <v>4900</v>
      </c>
    </row>
    <row r="573" spans="53:58">
      <c r="BA573"/>
      <c r="BB573" s="207"/>
      <c r="BC573" s="252"/>
      <c r="BD573" s="203" t="s">
        <v>928</v>
      </c>
      <c r="BE573" s="204">
        <v>300</v>
      </c>
      <c r="BF573" s="205">
        <v>4900</v>
      </c>
    </row>
    <row r="574" spans="53:58">
      <c r="BA574"/>
      <c r="BB574" s="207"/>
      <c r="BC574" s="252"/>
      <c r="BD574" s="203" t="s">
        <v>929</v>
      </c>
      <c r="BE574" s="204">
        <v>300</v>
      </c>
      <c r="BF574" s="205">
        <v>4900</v>
      </c>
    </row>
    <row r="575" spans="53:58">
      <c r="BA575"/>
      <c r="BB575" s="207"/>
      <c r="BC575" s="252"/>
      <c r="BD575" s="203" t="s">
        <v>930</v>
      </c>
      <c r="BE575" s="204">
        <v>300</v>
      </c>
      <c r="BF575" s="205">
        <v>4900</v>
      </c>
    </row>
    <row r="576" spans="53:58">
      <c r="BA576"/>
      <c r="BB576" s="207"/>
      <c r="BC576" s="252"/>
      <c r="BD576" s="203" t="s">
        <v>931</v>
      </c>
      <c r="BE576" s="204">
        <v>300</v>
      </c>
      <c r="BF576" s="205">
        <v>4900</v>
      </c>
    </row>
    <row r="577" spans="53:58">
      <c r="BA577"/>
      <c r="BB577" s="207"/>
      <c r="BC577" s="252"/>
      <c r="BD577" s="203" t="s">
        <v>932</v>
      </c>
      <c r="BE577" s="204">
        <v>295</v>
      </c>
      <c r="BF577" s="205">
        <v>4900</v>
      </c>
    </row>
    <row r="578" spans="53:58">
      <c r="BA578"/>
      <c r="BB578" s="207"/>
      <c r="BC578" s="252"/>
      <c r="BD578" s="203" t="s">
        <v>933</v>
      </c>
      <c r="BE578" s="204">
        <v>290</v>
      </c>
      <c r="BF578" s="205">
        <v>4900</v>
      </c>
    </row>
    <row r="579" spans="53:58" ht="27">
      <c r="BA579"/>
      <c r="BB579" s="207"/>
      <c r="BC579" s="252"/>
      <c r="BD579" s="203" t="s">
        <v>934</v>
      </c>
      <c r="BE579" s="204">
        <v>290</v>
      </c>
      <c r="BF579" s="205">
        <v>4900</v>
      </c>
    </row>
    <row r="580" spans="53:58" ht="27">
      <c r="BA580"/>
      <c r="BB580" s="207"/>
      <c r="BC580" s="252"/>
      <c r="BD580" s="203" t="s">
        <v>935</v>
      </c>
      <c r="BE580" s="204">
        <v>290</v>
      </c>
      <c r="BF580" s="205">
        <v>4900</v>
      </c>
    </row>
    <row r="581" spans="53:58" ht="27">
      <c r="BA581"/>
      <c r="BB581" s="207"/>
      <c r="BC581" s="252"/>
      <c r="BD581" s="203" t="s">
        <v>936</v>
      </c>
      <c r="BE581" s="204">
        <v>290</v>
      </c>
      <c r="BF581" s="205">
        <v>4900</v>
      </c>
    </row>
    <row r="582" spans="53:58">
      <c r="BA582"/>
      <c r="BB582" s="207"/>
      <c r="BC582" s="252"/>
      <c r="BD582" s="203" t="s">
        <v>937</v>
      </c>
      <c r="BE582" s="204">
        <v>290</v>
      </c>
      <c r="BF582" s="205">
        <v>4900</v>
      </c>
    </row>
    <row r="583" spans="53:58">
      <c r="BA583"/>
      <c r="BB583" s="207"/>
      <c r="BC583" s="252"/>
      <c r="BD583" s="203" t="s">
        <v>938</v>
      </c>
      <c r="BE583" s="204">
        <v>280</v>
      </c>
      <c r="BF583" s="205">
        <v>4900</v>
      </c>
    </row>
    <row r="584" spans="53:58" ht="27">
      <c r="BA584"/>
      <c r="BB584" s="207"/>
      <c r="BC584" s="252"/>
      <c r="BD584" s="203" t="s">
        <v>939</v>
      </c>
      <c r="BE584" s="204">
        <v>280</v>
      </c>
      <c r="BF584" s="205">
        <v>4900</v>
      </c>
    </row>
    <row r="585" spans="53:58">
      <c r="BA585"/>
      <c r="BB585" s="207"/>
      <c r="BC585" s="252"/>
      <c r="BD585" s="203" t="s">
        <v>940</v>
      </c>
      <c r="BE585" s="204">
        <v>280</v>
      </c>
      <c r="BF585" s="205">
        <v>4900</v>
      </c>
    </row>
    <row r="586" spans="53:58">
      <c r="BA586"/>
      <c r="BB586" s="207"/>
      <c r="BC586" s="252"/>
      <c r="BD586" s="203" t="s">
        <v>941</v>
      </c>
      <c r="BE586" s="204">
        <v>275</v>
      </c>
      <c r="BF586" s="205">
        <v>4900</v>
      </c>
    </row>
    <row r="587" spans="53:58">
      <c r="BA587"/>
      <c r="BB587" s="207"/>
      <c r="BC587" s="252"/>
      <c r="BD587" s="203" t="s">
        <v>942</v>
      </c>
      <c r="BE587" s="204">
        <v>275</v>
      </c>
      <c r="BF587" s="205">
        <v>4900</v>
      </c>
    </row>
    <row r="588" spans="53:58">
      <c r="BA588"/>
      <c r="BB588" s="207"/>
      <c r="BC588" s="252"/>
      <c r="BD588" s="203" t="s">
        <v>943</v>
      </c>
      <c r="BE588" s="204">
        <v>275</v>
      </c>
      <c r="BF588" s="205">
        <v>4900</v>
      </c>
    </row>
    <row r="589" spans="53:58">
      <c r="BA589"/>
      <c r="BB589" s="207"/>
      <c r="BC589" s="252"/>
      <c r="BD589" s="203" t="s">
        <v>944</v>
      </c>
      <c r="BE589" s="204">
        <v>275</v>
      </c>
      <c r="BF589" s="205">
        <v>4900</v>
      </c>
    </row>
    <row r="590" spans="53:58">
      <c r="BA590"/>
      <c r="BB590" s="207"/>
      <c r="BC590" s="252" t="s">
        <v>320</v>
      </c>
      <c r="BD590" s="203" t="s">
        <v>945</v>
      </c>
      <c r="BE590" s="204">
        <v>275</v>
      </c>
      <c r="BF590" s="205">
        <v>4900</v>
      </c>
    </row>
    <row r="591" spans="53:58">
      <c r="BA591"/>
      <c r="BB591" s="207"/>
      <c r="BC591" s="252"/>
      <c r="BD591" s="203" t="s">
        <v>946</v>
      </c>
      <c r="BE591" s="204">
        <v>275</v>
      </c>
      <c r="BF591" s="205">
        <v>4900</v>
      </c>
    </row>
    <row r="592" spans="53:58">
      <c r="BA592"/>
      <c r="BB592" s="207"/>
      <c r="BC592" s="252"/>
      <c r="BD592" s="203" t="s">
        <v>947</v>
      </c>
      <c r="BE592" s="204">
        <v>270</v>
      </c>
      <c r="BF592" s="205">
        <v>4900</v>
      </c>
    </row>
    <row r="593" spans="53:58">
      <c r="BA593"/>
      <c r="BB593" s="207"/>
      <c r="BC593" s="252"/>
      <c r="BD593" s="203" t="s">
        <v>948</v>
      </c>
      <c r="BE593" s="204">
        <v>265</v>
      </c>
      <c r="BF593" s="205">
        <v>4900</v>
      </c>
    </row>
    <row r="594" spans="53:58" ht="27">
      <c r="BA594"/>
      <c r="BB594" s="207"/>
      <c r="BC594" s="252"/>
      <c r="BD594" s="203" t="s">
        <v>949</v>
      </c>
      <c r="BE594" s="204">
        <v>265</v>
      </c>
      <c r="BF594" s="205">
        <v>4900</v>
      </c>
    </row>
    <row r="595" spans="53:58" ht="27">
      <c r="BA595"/>
      <c r="BB595" s="207"/>
      <c r="BC595" s="252"/>
      <c r="BD595" s="208" t="s">
        <v>950</v>
      </c>
      <c r="BE595" s="204">
        <v>265</v>
      </c>
      <c r="BF595" s="205">
        <v>4900</v>
      </c>
    </row>
    <row r="596" spans="53:58" ht="27">
      <c r="BA596"/>
      <c r="BB596" s="207"/>
      <c r="BC596" s="252"/>
      <c r="BD596" s="203" t="s">
        <v>951</v>
      </c>
      <c r="BE596" s="204">
        <v>265</v>
      </c>
      <c r="BF596" s="205">
        <v>4900</v>
      </c>
    </row>
    <row r="597" spans="53:58">
      <c r="BA597"/>
      <c r="BB597" s="207"/>
      <c r="BC597" s="252"/>
      <c r="BD597" s="203" t="s">
        <v>952</v>
      </c>
      <c r="BE597" s="204">
        <v>255</v>
      </c>
      <c r="BF597" s="205">
        <v>4900</v>
      </c>
    </row>
    <row r="598" spans="53:58" ht="27">
      <c r="BA598"/>
      <c r="BB598" s="207"/>
      <c r="BC598" s="252"/>
      <c r="BD598" s="203" t="s">
        <v>953</v>
      </c>
      <c r="BE598" s="204">
        <v>255</v>
      </c>
      <c r="BF598" s="205">
        <v>4900</v>
      </c>
    </row>
    <row r="599" spans="53:58">
      <c r="BA599"/>
      <c r="BB599" s="207"/>
      <c r="BC599" s="252"/>
      <c r="BD599" s="203" t="s">
        <v>954</v>
      </c>
      <c r="BE599" s="204">
        <v>250</v>
      </c>
      <c r="BF599" s="205">
        <v>4900</v>
      </c>
    </row>
    <row r="600" spans="53:58">
      <c r="BA600"/>
      <c r="BB600" s="207"/>
      <c r="BC600" s="252"/>
      <c r="BD600" s="203" t="s">
        <v>955</v>
      </c>
      <c r="BE600" s="204">
        <v>250</v>
      </c>
      <c r="BF600" s="205">
        <v>4900</v>
      </c>
    </row>
    <row r="601" spans="53:58">
      <c r="BA601"/>
      <c r="BB601" s="207"/>
      <c r="BC601" s="252"/>
      <c r="BD601" s="203" t="s">
        <v>956</v>
      </c>
      <c r="BE601" s="204">
        <v>250</v>
      </c>
      <c r="BF601" s="205">
        <v>4900</v>
      </c>
    </row>
    <row r="602" spans="53:58">
      <c r="BA602"/>
      <c r="BB602" s="207"/>
      <c r="BC602" s="252"/>
      <c r="BD602" s="203" t="s">
        <v>957</v>
      </c>
      <c r="BE602" s="204">
        <v>250</v>
      </c>
      <c r="BF602" s="205">
        <v>4900</v>
      </c>
    </row>
    <row r="603" spans="53:58">
      <c r="BA603"/>
      <c r="BB603" s="207"/>
      <c r="BC603" s="252"/>
      <c r="BD603" s="203" t="s">
        <v>958</v>
      </c>
      <c r="BE603" s="204">
        <v>250</v>
      </c>
      <c r="BF603" s="205">
        <v>4900</v>
      </c>
    </row>
    <row r="604" spans="53:58">
      <c r="BA604"/>
      <c r="BB604" s="207"/>
      <c r="BC604" s="252"/>
      <c r="BD604" s="203" t="s">
        <v>959</v>
      </c>
      <c r="BE604" s="204">
        <v>250</v>
      </c>
      <c r="BF604" s="205">
        <v>4900</v>
      </c>
    </row>
    <row r="605" spans="53:58">
      <c r="BA605"/>
      <c r="BB605" s="207"/>
      <c r="BC605" s="252"/>
      <c r="BD605" s="203" t="s">
        <v>960</v>
      </c>
      <c r="BE605" s="204">
        <v>240</v>
      </c>
      <c r="BF605" s="205">
        <v>4900</v>
      </c>
    </row>
    <row r="606" spans="53:58" ht="27">
      <c r="BA606"/>
      <c r="BB606" s="207"/>
      <c r="BC606" s="252"/>
      <c r="BD606" s="203" t="s">
        <v>961</v>
      </c>
      <c r="BE606" s="204">
        <v>240</v>
      </c>
      <c r="BF606" s="205">
        <v>4900</v>
      </c>
    </row>
    <row r="607" spans="53:58" ht="27">
      <c r="BA607"/>
      <c r="BB607" s="207"/>
      <c r="BC607" s="252"/>
      <c r="BD607" s="203" t="s">
        <v>962</v>
      </c>
      <c r="BE607" s="204">
        <v>240</v>
      </c>
      <c r="BF607" s="205">
        <v>4900</v>
      </c>
    </row>
    <row r="608" spans="53:58">
      <c r="BA608"/>
      <c r="BB608" s="207"/>
      <c r="BC608" s="252"/>
      <c r="BD608" s="203" t="s">
        <v>963</v>
      </c>
      <c r="BE608" s="204">
        <v>240</v>
      </c>
      <c r="BF608" s="205">
        <v>4900</v>
      </c>
    </row>
    <row r="609" spans="53:58">
      <c r="BA609"/>
      <c r="BB609" s="207"/>
      <c r="BC609" s="252"/>
      <c r="BD609" s="203" t="s">
        <v>964</v>
      </c>
      <c r="BE609" s="204">
        <v>230</v>
      </c>
      <c r="BF609" s="205">
        <v>4900</v>
      </c>
    </row>
    <row r="610" spans="53:58">
      <c r="BA610"/>
      <c r="BB610" s="207"/>
      <c r="BC610" s="252"/>
      <c r="BD610" s="203" t="s">
        <v>965</v>
      </c>
      <c r="BE610" s="204">
        <v>230</v>
      </c>
      <c r="BF610" s="205">
        <v>4900</v>
      </c>
    </row>
    <row r="611" spans="53:58">
      <c r="BA611"/>
      <c r="BB611" s="207"/>
      <c r="BC611" s="252"/>
      <c r="BD611" s="203" t="s">
        <v>966</v>
      </c>
      <c r="BE611" s="204">
        <v>225</v>
      </c>
      <c r="BF611" s="205">
        <v>4900</v>
      </c>
    </row>
    <row r="612" spans="53:58">
      <c r="BA612"/>
      <c r="BB612" s="207"/>
      <c r="BC612" s="252"/>
      <c r="BD612" s="203" t="s">
        <v>967</v>
      </c>
      <c r="BE612" s="204">
        <v>225</v>
      </c>
      <c r="BF612" s="205">
        <v>4900</v>
      </c>
    </row>
    <row r="613" spans="53:58">
      <c r="BA613"/>
      <c r="BB613" s="207"/>
      <c r="BC613" s="252"/>
      <c r="BD613" s="203" t="s">
        <v>968</v>
      </c>
      <c r="BE613" s="204">
        <v>225</v>
      </c>
      <c r="BF613" s="205">
        <v>4900</v>
      </c>
    </row>
    <row r="614" spans="53:58">
      <c r="BA614"/>
      <c r="BB614" s="207"/>
      <c r="BC614" s="252"/>
      <c r="BD614" s="203" t="s">
        <v>969</v>
      </c>
      <c r="BE614" s="204">
        <v>225</v>
      </c>
      <c r="BF614" s="205">
        <v>4900</v>
      </c>
    </row>
    <row r="615" spans="53:58">
      <c r="BA615"/>
      <c r="BB615" s="207"/>
      <c r="BC615" s="252"/>
      <c r="BD615" s="203" t="s">
        <v>970</v>
      </c>
      <c r="BE615" s="204">
        <v>225</v>
      </c>
      <c r="BF615" s="205">
        <v>4900</v>
      </c>
    </row>
    <row r="616" spans="53:58">
      <c r="BA616"/>
      <c r="BB616" s="207"/>
      <c r="BC616" s="252"/>
      <c r="BD616" s="203" t="s">
        <v>971</v>
      </c>
      <c r="BE616" s="204">
        <v>215</v>
      </c>
      <c r="BF616" s="205">
        <v>4900</v>
      </c>
    </row>
    <row r="617" spans="53:58" ht="27">
      <c r="BA617"/>
      <c r="BB617" s="207"/>
      <c r="BC617" s="252"/>
      <c r="BD617" s="203" t="s">
        <v>972</v>
      </c>
      <c r="BE617" s="204">
        <v>215</v>
      </c>
      <c r="BF617" s="205">
        <v>4900</v>
      </c>
    </row>
    <row r="618" spans="53:58" ht="27">
      <c r="BA618"/>
      <c r="BB618" s="207"/>
      <c r="BC618" s="252"/>
      <c r="BD618" s="203" t="s">
        <v>973</v>
      </c>
      <c r="BE618" s="204">
        <v>215</v>
      </c>
      <c r="BF618" s="205">
        <v>4900</v>
      </c>
    </row>
    <row r="619" spans="53:58">
      <c r="BA619"/>
      <c r="BB619" s="207"/>
      <c r="BC619" s="252"/>
      <c r="BD619" s="203" t="s">
        <v>974</v>
      </c>
      <c r="BE619" s="204">
        <v>205</v>
      </c>
      <c r="BF619" s="205">
        <v>4900</v>
      </c>
    </row>
    <row r="620" spans="53:58">
      <c r="BA620"/>
      <c r="BB620" s="207"/>
      <c r="BC620" s="252"/>
      <c r="BD620" s="203" t="s">
        <v>975</v>
      </c>
      <c r="BE620" s="204">
        <v>200</v>
      </c>
      <c r="BF620" s="205">
        <v>4900</v>
      </c>
    </row>
    <row r="621" spans="53:58">
      <c r="BA621"/>
      <c r="BB621" s="207"/>
      <c r="BC621" s="252"/>
      <c r="BD621" s="203" t="s">
        <v>976</v>
      </c>
      <c r="BE621" s="204">
        <v>200</v>
      </c>
      <c r="BF621" s="205">
        <v>4900</v>
      </c>
    </row>
    <row r="622" spans="53:58">
      <c r="BA622"/>
      <c r="BB622" s="207"/>
      <c r="BC622" s="252"/>
      <c r="BD622" s="203" t="s">
        <v>977</v>
      </c>
      <c r="BE622" s="204">
        <v>200</v>
      </c>
      <c r="BF622" s="205">
        <v>4900</v>
      </c>
    </row>
    <row r="623" spans="53:58">
      <c r="BA623"/>
      <c r="BB623" s="207"/>
      <c r="BC623" s="252"/>
      <c r="BD623" s="203" t="s">
        <v>978</v>
      </c>
      <c r="BE623" s="204">
        <v>200</v>
      </c>
      <c r="BF623" s="205">
        <v>4900</v>
      </c>
    </row>
    <row r="624" spans="53:58">
      <c r="BA624"/>
      <c r="BB624" s="207"/>
      <c r="BC624" s="252"/>
      <c r="BD624" s="203" t="s">
        <v>979</v>
      </c>
      <c r="BE624" s="204">
        <v>200</v>
      </c>
      <c r="BF624" s="205">
        <v>4900</v>
      </c>
    </row>
    <row r="625" spans="53:58">
      <c r="BA625"/>
      <c r="BB625" s="207"/>
      <c r="BC625" s="252"/>
      <c r="BD625" s="203" t="s">
        <v>980</v>
      </c>
      <c r="BE625" s="204">
        <v>190</v>
      </c>
      <c r="BF625" s="205">
        <v>4900</v>
      </c>
    </row>
    <row r="626" spans="53:58" ht="27">
      <c r="BA626"/>
      <c r="BB626" s="207"/>
      <c r="BC626" s="252"/>
      <c r="BD626" s="203" t="s">
        <v>981</v>
      </c>
      <c r="BE626" s="204">
        <v>190</v>
      </c>
      <c r="BF626" s="205">
        <v>4900</v>
      </c>
    </row>
    <row r="627" spans="53:58">
      <c r="BA627"/>
      <c r="BB627" s="207"/>
      <c r="BC627" s="252"/>
      <c r="BD627" s="203" t="s">
        <v>982</v>
      </c>
      <c r="BE627" s="204">
        <v>190</v>
      </c>
      <c r="BF627" s="205">
        <v>4900</v>
      </c>
    </row>
    <row r="628" spans="53:58">
      <c r="BA628"/>
      <c r="BB628" s="207"/>
      <c r="BC628" s="252"/>
      <c r="BD628" s="203" t="s">
        <v>983</v>
      </c>
      <c r="BE628" s="204">
        <v>180</v>
      </c>
      <c r="BF628" s="205">
        <v>4900</v>
      </c>
    </row>
    <row r="629" spans="53:58">
      <c r="BA629"/>
      <c r="BB629" s="207"/>
      <c r="BC629" s="252"/>
      <c r="BD629" s="203" t="s">
        <v>984</v>
      </c>
      <c r="BE629" s="204">
        <v>175</v>
      </c>
      <c r="BF629" s="205">
        <v>4900</v>
      </c>
    </row>
    <row r="630" spans="53:58">
      <c r="BA630"/>
      <c r="BB630" s="207"/>
      <c r="BC630" s="252"/>
      <c r="BD630" s="203" t="s">
        <v>985</v>
      </c>
      <c r="BE630" s="204">
        <v>175</v>
      </c>
      <c r="BF630" s="205">
        <v>4900</v>
      </c>
    </row>
    <row r="631" spans="53:58">
      <c r="BA631"/>
      <c r="BB631" s="207"/>
      <c r="BC631" s="252"/>
      <c r="BD631" s="203" t="s">
        <v>986</v>
      </c>
      <c r="BE631" s="204">
        <v>175</v>
      </c>
      <c r="BF631" s="205">
        <v>4900</v>
      </c>
    </row>
    <row r="632" spans="53:58">
      <c r="BA632"/>
      <c r="BB632" s="207"/>
      <c r="BC632" s="252"/>
      <c r="BD632" s="203" t="s">
        <v>987</v>
      </c>
      <c r="BE632" s="204">
        <v>175</v>
      </c>
      <c r="BF632" s="205">
        <v>4900</v>
      </c>
    </row>
    <row r="633" spans="53:58">
      <c r="BA633"/>
      <c r="BB633" s="207"/>
      <c r="BC633" s="252"/>
      <c r="BD633" s="203" t="s">
        <v>988</v>
      </c>
      <c r="BE633" s="204">
        <v>165</v>
      </c>
      <c r="BF633" s="205">
        <v>4900</v>
      </c>
    </row>
    <row r="634" spans="53:58" ht="27">
      <c r="BA634"/>
      <c r="BB634" s="207"/>
      <c r="BC634" s="252"/>
      <c r="BD634" s="203" t="s">
        <v>989</v>
      </c>
      <c r="BE634" s="204">
        <v>165</v>
      </c>
      <c r="BF634" s="205">
        <v>4900</v>
      </c>
    </row>
    <row r="635" spans="53:58">
      <c r="BA635"/>
      <c r="BB635" s="207"/>
      <c r="BC635" s="252"/>
      <c r="BD635" s="203" t="s">
        <v>990</v>
      </c>
      <c r="BE635" s="204">
        <v>150</v>
      </c>
      <c r="BF635" s="205">
        <v>4900</v>
      </c>
    </row>
    <row r="636" spans="53:58">
      <c r="BA636"/>
      <c r="BB636" s="207"/>
      <c r="BC636" s="252"/>
      <c r="BD636" s="203" t="s">
        <v>991</v>
      </c>
      <c r="BE636" s="204">
        <v>150</v>
      </c>
      <c r="BF636" s="205">
        <v>4900</v>
      </c>
    </row>
    <row r="637" spans="53:58">
      <c r="BA637"/>
      <c r="BB637" s="207"/>
      <c r="BC637" s="252"/>
      <c r="BD637" s="203" t="s">
        <v>992</v>
      </c>
      <c r="BE637" s="204">
        <v>150</v>
      </c>
      <c r="BF637" s="205">
        <v>4900</v>
      </c>
    </row>
    <row r="638" spans="53:58">
      <c r="BA638"/>
      <c r="BB638" s="207"/>
      <c r="BC638" s="252"/>
      <c r="BD638" s="203" t="s">
        <v>993</v>
      </c>
      <c r="BE638" s="204">
        <v>150</v>
      </c>
      <c r="BF638" s="205">
        <v>4900</v>
      </c>
    </row>
    <row r="639" spans="53:58">
      <c r="BA639"/>
      <c r="BB639" s="207"/>
      <c r="BC639" s="252" t="s">
        <v>325</v>
      </c>
      <c r="BD639" s="203" t="s">
        <v>994</v>
      </c>
      <c r="BE639" s="204">
        <v>140</v>
      </c>
      <c r="BF639" s="205">
        <v>4900</v>
      </c>
    </row>
    <row r="640" spans="53:58">
      <c r="BA640"/>
      <c r="BB640" s="207"/>
      <c r="BC640" s="252"/>
      <c r="BD640" s="203" t="s">
        <v>995</v>
      </c>
      <c r="BE640" s="204">
        <v>140</v>
      </c>
      <c r="BF640" s="205">
        <v>4900</v>
      </c>
    </row>
    <row r="641" spans="53:58">
      <c r="BA641"/>
      <c r="BB641" s="207"/>
      <c r="BC641" s="252"/>
      <c r="BD641" s="203" t="s">
        <v>996</v>
      </c>
      <c r="BE641" s="204">
        <v>125</v>
      </c>
      <c r="BF641" s="205">
        <v>4900</v>
      </c>
    </row>
    <row r="642" spans="53:58">
      <c r="BA642"/>
      <c r="BB642" s="207"/>
      <c r="BC642" s="252"/>
      <c r="BD642" s="203" t="s">
        <v>997</v>
      </c>
      <c r="BE642" s="204">
        <v>125</v>
      </c>
      <c r="BF642" s="205">
        <v>4900</v>
      </c>
    </row>
    <row r="643" spans="53:58">
      <c r="BA643"/>
      <c r="BB643" s="207"/>
      <c r="BC643" s="252"/>
      <c r="BD643" s="203" t="s">
        <v>998</v>
      </c>
      <c r="BE643" s="204">
        <v>125</v>
      </c>
      <c r="BF643" s="205">
        <v>4900</v>
      </c>
    </row>
    <row r="644" spans="53:58">
      <c r="BA644"/>
      <c r="BB644" s="207"/>
      <c r="BC644" s="252"/>
      <c r="BD644" s="203" t="s">
        <v>999</v>
      </c>
      <c r="BE644" s="204">
        <v>115</v>
      </c>
      <c r="BF644" s="205">
        <v>4900</v>
      </c>
    </row>
    <row r="645" spans="53:58">
      <c r="BA645"/>
      <c r="BB645" s="207"/>
      <c r="BC645" s="252"/>
      <c r="BD645" s="203" t="s">
        <v>1000</v>
      </c>
      <c r="BE645" s="204">
        <v>100</v>
      </c>
      <c r="BF645" s="205">
        <v>4900</v>
      </c>
    </row>
    <row r="646" spans="53:58">
      <c r="BA646"/>
      <c r="BB646" s="207"/>
      <c r="BC646" s="252"/>
      <c r="BD646" s="203" t="s">
        <v>1001</v>
      </c>
      <c r="BE646" s="204">
        <v>100</v>
      </c>
      <c r="BF646" s="205">
        <v>4900</v>
      </c>
    </row>
    <row r="647" spans="53:58">
      <c r="BA647"/>
      <c r="BB647" s="207"/>
      <c r="BC647" s="252"/>
      <c r="BD647" s="203" t="s">
        <v>1002</v>
      </c>
      <c r="BE647" s="204">
        <v>100</v>
      </c>
      <c r="BF647" s="205">
        <v>4900</v>
      </c>
    </row>
    <row r="648" spans="53:58">
      <c r="BA648"/>
      <c r="BB648" s="207"/>
      <c r="BC648" s="252"/>
      <c r="BD648" s="203" t="s">
        <v>1003</v>
      </c>
      <c r="BE648" s="204">
        <v>90</v>
      </c>
      <c r="BF648" s="205">
        <v>3900</v>
      </c>
    </row>
    <row r="649" spans="53:58">
      <c r="BA649"/>
      <c r="BB649" s="207"/>
      <c r="BC649" s="252" t="s">
        <v>344</v>
      </c>
      <c r="BD649" s="203" t="s">
        <v>1004</v>
      </c>
      <c r="BE649" s="204">
        <v>75</v>
      </c>
      <c r="BF649" s="205">
        <v>2450</v>
      </c>
    </row>
    <row r="650" spans="53:58">
      <c r="BA650"/>
      <c r="BB650" s="207"/>
      <c r="BC650" s="252"/>
      <c r="BD650" s="203" t="s">
        <v>1005</v>
      </c>
      <c r="BE650" s="204">
        <v>75</v>
      </c>
      <c r="BF650" s="205">
        <v>2450</v>
      </c>
    </row>
    <row r="651" spans="53:58">
      <c r="BA651"/>
      <c r="BB651" s="207"/>
      <c r="BC651" s="252"/>
      <c r="BD651" s="203" t="s">
        <v>1006</v>
      </c>
      <c r="BE651" s="204">
        <v>50</v>
      </c>
      <c r="BF651" s="205">
        <v>2450</v>
      </c>
    </row>
    <row r="652" spans="53:58">
      <c r="BA652"/>
      <c r="BB652" s="207"/>
      <c r="BC652" s="252"/>
      <c r="BD652" s="203" t="s">
        <v>1007</v>
      </c>
      <c r="BE652" s="204">
        <v>50</v>
      </c>
      <c r="BF652" s="205">
        <v>1950</v>
      </c>
    </row>
    <row r="653" spans="53:58">
      <c r="BA653"/>
      <c r="BB653" s="209"/>
      <c r="BC653" s="202" t="s">
        <v>369</v>
      </c>
      <c r="BD653" s="203" t="s">
        <v>1008</v>
      </c>
      <c r="BE653" s="204">
        <v>25</v>
      </c>
      <c r="BF653" s="205">
        <v>550</v>
      </c>
    </row>
  </sheetData>
  <sheetProtection algorithmName="SHA-512" hashValue="Fo/2s3uQGxFsthji+644FdQaLF6s69V/gpYIV1/J5cnWdE3O5z20pZ5hDOeck8t1Vre0vLzU/Cmk/Jf95E1oaA==" saltValue="NTIyUSKssbiiKkeGB7IFMA==" spinCount="100000" sheet="1" objects="1" scenarios="1"/>
  <mergeCells count="756">
    <mergeCell ref="B187:D187"/>
    <mergeCell ref="E187:G187"/>
    <mergeCell ref="H187:K187"/>
    <mergeCell ref="L187:O187"/>
    <mergeCell ref="P187:R187"/>
    <mergeCell ref="B185:D185"/>
    <mergeCell ref="E185:G185"/>
    <mergeCell ref="H185:K185"/>
    <mergeCell ref="L185:O185"/>
    <mergeCell ref="P185:R185"/>
    <mergeCell ref="B186:D186"/>
    <mergeCell ref="E186:G186"/>
    <mergeCell ref="H186:K186"/>
    <mergeCell ref="L186:O186"/>
    <mergeCell ref="P186:R186"/>
    <mergeCell ref="B183:D183"/>
    <mergeCell ref="E183:G183"/>
    <mergeCell ref="H183:K183"/>
    <mergeCell ref="L183:O183"/>
    <mergeCell ref="P183:R183"/>
    <mergeCell ref="B184:D184"/>
    <mergeCell ref="E184:G184"/>
    <mergeCell ref="H184:K184"/>
    <mergeCell ref="L184:O184"/>
    <mergeCell ref="P184:R184"/>
    <mergeCell ref="B181:D181"/>
    <mergeCell ref="E181:G181"/>
    <mergeCell ref="H181:K181"/>
    <mergeCell ref="L181:O181"/>
    <mergeCell ref="P181:R181"/>
    <mergeCell ref="B182:D182"/>
    <mergeCell ref="E182:G182"/>
    <mergeCell ref="H182:K182"/>
    <mergeCell ref="L182:O182"/>
    <mergeCell ref="P182:R182"/>
    <mergeCell ref="B179:D179"/>
    <mergeCell ref="E179:G179"/>
    <mergeCell ref="H179:K179"/>
    <mergeCell ref="L179:O179"/>
    <mergeCell ref="P179:R179"/>
    <mergeCell ref="B180:D180"/>
    <mergeCell ref="E180:G180"/>
    <mergeCell ref="H180:K180"/>
    <mergeCell ref="L180:O180"/>
    <mergeCell ref="P180:R180"/>
    <mergeCell ref="B177:D177"/>
    <mergeCell ref="E177:G177"/>
    <mergeCell ref="H177:K177"/>
    <mergeCell ref="L177:O177"/>
    <mergeCell ref="P177:R177"/>
    <mergeCell ref="B178:D178"/>
    <mergeCell ref="E178:G178"/>
    <mergeCell ref="H178:K178"/>
    <mergeCell ref="L178:O178"/>
    <mergeCell ref="P178:R178"/>
    <mergeCell ref="B175:D175"/>
    <mergeCell ref="E175:G175"/>
    <mergeCell ref="H175:K175"/>
    <mergeCell ref="L175:O175"/>
    <mergeCell ref="P175:R175"/>
    <mergeCell ref="B176:D176"/>
    <mergeCell ref="E176:G176"/>
    <mergeCell ref="H176:K176"/>
    <mergeCell ref="L176:O176"/>
    <mergeCell ref="P176:R176"/>
    <mergeCell ref="B173:D173"/>
    <mergeCell ref="E173:G173"/>
    <mergeCell ref="H173:K173"/>
    <mergeCell ref="L173:O173"/>
    <mergeCell ref="P173:R173"/>
    <mergeCell ref="B174:D174"/>
    <mergeCell ref="E174:G174"/>
    <mergeCell ref="H174:K174"/>
    <mergeCell ref="L174:O174"/>
    <mergeCell ref="P174:R174"/>
    <mergeCell ref="B171:D171"/>
    <mergeCell ref="E171:G171"/>
    <mergeCell ref="H171:K171"/>
    <mergeCell ref="L171:O171"/>
    <mergeCell ref="P171:R171"/>
    <mergeCell ref="B172:D172"/>
    <mergeCell ref="E172:G172"/>
    <mergeCell ref="H172:K172"/>
    <mergeCell ref="L172:O172"/>
    <mergeCell ref="P172:R172"/>
    <mergeCell ref="B169:D169"/>
    <mergeCell ref="E169:G169"/>
    <mergeCell ref="H169:K169"/>
    <mergeCell ref="L169:O169"/>
    <mergeCell ref="P169:R169"/>
    <mergeCell ref="B170:D170"/>
    <mergeCell ref="E170:G170"/>
    <mergeCell ref="H170:K170"/>
    <mergeCell ref="L170:O170"/>
    <mergeCell ref="P170:R170"/>
    <mergeCell ref="B167:D167"/>
    <mergeCell ref="E167:G167"/>
    <mergeCell ref="H167:K167"/>
    <mergeCell ref="L167:O167"/>
    <mergeCell ref="P167:R167"/>
    <mergeCell ref="B168:D168"/>
    <mergeCell ref="E168:G168"/>
    <mergeCell ref="H168:K168"/>
    <mergeCell ref="L168:O168"/>
    <mergeCell ref="P168:R168"/>
    <mergeCell ref="B165:D165"/>
    <mergeCell ref="E165:G165"/>
    <mergeCell ref="H165:K165"/>
    <mergeCell ref="L165:O165"/>
    <mergeCell ref="P165:R165"/>
    <mergeCell ref="B166:D166"/>
    <mergeCell ref="E166:G166"/>
    <mergeCell ref="H166:K166"/>
    <mergeCell ref="L166:O166"/>
    <mergeCell ref="P166:R166"/>
    <mergeCell ref="B163:D163"/>
    <mergeCell ref="E163:G163"/>
    <mergeCell ref="H163:K163"/>
    <mergeCell ref="L163:O163"/>
    <mergeCell ref="P163:R163"/>
    <mergeCell ref="B164:D164"/>
    <mergeCell ref="E164:G164"/>
    <mergeCell ref="H164:K164"/>
    <mergeCell ref="L164:O164"/>
    <mergeCell ref="P164:R164"/>
    <mergeCell ref="B161:D161"/>
    <mergeCell ref="E161:G161"/>
    <mergeCell ref="H161:K161"/>
    <mergeCell ref="L161:O161"/>
    <mergeCell ref="P161:R161"/>
    <mergeCell ref="B162:D162"/>
    <mergeCell ref="E162:G162"/>
    <mergeCell ref="H162:K162"/>
    <mergeCell ref="L162:O162"/>
    <mergeCell ref="P162:R162"/>
    <mergeCell ref="B159:D159"/>
    <mergeCell ref="E159:G159"/>
    <mergeCell ref="H159:K159"/>
    <mergeCell ref="L159:O159"/>
    <mergeCell ref="P159:R159"/>
    <mergeCell ref="B160:D160"/>
    <mergeCell ref="E160:G160"/>
    <mergeCell ref="H160:K160"/>
    <mergeCell ref="L160:O160"/>
    <mergeCell ref="P160:R160"/>
    <mergeCell ref="B157:D157"/>
    <mergeCell ref="E157:G157"/>
    <mergeCell ref="H157:K157"/>
    <mergeCell ref="L157:O157"/>
    <mergeCell ref="P157:R157"/>
    <mergeCell ref="B158:D158"/>
    <mergeCell ref="E158:G158"/>
    <mergeCell ref="H158:K158"/>
    <mergeCell ref="L158:O158"/>
    <mergeCell ref="P158:R158"/>
    <mergeCell ref="B155:D155"/>
    <mergeCell ref="E155:G155"/>
    <mergeCell ref="H155:K155"/>
    <mergeCell ref="L155:O155"/>
    <mergeCell ref="P155:R155"/>
    <mergeCell ref="B156:D156"/>
    <mergeCell ref="E156:G156"/>
    <mergeCell ref="H156:K156"/>
    <mergeCell ref="L156:O156"/>
    <mergeCell ref="P156:R156"/>
    <mergeCell ref="B153:D153"/>
    <mergeCell ref="E153:G153"/>
    <mergeCell ref="H153:K153"/>
    <mergeCell ref="L153:O153"/>
    <mergeCell ref="P153:R153"/>
    <mergeCell ref="B154:D154"/>
    <mergeCell ref="E154:G154"/>
    <mergeCell ref="H154:K154"/>
    <mergeCell ref="L154:O154"/>
    <mergeCell ref="P154:R154"/>
    <mergeCell ref="B151:D151"/>
    <mergeCell ref="E151:G151"/>
    <mergeCell ref="H151:K151"/>
    <mergeCell ref="L151:O151"/>
    <mergeCell ref="P151:R151"/>
    <mergeCell ref="B152:D152"/>
    <mergeCell ref="E152:G152"/>
    <mergeCell ref="H152:K152"/>
    <mergeCell ref="L152:O152"/>
    <mergeCell ref="P152:R152"/>
    <mergeCell ref="B149:D149"/>
    <mergeCell ref="E149:G149"/>
    <mergeCell ref="H149:K149"/>
    <mergeCell ref="L149:O149"/>
    <mergeCell ref="P149:R149"/>
    <mergeCell ref="B150:D150"/>
    <mergeCell ref="E150:G150"/>
    <mergeCell ref="H150:K150"/>
    <mergeCell ref="L150:O150"/>
    <mergeCell ref="P150:R150"/>
    <mergeCell ref="B147:D147"/>
    <mergeCell ref="E147:G147"/>
    <mergeCell ref="H147:K147"/>
    <mergeCell ref="L147:O147"/>
    <mergeCell ref="P147:R147"/>
    <mergeCell ref="B148:D148"/>
    <mergeCell ref="E148:G148"/>
    <mergeCell ref="H148:K148"/>
    <mergeCell ref="L148:O148"/>
    <mergeCell ref="P148:R148"/>
    <mergeCell ref="B145:D145"/>
    <mergeCell ref="E145:G145"/>
    <mergeCell ref="H145:K145"/>
    <mergeCell ref="L145:O145"/>
    <mergeCell ref="P145:R145"/>
    <mergeCell ref="B146:D146"/>
    <mergeCell ref="E146:G146"/>
    <mergeCell ref="H146:K146"/>
    <mergeCell ref="L146:O146"/>
    <mergeCell ref="P146:R146"/>
    <mergeCell ref="B143:D143"/>
    <mergeCell ref="E143:G143"/>
    <mergeCell ref="H143:K143"/>
    <mergeCell ref="L143:O143"/>
    <mergeCell ref="P143:R143"/>
    <mergeCell ref="B144:D144"/>
    <mergeCell ref="E144:G144"/>
    <mergeCell ref="H144:K144"/>
    <mergeCell ref="L144:O144"/>
    <mergeCell ref="P144:R144"/>
    <mergeCell ref="B141:D141"/>
    <mergeCell ref="E141:G141"/>
    <mergeCell ref="H141:K141"/>
    <mergeCell ref="L141:O141"/>
    <mergeCell ref="P141:R141"/>
    <mergeCell ref="B142:D142"/>
    <mergeCell ref="E142:G142"/>
    <mergeCell ref="H142:K142"/>
    <mergeCell ref="L142:O142"/>
    <mergeCell ref="P142:R142"/>
    <mergeCell ref="B139:D139"/>
    <mergeCell ref="E139:G139"/>
    <mergeCell ref="H139:K139"/>
    <mergeCell ref="L139:O139"/>
    <mergeCell ref="P139:R139"/>
    <mergeCell ref="B140:D140"/>
    <mergeCell ref="E140:G140"/>
    <mergeCell ref="H140:K140"/>
    <mergeCell ref="L140:O140"/>
    <mergeCell ref="P140:R140"/>
    <mergeCell ref="B137:D137"/>
    <mergeCell ref="E137:G137"/>
    <mergeCell ref="H137:K137"/>
    <mergeCell ref="L137:O137"/>
    <mergeCell ref="P137:R137"/>
    <mergeCell ref="B138:D138"/>
    <mergeCell ref="E138:G138"/>
    <mergeCell ref="H138:K138"/>
    <mergeCell ref="L138:O138"/>
    <mergeCell ref="P138:R138"/>
    <mergeCell ref="B135:D135"/>
    <mergeCell ref="E135:G135"/>
    <mergeCell ref="H135:K135"/>
    <mergeCell ref="L135:O135"/>
    <mergeCell ref="P135:R135"/>
    <mergeCell ref="B136:D136"/>
    <mergeCell ref="E136:G136"/>
    <mergeCell ref="H136:K136"/>
    <mergeCell ref="L136:O136"/>
    <mergeCell ref="P136:R136"/>
    <mergeCell ref="B133:D133"/>
    <mergeCell ref="E133:G133"/>
    <mergeCell ref="H133:K133"/>
    <mergeCell ref="L133:O133"/>
    <mergeCell ref="P133:R133"/>
    <mergeCell ref="B134:D134"/>
    <mergeCell ref="E134:G134"/>
    <mergeCell ref="H134:K134"/>
    <mergeCell ref="L134:O134"/>
    <mergeCell ref="P134:R134"/>
    <mergeCell ref="B131:D131"/>
    <mergeCell ref="E131:G131"/>
    <mergeCell ref="H131:K131"/>
    <mergeCell ref="L131:O131"/>
    <mergeCell ref="P131:R131"/>
    <mergeCell ref="B132:D132"/>
    <mergeCell ref="E132:G132"/>
    <mergeCell ref="H132:K132"/>
    <mergeCell ref="L132:O132"/>
    <mergeCell ref="P132:R132"/>
    <mergeCell ref="B129:D129"/>
    <mergeCell ref="E129:G129"/>
    <mergeCell ref="H129:K129"/>
    <mergeCell ref="L129:O129"/>
    <mergeCell ref="P129:R129"/>
    <mergeCell ref="B130:D130"/>
    <mergeCell ref="E130:G130"/>
    <mergeCell ref="H130:K130"/>
    <mergeCell ref="L130:O130"/>
    <mergeCell ref="P130:R130"/>
    <mergeCell ref="B127:D127"/>
    <mergeCell ref="E127:G127"/>
    <mergeCell ref="H127:K127"/>
    <mergeCell ref="L127:O127"/>
    <mergeCell ref="P127:R127"/>
    <mergeCell ref="B128:D128"/>
    <mergeCell ref="E128:G128"/>
    <mergeCell ref="H128:K128"/>
    <mergeCell ref="L128:O128"/>
    <mergeCell ref="P128:R128"/>
    <mergeCell ref="B125:D125"/>
    <mergeCell ref="E125:G125"/>
    <mergeCell ref="H125:K125"/>
    <mergeCell ref="L125:O125"/>
    <mergeCell ref="P125:R125"/>
    <mergeCell ref="B126:D126"/>
    <mergeCell ref="E126:G126"/>
    <mergeCell ref="H126:K126"/>
    <mergeCell ref="L126:O126"/>
    <mergeCell ref="P126:R126"/>
    <mergeCell ref="B123:D123"/>
    <mergeCell ref="E123:G123"/>
    <mergeCell ref="H123:K123"/>
    <mergeCell ref="L123:O123"/>
    <mergeCell ref="P123:R123"/>
    <mergeCell ref="B124:D124"/>
    <mergeCell ref="E124:G124"/>
    <mergeCell ref="H124:K124"/>
    <mergeCell ref="L124:O124"/>
    <mergeCell ref="P124:R124"/>
    <mergeCell ref="B121:D121"/>
    <mergeCell ref="E121:G121"/>
    <mergeCell ref="H121:K121"/>
    <mergeCell ref="L121:O121"/>
    <mergeCell ref="P121:R121"/>
    <mergeCell ref="B122:D122"/>
    <mergeCell ref="E122:G122"/>
    <mergeCell ref="H122:K122"/>
    <mergeCell ref="L122:O122"/>
    <mergeCell ref="P122:R122"/>
    <mergeCell ref="B119:D119"/>
    <mergeCell ref="E119:G119"/>
    <mergeCell ref="H119:K119"/>
    <mergeCell ref="L119:O119"/>
    <mergeCell ref="P119:R119"/>
    <mergeCell ref="B120:D120"/>
    <mergeCell ref="E120:G120"/>
    <mergeCell ref="H120:K120"/>
    <mergeCell ref="L120:O120"/>
    <mergeCell ref="P120:R120"/>
    <mergeCell ref="B117:D117"/>
    <mergeCell ref="E117:G117"/>
    <mergeCell ref="H117:K117"/>
    <mergeCell ref="L117:O117"/>
    <mergeCell ref="P117:R117"/>
    <mergeCell ref="B118:D118"/>
    <mergeCell ref="E118:G118"/>
    <mergeCell ref="H118:K118"/>
    <mergeCell ref="L118:O118"/>
    <mergeCell ref="P118:R118"/>
    <mergeCell ref="B115:D115"/>
    <mergeCell ref="E115:G115"/>
    <mergeCell ref="H115:K115"/>
    <mergeCell ref="L115:O115"/>
    <mergeCell ref="P115:R115"/>
    <mergeCell ref="B116:D116"/>
    <mergeCell ref="E116:G116"/>
    <mergeCell ref="H116:K116"/>
    <mergeCell ref="L116:O116"/>
    <mergeCell ref="P116:R116"/>
    <mergeCell ref="B113:D113"/>
    <mergeCell ref="E113:G113"/>
    <mergeCell ref="H113:K113"/>
    <mergeCell ref="L113:O113"/>
    <mergeCell ref="P113:R113"/>
    <mergeCell ref="B114:D114"/>
    <mergeCell ref="E114:G114"/>
    <mergeCell ref="H114:K114"/>
    <mergeCell ref="L114:O114"/>
    <mergeCell ref="P114:R114"/>
    <mergeCell ref="B111:D111"/>
    <mergeCell ref="E111:G111"/>
    <mergeCell ref="H111:K111"/>
    <mergeCell ref="L111:O111"/>
    <mergeCell ref="P111:R111"/>
    <mergeCell ref="B112:D112"/>
    <mergeCell ref="E112:G112"/>
    <mergeCell ref="H112:K112"/>
    <mergeCell ref="L112:O112"/>
    <mergeCell ref="P112:R112"/>
    <mergeCell ref="B109:D109"/>
    <mergeCell ref="E109:G109"/>
    <mergeCell ref="H109:K109"/>
    <mergeCell ref="L109:O109"/>
    <mergeCell ref="P109:R109"/>
    <mergeCell ref="B110:D110"/>
    <mergeCell ref="E110:G110"/>
    <mergeCell ref="H110:K110"/>
    <mergeCell ref="L110:O110"/>
    <mergeCell ref="P110:R110"/>
    <mergeCell ref="B107:D107"/>
    <mergeCell ref="E107:G107"/>
    <mergeCell ref="H107:K107"/>
    <mergeCell ref="L107:O107"/>
    <mergeCell ref="P107:R107"/>
    <mergeCell ref="B108:D108"/>
    <mergeCell ref="E108:G108"/>
    <mergeCell ref="H108:K108"/>
    <mergeCell ref="L108:O108"/>
    <mergeCell ref="P108:R108"/>
    <mergeCell ref="B105:D105"/>
    <mergeCell ref="E105:G105"/>
    <mergeCell ref="H105:K105"/>
    <mergeCell ref="L105:O105"/>
    <mergeCell ref="P105:R105"/>
    <mergeCell ref="B106:D106"/>
    <mergeCell ref="E106:G106"/>
    <mergeCell ref="H106:K106"/>
    <mergeCell ref="L106:O106"/>
    <mergeCell ref="P106:R106"/>
    <mergeCell ref="B103:D103"/>
    <mergeCell ref="E103:G103"/>
    <mergeCell ref="H103:K103"/>
    <mergeCell ref="L103:O103"/>
    <mergeCell ref="P103:R103"/>
    <mergeCell ref="B104:D104"/>
    <mergeCell ref="E104:G104"/>
    <mergeCell ref="H104:K104"/>
    <mergeCell ref="L104:O104"/>
    <mergeCell ref="P104:R104"/>
    <mergeCell ref="B101:D101"/>
    <mergeCell ref="E101:G101"/>
    <mergeCell ref="H101:K101"/>
    <mergeCell ref="L101:O101"/>
    <mergeCell ref="P101:R101"/>
    <mergeCell ref="B102:D102"/>
    <mergeCell ref="E102:G102"/>
    <mergeCell ref="H102:K102"/>
    <mergeCell ref="L102:O102"/>
    <mergeCell ref="P102:R102"/>
    <mergeCell ref="B99:D99"/>
    <mergeCell ref="E99:G99"/>
    <mergeCell ref="H99:K99"/>
    <mergeCell ref="L99:O99"/>
    <mergeCell ref="P99:R99"/>
    <mergeCell ref="B100:D100"/>
    <mergeCell ref="E100:G100"/>
    <mergeCell ref="H100:K100"/>
    <mergeCell ref="L100:O100"/>
    <mergeCell ref="P100:R100"/>
    <mergeCell ref="B97:D97"/>
    <mergeCell ref="E97:G97"/>
    <mergeCell ref="H97:K97"/>
    <mergeCell ref="L97:O97"/>
    <mergeCell ref="P97:R97"/>
    <mergeCell ref="B98:D98"/>
    <mergeCell ref="E98:G98"/>
    <mergeCell ref="H98:K98"/>
    <mergeCell ref="L98:O98"/>
    <mergeCell ref="P98:R98"/>
    <mergeCell ref="B95:D95"/>
    <mergeCell ref="E95:G95"/>
    <mergeCell ref="H95:K95"/>
    <mergeCell ref="L95:O95"/>
    <mergeCell ref="P95:R95"/>
    <mergeCell ref="B96:D96"/>
    <mergeCell ref="E96:G96"/>
    <mergeCell ref="H96:K96"/>
    <mergeCell ref="L96:O96"/>
    <mergeCell ref="P96:R96"/>
    <mergeCell ref="B93:D93"/>
    <mergeCell ref="E93:G93"/>
    <mergeCell ref="H93:K93"/>
    <mergeCell ref="L93:O93"/>
    <mergeCell ref="P93:R93"/>
    <mergeCell ref="B94:D94"/>
    <mergeCell ref="E94:G94"/>
    <mergeCell ref="H94:K94"/>
    <mergeCell ref="L94:O94"/>
    <mergeCell ref="P94:R94"/>
    <mergeCell ref="L90:O90"/>
    <mergeCell ref="P90:R90"/>
    <mergeCell ref="B91:D91"/>
    <mergeCell ref="E91:G91"/>
    <mergeCell ref="H91:K91"/>
    <mergeCell ref="L91:O91"/>
    <mergeCell ref="P91:R91"/>
    <mergeCell ref="B92:D92"/>
    <mergeCell ref="E92:G92"/>
    <mergeCell ref="H92:K92"/>
    <mergeCell ref="L92:O92"/>
    <mergeCell ref="P92:R92"/>
    <mergeCell ref="BC215:BC223"/>
    <mergeCell ref="BC224:BC226"/>
    <mergeCell ref="BC227:BC244"/>
    <mergeCell ref="BC246:BC248"/>
    <mergeCell ref="BC249:BC251"/>
    <mergeCell ref="BC252:BC253"/>
    <mergeCell ref="B87:D87"/>
    <mergeCell ref="E87:G87"/>
    <mergeCell ref="P87:R87"/>
    <mergeCell ref="L87:O87"/>
    <mergeCell ref="H87:K87"/>
    <mergeCell ref="B88:D88"/>
    <mergeCell ref="E88:G88"/>
    <mergeCell ref="H88:K88"/>
    <mergeCell ref="L88:O88"/>
    <mergeCell ref="P88:R88"/>
    <mergeCell ref="B89:D89"/>
    <mergeCell ref="E89:G89"/>
    <mergeCell ref="H89:K89"/>
    <mergeCell ref="L89:O89"/>
    <mergeCell ref="P89:R89"/>
    <mergeCell ref="B90:D90"/>
    <mergeCell ref="E90:G90"/>
    <mergeCell ref="H90:K90"/>
    <mergeCell ref="BC122:BC123"/>
    <mergeCell ref="BC124:BC128"/>
    <mergeCell ref="BC129:BC133"/>
    <mergeCell ref="BC134:BC135"/>
    <mergeCell ref="BC137:BC138"/>
    <mergeCell ref="BC141:BC143"/>
    <mergeCell ref="BC144:BC146"/>
    <mergeCell ref="BC147:BC154"/>
    <mergeCell ref="BC155:BC214"/>
    <mergeCell ref="BC85:BC86"/>
    <mergeCell ref="BC87:BC88"/>
    <mergeCell ref="BC89:BC90"/>
    <mergeCell ref="BC91:BC95"/>
    <mergeCell ref="BC96:BC99"/>
    <mergeCell ref="BC100:BC101"/>
    <mergeCell ref="BC104:BC105"/>
    <mergeCell ref="BC106:BC113"/>
    <mergeCell ref="BC114:BC120"/>
    <mergeCell ref="BC31:BC34"/>
    <mergeCell ref="BC35:BC38"/>
    <mergeCell ref="BC39:BC40"/>
    <mergeCell ref="BC43:BC46"/>
    <mergeCell ref="BC47:BC53"/>
    <mergeCell ref="BC55:BC56"/>
    <mergeCell ref="BC57:BC69"/>
    <mergeCell ref="BC70:BC77"/>
    <mergeCell ref="BC78:BC84"/>
    <mergeCell ref="A8:C8"/>
    <mergeCell ref="D8:R8"/>
    <mergeCell ref="D16:R16"/>
    <mergeCell ref="A19:C19"/>
    <mergeCell ref="D9:R9"/>
    <mergeCell ref="D10:R10"/>
    <mergeCell ref="D11:R11"/>
    <mergeCell ref="A9:C9"/>
    <mergeCell ref="A10:C10"/>
    <mergeCell ref="A11:C11"/>
    <mergeCell ref="A14:C14"/>
    <mergeCell ref="A12:C12"/>
    <mergeCell ref="A13:C13"/>
    <mergeCell ref="D13:Q13"/>
    <mergeCell ref="D12:Q12"/>
    <mergeCell ref="D15:R15"/>
    <mergeCell ref="D19:E19"/>
    <mergeCell ref="G19:J19"/>
    <mergeCell ref="D64:Q64"/>
    <mergeCell ref="A48:C48"/>
    <mergeCell ref="A63:C63"/>
    <mergeCell ref="D63:Q63"/>
    <mergeCell ref="A57:C57"/>
    <mergeCell ref="D53:R53"/>
    <mergeCell ref="D54:R54"/>
    <mergeCell ref="A54:C54"/>
    <mergeCell ref="D65:Q65"/>
    <mergeCell ref="A62:C62"/>
    <mergeCell ref="D62:Q62"/>
    <mergeCell ref="D49:Q49"/>
    <mergeCell ref="A59:C59"/>
    <mergeCell ref="D59:Q59"/>
    <mergeCell ref="A55:C55"/>
    <mergeCell ref="A56:C56"/>
    <mergeCell ref="A50:C50"/>
    <mergeCell ref="BY13:BY14"/>
    <mergeCell ref="BZ13:BZ14"/>
    <mergeCell ref="D14:E14"/>
    <mergeCell ref="F14:P14"/>
    <mergeCell ref="Q14:R14"/>
    <mergeCell ref="A28:C28"/>
    <mergeCell ref="A29:C29"/>
    <mergeCell ref="A30:C30"/>
    <mergeCell ref="A23:C23"/>
    <mergeCell ref="A24:C24"/>
    <mergeCell ref="A25:C25"/>
    <mergeCell ref="A26:C26"/>
    <mergeCell ref="L28:R28"/>
    <mergeCell ref="D29:R29"/>
    <mergeCell ref="BB13:BB14"/>
    <mergeCell ref="BD13:BD14"/>
    <mergeCell ref="BE13:BE14"/>
    <mergeCell ref="BF13:BF14"/>
    <mergeCell ref="A20:C20"/>
    <mergeCell ref="A18:R18"/>
    <mergeCell ref="A15:C15"/>
    <mergeCell ref="A16:C16"/>
    <mergeCell ref="D25:R25"/>
    <mergeCell ref="BC15:BC17"/>
    <mergeCell ref="D20:R20"/>
    <mergeCell ref="D21:R21"/>
    <mergeCell ref="D22:R22"/>
    <mergeCell ref="D23:R23"/>
    <mergeCell ref="D26:R26"/>
    <mergeCell ref="D30:R30"/>
    <mergeCell ref="D31:R31"/>
    <mergeCell ref="D32:R32"/>
    <mergeCell ref="D33:J33"/>
    <mergeCell ref="L33:R33"/>
    <mergeCell ref="D24:R24"/>
    <mergeCell ref="D27:R27"/>
    <mergeCell ref="D28:J28"/>
    <mergeCell ref="A21:C21"/>
    <mergeCell ref="A22:C22"/>
    <mergeCell ref="A27:C27"/>
    <mergeCell ref="A31:C31"/>
    <mergeCell ref="D50:R50"/>
    <mergeCell ref="D45:R45"/>
    <mergeCell ref="A40:C40"/>
    <mergeCell ref="A39:C39"/>
    <mergeCell ref="D47:R47"/>
    <mergeCell ref="A44:R44"/>
    <mergeCell ref="D42:R42"/>
    <mergeCell ref="A35:C35"/>
    <mergeCell ref="A38:C38"/>
    <mergeCell ref="A34:C34"/>
    <mergeCell ref="D34:E34"/>
    <mergeCell ref="G34:J34"/>
    <mergeCell ref="A33:C33"/>
    <mergeCell ref="A32:C32"/>
    <mergeCell ref="G38:J38"/>
    <mergeCell ref="D39:R39"/>
    <mergeCell ref="D40:R40"/>
    <mergeCell ref="A41:C41"/>
    <mergeCell ref="A42:C42"/>
    <mergeCell ref="D41:R41"/>
    <mergeCell ref="A79:C79"/>
    <mergeCell ref="A80:C80"/>
    <mergeCell ref="A81:C81"/>
    <mergeCell ref="A82:C82"/>
    <mergeCell ref="D78:R78"/>
    <mergeCell ref="A45:C45"/>
    <mergeCell ref="A60:C60"/>
    <mergeCell ref="D60:Q60"/>
    <mergeCell ref="A51:C51"/>
    <mergeCell ref="A52:C52"/>
    <mergeCell ref="A53:C53"/>
    <mergeCell ref="A58:C58"/>
    <mergeCell ref="D58:Q58"/>
    <mergeCell ref="D51:Q51"/>
    <mergeCell ref="D52:Q52"/>
    <mergeCell ref="D55:Q55"/>
    <mergeCell ref="D56:Q56"/>
    <mergeCell ref="A61:C61"/>
    <mergeCell ref="D61:Q61"/>
    <mergeCell ref="A65:C65"/>
    <mergeCell ref="A66:C66"/>
    <mergeCell ref="A49:C49"/>
    <mergeCell ref="A64:C64"/>
    <mergeCell ref="D57:Q57"/>
    <mergeCell ref="A68:C68"/>
    <mergeCell ref="D68:Q68"/>
    <mergeCell ref="A71:R71"/>
    <mergeCell ref="D66:Q66"/>
    <mergeCell ref="A76:R76"/>
    <mergeCell ref="A77:C77"/>
    <mergeCell ref="A78:C78"/>
    <mergeCell ref="A72:C72"/>
    <mergeCell ref="D72:Q72"/>
    <mergeCell ref="A73:C73"/>
    <mergeCell ref="D73:Q73"/>
    <mergeCell ref="A74:C74"/>
    <mergeCell ref="D74:Q74"/>
    <mergeCell ref="A69:C69"/>
    <mergeCell ref="D69:R69"/>
    <mergeCell ref="A83:C83"/>
    <mergeCell ref="A84:C84"/>
    <mergeCell ref="D77:R77"/>
    <mergeCell ref="BK12:BL12"/>
    <mergeCell ref="BK17:BK74"/>
    <mergeCell ref="BK75:BK120"/>
    <mergeCell ref="BJ13:BJ14"/>
    <mergeCell ref="BL13:BL14"/>
    <mergeCell ref="D35:R35"/>
    <mergeCell ref="A37:R37"/>
    <mergeCell ref="D79:R79"/>
    <mergeCell ref="D80:R80"/>
    <mergeCell ref="D81:R81"/>
    <mergeCell ref="D82:R82"/>
    <mergeCell ref="D83:R83"/>
    <mergeCell ref="D84:R84"/>
    <mergeCell ref="A47:C47"/>
    <mergeCell ref="D46:R46"/>
    <mergeCell ref="A46:C46"/>
    <mergeCell ref="D38:E38"/>
    <mergeCell ref="BK15:BK16"/>
    <mergeCell ref="A86:R86"/>
    <mergeCell ref="A67:C67"/>
    <mergeCell ref="D67:Q67"/>
    <mergeCell ref="BC516:BC589"/>
    <mergeCell ref="BC590:BC638"/>
    <mergeCell ref="BC639:BC648"/>
    <mergeCell ref="BC649:BC652"/>
    <mergeCell ref="BK299:BK333"/>
    <mergeCell ref="BK334:BK344"/>
    <mergeCell ref="BK345:BK346"/>
    <mergeCell ref="BK347:BK397"/>
    <mergeCell ref="BK398:BK431"/>
    <mergeCell ref="BK432:BK435"/>
    <mergeCell ref="BC294:BC319"/>
    <mergeCell ref="BM13:BM14"/>
    <mergeCell ref="BN13:BN14"/>
    <mergeCell ref="BX13:BX14"/>
    <mergeCell ref="BR22:BR23"/>
    <mergeCell ref="BR24:BR37"/>
    <mergeCell ref="BR39:BR40"/>
    <mergeCell ref="BR41:BR43"/>
    <mergeCell ref="BK441:BK442"/>
    <mergeCell ref="BC320:BC359"/>
    <mergeCell ref="BC363:BC364"/>
    <mergeCell ref="BC369:BC441"/>
    <mergeCell ref="BC442:BC515"/>
    <mergeCell ref="BC254:BC256"/>
    <mergeCell ref="BC257:BC264"/>
    <mergeCell ref="BC265:BC272"/>
    <mergeCell ref="BC273:BC274"/>
    <mergeCell ref="BC275:BC277"/>
    <mergeCell ref="BC278:BC282"/>
    <mergeCell ref="BC283:BC287"/>
    <mergeCell ref="BC288:BC293"/>
    <mergeCell ref="BC18:BC23"/>
    <mergeCell ref="BC25:BC26"/>
    <mergeCell ref="BC27:BC28"/>
    <mergeCell ref="BC29:BC30"/>
    <mergeCell ref="BX15:BX16"/>
    <mergeCell ref="BX17:BX18"/>
    <mergeCell ref="BR19:BR21"/>
    <mergeCell ref="BX19:BX20"/>
    <mergeCell ref="BK437:BK439"/>
    <mergeCell ref="BK123:BK134"/>
    <mergeCell ref="BK136:BK140"/>
    <mergeCell ref="BK141:BK178"/>
    <mergeCell ref="BK179:BK190"/>
    <mergeCell ref="BK191:BK205"/>
    <mergeCell ref="BK206:BK226"/>
    <mergeCell ref="BK229:BK256"/>
    <mergeCell ref="BK257:BK269"/>
    <mergeCell ref="BK270:BK294"/>
    <mergeCell ref="BK296:BK298"/>
    <mergeCell ref="BR44:BR68"/>
    <mergeCell ref="BR69:BR73"/>
    <mergeCell ref="BR74:BR91"/>
    <mergeCell ref="BR92:BR97"/>
    <mergeCell ref="BR13:BR14"/>
    <mergeCell ref="BS13:BS14"/>
    <mergeCell ref="BT13:BT14"/>
    <mergeCell ref="BU13:BU14"/>
    <mergeCell ref="BR15:BR18"/>
  </mergeCells>
  <phoneticPr fontId="1"/>
  <conditionalFormatting sqref="A65">
    <cfRule type="expression" dxfId="98" priority="7">
      <formula>#REF!="複数年度申請"</formula>
    </cfRule>
    <cfRule type="expression" dxfId="97" priority="8">
      <formula>XCV1048570="複数年度申請"</formula>
    </cfRule>
  </conditionalFormatting>
  <conditionalFormatting sqref="A38:C42">
    <cfRule type="expression" dxfId="96" priority="285">
      <formula>$D$8=""</formula>
    </cfRule>
    <cfRule type="expression" dxfId="95" priority="284">
      <formula>$D$8="買取"</formula>
    </cfRule>
  </conditionalFormatting>
  <conditionalFormatting sqref="A60:C60">
    <cfRule type="expression" dxfId="94" priority="3">
      <formula>OR($D$45="高圧受電設備",$D$45="バッテリー交換式充電設備")</formula>
    </cfRule>
  </conditionalFormatting>
  <conditionalFormatting sqref="A62:C62">
    <cfRule type="expression" dxfId="93" priority="13">
      <formula>#REF!="複数年度申請"</formula>
    </cfRule>
  </conditionalFormatting>
  <conditionalFormatting sqref="A63:C63">
    <cfRule type="expression" dxfId="92" priority="11">
      <formula>#REF!="複数年度申請"</formula>
    </cfRule>
  </conditionalFormatting>
  <conditionalFormatting sqref="A64:C64">
    <cfRule type="expression" dxfId="91" priority="9">
      <formula>#REF!="複数年度申請"</formula>
    </cfRule>
  </conditionalFormatting>
  <conditionalFormatting sqref="A37:R37">
    <cfRule type="expression" dxfId="90" priority="378">
      <formula>D8="買取"</formula>
    </cfRule>
  </conditionalFormatting>
  <conditionalFormatting sqref="D49 R49">
    <cfRule type="expression" dxfId="89" priority="424">
      <formula>$D$49=""</formula>
    </cfRule>
  </conditionalFormatting>
  <conditionalFormatting sqref="D51 R51">
    <cfRule type="expression" dxfId="88" priority="422">
      <formula>$D$51=""</formula>
    </cfRule>
  </conditionalFormatting>
  <conditionalFormatting sqref="D52 R52">
    <cfRule type="expression" dxfId="87" priority="421">
      <formula>$D$52=""</formula>
    </cfRule>
  </conditionalFormatting>
  <conditionalFormatting sqref="D19:E19">
    <cfRule type="expression" dxfId="86" priority="502">
      <formula>$D$19=""</formula>
    </cfRule>
  </conditionalFormatting>
  <conditionalFormatting sqref="D34:E34">
    <cfRule type="expression" dxfId="85" priority="331">
      <formula>$D$34=""</formula>
    </cfRule>
  </conditionalFormatting>
  <conditionalFormatting sqref="D38:E38">
    <cfRule type="expression" dxfId="84" priority="469">
      <formula>D8="リース"</formula>
    </cfRule>
    <cfRule type="expression" dxfId="83" priority="470">
      <formula>$D$38=""</formula>
    </cfRule>
    <cfRule type="expression" dxfId="82" priority="468">
      <formula>$D$38&lt;&gt;""</formula>
    </cfRule>
  </conditionalFormatting>
  <conditionalFormatting sqref="D28:J28">
    <cfRule type="expression" dxfId="81" priority="492">
      <formula>$D$28=""</formula>
    </cfRule>
  </conditionalFormatting>
  <conditionalFormatting sqref="D33:J33">
    <cfRule type="expression" dxfId="80" priority="486">
      <formula>$D$33=""</formula>
    </cfRule>
  </conditionalFormatting>
  <conditionalFormatting sqref="D8:R8">
    <cfRule type="expression" dxfId="79" priority="356">
      <formula>$D$8=""</formula>
    </cfRule>
  </conditionalFormatting>
  <conditionalFormatting sqref="D9:R9">
    <cfRule type="expression" dxfId="78" priority="507">
      <formula>$D$9=""</formula>
    </cfRule>
  </conditionalFormatting>
  <conditionalFormatting sqref="D11:R11">
    <cfRule type="expression" dxfId="77" priority="505">
      <formula>$D$11=""</formula>
    </cfRule>
  </conditionalFormatting>
  <conditionalFormatting sqref="D12:R12">
    <cfRule type="expression" dxfId="76" priority="369">
      <formula>$D$12=""</formula>
    </cfRule>
  </conditionalFormatting>
  <conditionalFormatting sqref="D13:R13">
    <cfRule type="expression" dxfId="75" priority="18">
      <formula>$D$13=""</formula>
    </cfRule>
  </conditionalFormatting>
  <conditionalFormatting sqref="D14:R14">
    <cfRule type="expression" dxfId="74" priority="806">
      <formula>$F$14=""</formula>
    </cfRule>
  </conditionalFormatting>
  <conditionalFormatting sqref="D15:R15">
    <cfRule type="expression" dxfId="73" priority="78">
      <formula>$D$15=""</formula>
    </cfRule>
  </conditionalFormatting>
  <conditionalFormatting sqref="D16:R16">
    <cfRule type="expression" dxfId="72" priority="77">
      <formula>$D$16=""</formula>
    </cfRule>
  </conditionalFormatting>
  <conditionalFormatting sqref="D20:R20">
    <cfRule type="expression" dxfId="71" priority="500">
      <formula>$D$20=""</formula>
    </cfRule>
  </conditionalFormatting>
  <conditionalFormatting sqref="D21:R21">
    <cfRule type="expression" dxfId="70" priority="499">
      <formula>$D$21=""</formula>
    </cfRule>
  </conditionalFormatting>
  <conditionalFormatting sqref="D22:R22">
    <cfRule type="expression" dxfId="69" priority="498">
      <formula>$D$22=""</formula>
    </cfRule>
  </conditionalFormatting>
  <conditionalFormatting sqref="D23:R23">
    <cfRule type="expression" dxfId="68" priority="497">
      <formula>$D$23=""</formula>
    </cfRule>
  </conditionalFormatting>
  <conditionalFormatting sqref="D24:R24">
    <cfRule type="expression" dxfId="67" priority="496">
      <formula>$D$24=""</formula>
    </cfRule>
  </conditionalFormatting>
  <conditionalFormatting sqref="D25:R25">
    <cfRule type="expression" dxfId="66" priority="495">
      <formula>$D$25=""</formula>
    </cfRule>
  </conditionalFormatting>
  <conditionalFormatting sqref="D26:R26">
    <cfRule type="expression" dxfId="65" priority="494">
      <formula>$D$26=""</formula>
    </cfRule>
  </conditionalFormatting>
  <conditionalFormatting sqref="D27:R27">
    <cfRule type="expression" dxfId="64" priority="493">
      <formula>$D$27=""</formula>
    </cfRule>
  </conditionalFormatting>
  <conditionalFormatting sqref="D29:R29">
    <cfRule type="expression" dxfId="63" priority="490">
      <formula>$D$29=""</formula>
    </cfRule>
  </conditionalFormatting>
  <conditionalFormatting sqref="D30:R30">
    <cfRule type="expression" dxfId="62" priority="489">
      <formula>$D$30=""</formula>
    </cfRule>
  </conditionalFormatting>
  <conditionalFormatting sqref="D31:R31">
    <cfRule type="expression" dxfId="61" priority="488">
      <formula>$D$31=""</formula>
    </cfRule>
  </conditionalFormatting>
  <conditionalFormatting sqref="D32:R32">
    <cfRule type="expression" dxfId="60" priority="487">
      <formula>$D$32=""</formula>
    </cfRule>
  </conditionalFormatting>
  <conditionalFormatting sqref="D35:R35">
    <cfRule type="expression" dxfId="59" priority="329">
      <formula>$D$35=""</formula>
    </cfRule>
  </conditionalFormatting>
  <conditionalFormatting sqref="D39:R39">
    <cfRule type="expression" dxfId="58" priority="454">
      <formula>$D$39&lt;&gt;""</formula>
    </cfRule>
    <cfRule type="expression" dxfId="57" priority="455">
      <formula>D8="リース"</formula>
    </cfRule>
    <cfRule type="expression" dxfId="56" priority="456">
      <formula>$D$39=""</formula>
    </cfRule>
  </conditionalFormatting>
  <conditionalFormatting sqref="D40:R40">
    <cfRule type="expression" dxfId="55" priority="453">
      <formula>$D$40=""</formula>
    </cfRule>
    <cfRule type="expression" dxfId="54" priority="452">
      <formula>D8="リース"</formula>
    </cfRule>
    <cfRule type="expression" dxfId="53" priority="451">
      <formula>$D$40&lt;&gt;""</formula>
    </cfRule>
  </conditionalFormatting>
  <conditionalFormatting sqref="D41:R41">
    <cfRule type="expression" dxfId="52" priority="374">
      <formula>D8="リース"</formula>
    </cfRule>
    <cfRule type="expression" dxfId="51" priority="375">
      <formula>$D$41=""</formula>
    </cfRule>
    <cfRule type="expression" dxfId="50" priority="373">
      <formula>$D$41&lt;&gt;""</formula>
    </cfRule>
  </conditionalFormatting>
  <conditionalFormatting sqref="D42:R42">
    <cfRule type="expression" dxfId="49" priority="372">
      <formula>$D$42=""</formula>
    </cfRule>
    <cfRule type="expression" dxfId="48" priority="371">
      <formula>D8="リース"</formula>
    </cfRule>
    <cfRule type="expression" dxfId="47" priority="370">
      <formula>$D$42&lt;&gt;""</formula>
    </cfRule>
  </conditionalFormatting>
  <conditionalFormatting sqref="D45:R45">
    <cfRule type="expression" dxfId="46" priority="51">
      <formula>$D$45=""</formula>
    </cfRule>
  </conditionalFormatting>
  <conditionalFormatting sqref="D46:R46">
    <cfRule type="expression" dxfId="45" priority="427">
      <formula>$D$46=""</formula>
    </cfRule>
  </conditionalFormatting>
  <conditionalFormatting sqref="D47:R47">
    <cfRule type="expression" dxfId="44" priority="426">
      <formula>$D$47=""</formula>
    </cfRule>
  </conditionalFormatting>
  <conditionalFormatting sqref="D50:R50">
    <cfRule type="expression" dxfId="43" priority="423">
      <formula>$D$50=""</formula>
    </cfRule>
  </conditionalFormatting>
  <conditionalFormatting sqref="D53:R53">
    <cfRule type="expression" dxfId="42" priority="420">
      <formula>$D$53=""</formula>
    </cfRule>
  </conditionalFormatting>
  <conditionalFormatting sqref="D54:R54">
    <cfRule type="expression" dxfId="41" priority="419">
      <formula>$D$54=""</formula>
    </cfRule>
  </conditionalFormatting>
  <conditionalFormatting sqref="D55:R55">
    <cfRule type="expression" dxfId="40" priority="418">
      <formula>$D$55=""</formula>
    </cfRule>
  </conditionalFormatting>
  <conditionalFormatting sqref="D60:R60">
    <cfRule type="expression" dxfId="39" priority="5">
      <formula>OR($D$45="高圧受電設備",$D$45="バッテリー交換式充電設備")</formula>
    </cfRule>
    <cfRule type="expression" dxfId="38" priority="4">
      <formula>AND(OR($D$45="高圧受電設備",$D$45="バッテリー交換式充電設備"),$D$60&lt;&gt;"")</formula>
    </cfRule>
  </conditionalFormatting>
  <conditionalFormatting sqref="D62:R62">
    <cfRule type="expression" dxfId="37" priority="12">
      <formula>$D$62=""</formula>
    </cfRule>
  </conditionalFormatting>
  <conditionalFormatting sqref="D69:R69">
    <cfRule type="expression" dxfId="36" priority="2">
      <formula>$D$69=""</formula>
    </cfRule>
  </conditionalFormatting>
  <conditionalFormatting sqref="D77:R77">
    <cfRule type="expression" dxfId="35" priority="27">
      <formula>$D$77=""</formula>
    </cfRule>
  </conditionalFormatting>
  <conditionalFormatting sqref="D78:R84">
    <cfRule type="expression" dxfId="34" priority="20">
      <formula>$D78=""</formula>
    </cfRule>
  </conditionalFormatting>
  <conditionalFormatting sqref="G19:J19">
    <cfRule type="expression" dxfId="33" priority="501">
      <formula>$G$19=""</formula>
    </cfRule>
  </conditionalFormatting>
  <conditionalFormatting sqref="G34:J34">
    <cfRule type="expression" dxfId="32" priority="330">
      <formula>$G$34=""</formula>
    </cfRule>
  </conditionalFormatting>
  <conditionalFormatting sqref="G38:J38">
    <cfRule type="expression" dxfId="31" priority="810">
      <formula>$G$38&lt;&gt;""</formula>
    </cfRule>
    <cfRule type="expression" dxfId="30" priority="811">
      <formula>D8="リース"</formula>
    </cfRule>
    <cfRule type="expression" dxfId="29" priority="812">
      <formula>$G$38=""</formula>
    </cfRule>
  </conditionalFormatting>
  <conditionalFormatting sqref="L28:R28">
    <cfRule type="expression" dxfId="28" priority="491">
      <formula>$L$28=""</formula>
    </cfRule>
  </conditionalFormatting>
  <conditionalFormatting sqref="L33:R33">
    <cfRule type="expression" dxfId="27" priority="485">
      <formula>$L$33=""</formula>
    </cfRule>
  </conditionalFormatting>
  <conditionalFormatting sqref="S68:AJ74">
    <cfRule type="expression" dxfId="26" priority="813">
      <formula>#REF!="添付有り"</formula>
    </cfRule>
  </conditionalFormatting>
  <conditionalFormatting sqref="AK78">
    <cfRule type="expression" dxfId="25" priority="95">
      <formula>G12="複数年度申請"</formula>
    </cfRule>
  </conditionalFormatting>
  <dataValidations count="32">
    <dataValidation type="textLength" operator="equal" allowBlank="1" showInputMessage="1" showErrorMessage="1" sqref="G19:J19 G38:J38" xr:uid="{25A85460-B9CE-462D-80FB-88EFFA965551}">
      <formula1>4</formula1>
    </dataValidation>
    <dataValidation imeMode="halfAlpha" allowBlank="1" showInputMessage="1" showErrorMessage="1" promptTitle="メールアドレス" prompt="メールアドレスが無い場合は、「＠」右側のセルに「なし」と記入してください。" sqref="L33:R33 L28:R28 D33:J33 D28:J28" xr:uid="{E8AE1C4D-DBC3-4E35-834D-A702F8F02802}"/>
    <dataValidation allowBlank="1" showInputMessage="1" showErrorMessage="1" promptTitle="補助対象経費" prompt="改造車の申請の際に、見積書の合計金額を入力してください。" sqref="R61:R63" xr:uid="{96B24AF3-2E11-44F3-AE3A-3A41E7C98EAD}"/>
    <dataValidation type="textLength" operator="equal" allowBlank="1" showInputMessage="1" showErrorMessage="1" promptTitle="交付決定番号" prompt="交付決定通知に記載している「環補電ホ第～」から始まるハイフンを含む5桁の番号を入力してください。" sqref="F14:P14" xr:uid="{89F990C5-B281-4EDF-A44D-41A685941D1E}">
      <formula1>5</formula1>
    </dataValidation>
    <dataValidation showInputMessage="1" promptTitle="担当者郵便番号" prompt="申請者住所と異なる場合のみ入力してください。" sqref="G34:J34 D34:E34" xr:uid="{29583DDD-2C01-4AE0-ADB5-8E67A1121A6D}"/>
    <dataValidation type="list" allowBlank="1" showInputMessage="1" showErrorMessage="1" promptTitle="申請区分" prompt="プルダウンより申請の区分を選択ください。" sqref="D8:R8" xr:uid="{8010C54C-F86D-4A90-BD8F-C2A8268C0E4F}">
      <formula1>"買取,リース"</formula1>
    </dataValidation>
    <dataValidation allowBlank="1" showInputMessage="1" showErrorMessage="1" promptTitle="提出日" prompt="日付は西暦で入力してください。例）2025年4月1日の場合⇒2025/4/1と入力してください。" sqref="D9:R9" xr:uid="{F727D900-0979-468B-98AA-2C623D32C304}"/>
    <dataValidation type="textLength" operator="equal" allowBlank="1" showInputMessage="1" showErrorMessage="1" sqref="D19:E19 D38:E38" xr:uid="{B0538782-FC64-42D3-94D3-1BEE5D8A9853}">
      <formula1>3</formula1>
    </dataValidation>
    <dataValidation imeMode="halfAlpha" allowBlank="1" showInputMessage="1" showErrorMessage="1" promptTitle="電話番号" prompt="半角英数字で入力してください。例）03-1111-1111" sqref="D26:R26 D31:R31" xr:uid="{AA899C72-5C62-4FA1-B317-D5DB1B1EDF9F}"/>
    <dataValidation imeMode="halfAlpha" allowBlank="1" showInputMessage="1" showErrorMessage="1" promptTitle="FAX番号" prompt="半角英数字で入力してください。例）03-1111-1111" sqref="D27:R27 D32:R32" xr:uid="{7A8833E5-F494-4690-AE92-97899805D0D8}"/>
    <dataValidation allowBlank="1" showInputMessage="1" showErrorMessage="1" promptTitle="貴社管理番号" prompt="申請者様側で管理番号等を記入する必要がある場合にはご記入してください。" sqref="D10:R10" xr:uid="{A5434D6E-F0F3-4565-B823-0B0485879E42}"/>
    <dataValidation type="textLength" operator="equal" allowBlank="1" showInputMessage="1" showErrorMessage="1" promptTitle="識別番号" prompt="識別番号発行依頼にて付与された５桁の数字を入力してください。" sqref="D11:R11" xr:uid="{C0753FC0-EDC9-404C-9679-45596579259D}">
      <formula1>5</formula1>
    </dataValidation>
    <dataValidation type="date" operator="lessThan" allowBlank="1" showInputMessage="1" showErrorMessage="1" promptTitle="交付決定日" prompt="交付決定通知に記載されている交付決定日を入力してください。日付は西暦で入力してください。例)2025年4月1日の場合→2025/4/1と入力してください。" sqref="D15:R15" xr:uid="{3521EB42-EA8E-4B79-8BE7-1EDEC5313F65}">
      <formula1>46081</formula1>
    </dataValidation>
    <dataValidation type="textLength" operator="equal" allowBlank="1" showInputMessage="1" showErrorMessage="1" promptTitle="申請番号" prompt="交付決定通知に記載されている「25～」始まる6桁の申請番号を入力してください。" sqref="D16:R16" xr:uid="{09EB6C6F-2AA6-407A-BFA4-AE27D2F2A8EF}">
      <formula1>6</formula1>
    </dataValidation>
    <dataValidation showInputMessage="1" promptTitle="担当者住所" prompt="申請者住所と異なる場合のみ入力してください。" sqref="D35:R35" xr:uid="{E4981AB5-5D1F-46D3-A02F-5240E694AEC7}"/>
    <dataValidation type="list" allowBlank="1" showInputMessage="1" showErrorMessage="1" promptTitle="充電設備情報" prompt="プルダウンより申請する充電設備を選択してください。" sqref="D45:R45" xr:uid="{3FA8DCC9-7334-47CB-9025-8671BE97F976}">
      <formula1>$BA$2:$BA$7</formula1>
    </dataValidation>
    <dataValidation type="list" allowBlank="1" showInputMessage="1" showErrorMessage="1" sqref="D81:R81" xr:uid="{5EB5DBE2-19E0-437A-BCD9-F5BB06A8BEC2}">
      <formula1>"当座預金,普通預金,貯蓄預金,その他"</formula1>
    </dataValidation>
    <dataValidation type="custom" imeMode="halfKatakana" allowBlank="1" showInputMessage="1" showErrorMessage="1" error="半角カナ・半角英数字で入力してください" sqref="D83:R83" xr:uid="{3AA500DF-BB00-403D-8F12-B9CFC59374EA}">
      <formula1>D83=ASC(PHONETIC(D83))</formula1>
    </dataValidation>
    <dataValidation type="list" allowBlank="1" showInputMessage="1" promptTitle="メーカー名" prompt="高圧受電設備・バッテリー交換式充電設備の場合は、メーカー名を手入力してください" sqref="D46:R46" xr:uid="{11D22268-7D21-4488-A970-F47A68BAD4D8}">
      <formula1>INDIRECT($D$45)</formula1>
    </dataValidation>
    <dataValidation type="list" allowBlank="1" showInputMessage="1" promptTitle="型式" prompt="高圧受電設備・バッテリー交換式充電設備の場合は、メーカー名を手入力してください" sqref="D47:R47" xr:uid="{28F9F40D-E007-4FFB-A157-03A0308D6F7C}">
      <formula1>INDIRECT($D$46)</formula1>
    </dataValidation>
    <dataValidation type="custom" allowBlank="1" showInputMessage="1" showErrorMessage="1" promptTitle="出力電力" prompt="高圧受電設備・バッテリー交換式充電設備の場合は、出力電力を手入力してください。" sqref="D49:Q49" xr:uid="{1F88FD62-531F-4A0B-9F55-2E755D957E7D}">
      <formula1>OR(D45="高圧受電設備",D45="バッテリー交換式充電設備")</formula1>
    </dataValidation>
    <dataValidation type="list" allowBlank="1" showInputMessage="1" showErrorMessage="1" sqref="D50:R50" xr:uid="{E27E9414-BB91-439F-A4A5-C6A7A12C86DC}">
      <formula1>"有,無,その他証明"</formula1>
    </dataValidation>
    <dataValidation type="list" allowBlank="1" showInputMessage="1" promptTitle="口座名義" prompt="プルダウンに選択が無い場合は手入力してください。" sqref="D84:R84" xr:uid="{846CC311-819C-4C6B-A917-101769EFDFA3}">
      <formula1>$AS$14:$AS$15</formula1>
    </dataValidation>
    <dataValidation type="custom" allowBlank="1" showInputMessage="1" promptTitle="補助金所要額（補助金交付申請額）" prompt="基準額が上限額を超える場合は上限額が所要額となります。高圧受電設備とバッテリー交換式充電設備を選択している場合は手入力してください。" sqref="D60:Q60" xr:uid="{6E628523-2954-415C-BBFC-74B6CE2D3546}">
      <formula1>OR(D45="高圧受電設備",D45="バッテリー交換式充電設備")</formula1>
    </dataValidation>
    <dataValidation allowBlank="1" showInputMessage="1" showErrorMessage="1" promptTitle="補助金所要額（補助金交付申請額）" prompt="公募要領の「令和６年度補正　充電設備　補助率等」を参照し、上限額となる場合は補助金所要額に上限額を上書き入力してください。1,000円未満の端数は切り捨てです。" sqref="D66:Q66" xr:uid="{CC75CC4B-146C-48D0-933C-BF5F5EED3EF9}"/>
    <dataValidation allowBlank="1" showInputMessage="1" showErrorMessage="1" promptTitle="補助金交付申請額・充電設備（総計）" prompt="高圧受電設備の場合は、KWで定められた上限額か、上限額より少ないならば「機器」と「工事費」の”交付申請額の和の金額”を入力ください。" sqref="D68:Q68" xr:uid="{A550E4B3-9E1F-4660-A45F-6D9FED40F393}"/>
    <dataValidation allowBlank="1" showInputMessage="1" showErrorMessage="1" promptTitle="製造番号" prompt="1つのセルに１台毎の製造番号を入力し、書ききれない場合は最後のR48のセルに「その他〇台」と入力してください" sqref="D48:R48" xr:uid="{119493BB-3CFD-4D30-8869-5E1D8CF5A83E}"/>
    <dataValidation type="list" allowBlank="1" showInputMessage="1" showErrorMessage="1" sqref="E88:G187" xr:uid="{99E20490-7802-45F8-B52C-4102134E9207}">
      <formula1>$BA$2:$BA$7</formula1>
    </dataValidation>
    <dataValidation type="list" allowBlank="1" showInputMessage="1" sqref="H88:K187" xr:uid="{53FFC09D-6FF8-47D2-A203-48BBDF729B56}">
      <formula1>INDIRECT(E88)</formula1>
    </dataValidation>
    <dataValidation type="list" allowBlank="1" showInputMessage="1" sqref="L88:O187" xr:uid="{EDC6DD72-B38A-4848-BE59-BB70106F9295}">
      <formula1>INDIRECT(H88)</formula1>
    </dataValidation>
    <dataValidation allowBlank="1" showInputMessage="1" sqref="P88:R187" xr:uid="{9C218369-E778-4D74-9668-4562A4683332}"/>
    <dataValidation allowBlank="1" showInputMessage="1" showErrorMessage="1" promptTitle="検収日" prompt="検収書記載の検収年月日を記載" sqref="D69:R69" xr:uid="{CE1D1E92-8172-4F12-B6D9-EB69078B4034}"/>
  </dataValidations>
  <pageMargins left="0.7" right="0.7" top="0.75" bottom="0.75" header="0.3" footer="0.3"/>
  <pageSetup paperSize="9" scale="2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C7E9F-A1E2-40D9-AA44-3FE5C168D9F9}">
  <sheetPr>
    <tabColor rgb="FFFF0000"/>
  </sheetPr>
  <dimension ref="A1:AF81"/>
  <sheetViews>
    <sheetView showGridLines="0" view="pageBreakPreview" zoomScaleNormal="100" zoomScaleSheetLayoutView="100" workbookViewId="0">
      <selection activeCell="B8" sqref="B8"/>
    </sheetView>
  </sheetViews>
  <sheetFormatPr defaultRowHeight="12.75"/>
  <cols>
    <col min="1" max="43" width="2.625" style="15" customWidth="1"/>
    <col min="44" max="16384" width="9" style="15"/>
  </cols>
  <sheetData>
    <row r="1" spans="1:30" ht="12.95" customHeight="1">
      <c r="A1" s="389" t="s">
        <v>179</v>
      </c>
      <c r="B1" s="389"/>
      <c r="C1" s="389"/>
      <c r="D1" s="389"/>
      <c r="E1" s="389"/>
      <c r="F1" s="389"/>
      <c r="G1" s="389"/>
      <c r="H1" s="389"/>
      <c r="I1" s="389"/>
      <c r="W1" s="16"/>
      <c r="X1" s="16"/>
      <c r="Y1" s="16"/>
      <c r="Z1" s="16"/>
      <c r="AA1" s="16"/>
      <c r="AB1" s="16"/>
      <c r="AC1" s="16"/>
      <c r="AD1" s="16"/>
    </row>
    <row r="2" spans="1:30" ht="12.95" customHeight="1">
      <c r="A2" s="389"/>
      <c r="B2" s="389"/>
      <c r="C2" s="389"/>
      <c r="D2" s="389"/>
      <c r="E2" s="389"/>
      <c r="F2" s="389"/>
      <c r="G2" s="389"/>
      <c r="H2" s="389"/>
      <c r="I2" s="389"/>
      <c r="N2" s="17"/>
      <c r="O2" s="364" t="s">
        <v>36</v>
      </c>
      <c r="P2" s="364"/>
      <c r="T2" s="391" t="s">
        <v>19</v>
      </c>
      <c r="U2" s="391"/>
      <c r="V2" s="391"/>
      <c r="W2" s="390">
        <f>データシート!D11</f>
        <v>0</v>
      </c>
      <c r="X2" s="390"/>
      <c r="Y2" s="390"/>
      <c r="Z2" s="390"/>
      <c r="AA2" s="390"/>
      <c r="AB2" s="390"/>
      <c r="AC2" s="390"/>
      <c r="AD2" s="390"/>
    </row>
    <row r="3" spans="1:30" ht="12.9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0" ht="12.95" customHeight="1">
      <c r="T4" s="388" t="str">
        <f>"第 "&amp;データシート!D10&amp;" 号"</f>
        <v>第  号</v>
      </c>
      <c r="U4" s="388"/>
      <c r="V4" s="388"/>
      <c r="W4" s="388"/>
      <c r="X4" s="388"/>
      <c r="Y4" s="388"/>
      <c r="Z4" s="388"/>
      <c r="AA4" s="388"/>
      <c r="AB4" s="388"/>
      <c r="AC4" s="388"/>
    </row>
    <row r="5" spans="1:30" ht="12.95" customHeight="1">
      <c r="T5" s="45"/>
      <c r="U5" s="45"/>
      <c r="V5" s="45"/>
      <c r="W5" s="372">
        <f>データシート!D9</f>
        <v>0</v>
      </c>
      <c r="X5" s="372"/>
      <c r="Y5" s="372"/>
      <c r="Z5" s="372"/>
      <c r="AA5" s="372"/>
      <c r="AB5" s="372"/>
      <c r="AC5" s="372"/>
      <c r="AD5" s="110"/>
    </row>
    <row r="6" spans="1:30" ht="12.95" customHeight="1">
      <c r="A6" s="15" t="s">
        <v>20</v>
      </c>
      <c r="X6" s="110"/>
      <c r="Y6" s="110"/>
      <c r="Z6" s="110"/>
      <c r="AA6" s="110"/>
      <c r="AB6" s="110"/>
      <c r="AC6" s="110"/>
      <c r="AD6" s="110"/>
    </row>
    <row r="7" spans="1:30" ht="12.95" customHeight="1">
      <c r="A7" s="15" t="s">
        <v>21</v>
      </c>
      <c r="B7" s="15" t="s">
        <v>1587</v>
      </c>
    </row>
    <row r="8" spans="1:30" ht="12.95" customHeight="1"/>
    <row r="9" spans="1:30" ht="19.5" customHeight="1">
      <c r="L9" s="15" t="s">
        <v>135</v>
      </c>
      <c r="Q9" s="17" t="s">
        <v>136</v>
      </c>
      <c r="R9" s="18"/>
      <c r="S9" s="393" t="str">
        <f>"〒"&amp;データシート!D19&amp;"-"&amp;データシート!G19&amp;"  "&amp;データシート!D20</f>
        <v xml:space="preserve">〒-  </v>
      </c>
      <c r="T9" s="393"/>
      <c r="U9" s="393"/>
      <c r="V9" s="393"/>
      <c r="W9" s="393"/>
      <c r="X9" s="393"/>
      <c r="Y9" s="393"/>
      <c r="Z9" s="393"/>
      <c r="AA9" s="393"/>
      <c r="AB9" s="393"/>
      <c r="AC9" s="393"/>
      <c r="AD9" s="393"/>
    </row>
    <row r="10" spans="1:30" ht="15.75" customHeight="1">
      <c r="P10" s="15" t="s">
        <v>22</v>
      </c>
      <c r="U10" s="394">
        <f>データシート!D21</f>
        <v>0</v>
      </c>
      <c r="V10" s="394"/>
      <c r="W10" s="394"/>
      <c r="X10" s="394"/>
      <c r="Y10" s="394"/>
      <c r="Z10" s="394"/>
      <c r="AA10" s="394"/>
      <c r="AB10" s="394"/>
      <c r="AC10" s="394"/>
      <c r="AD10" s="394"/>
    </row>
    <row r="11" spans="1:30" ht="19.5" customHeight="1">
      <c r="P11" s="15" t="s">
        <v>23</v>
      </c>
      <c r="V11" s="394" t="str">
        <f>データシート!D22&amp;"  "&amp;データシート!D23</f>
        <v xml:space="preserve">  </v>
      </c>
      <c r="W11" s="394"/>
      <c r="X11" s="394"/>
      <c r="Y11" s="394"/>
      <c r="Z11" s="394"/>
      <c r="AA11" s="394"/>
      <c r="AB11" s="394"/>
      <c r="AD11" s="9" t="s">
        <v>27</v>
      </c>
    </row>
    <row r="12" spans="1:30" ht="12.95" customHeight="1">
      <c r="P12" s="4" t="s">
        <v>24</v>
      </c>
    </row>
    <row r="13" spans="1:30" ht="12.95" customHeight="1">
      <c r="O13" s="10" t="s">
        <v>52</v>
      </c>
      <c r="V13" s="394">
        <f>IF(データシート!D8="買取","",データシート!D40)</f>
        <v>0</v>
      </c>
      <c r="W13" s="394"/>
      <c r="X13" s="394"/>
      <c r="Y13" s="394"/>
      <c r="Z13" s="394"/>
      <c r="AA13" s="394"/>
      <c r="AB13" s="394"/>
      <c r="AC13" s="18"/>
      <c r="AD13" s="19" t="s">
        <v>53</v>
      </c>
    </row>
    <row r="14" spans="1:30" ht="12.95" customHeight="1">
      <c r="O14" s="10"/>
      <c r="V14" s="44"/>
      <c r="W14" s="44"/>
      <c r="X14" s="44"/>
      <c r="Y14" s="44"/>
      <c r="Z14" s="44"/>
      <c r="AA14" s="44"/>
      <c r="AB14" s="44"/>
      <c r="AC14" s="18"/>
      <c r="AD14" s="19"/>
    </row>
    <row r="15" spans="1:30" ht="12.95" customHeight="1"/>
    <row r="16" spans="1:30" ht="12.95" customHeight="1">
      <c r="A16" s="364" t="s">
        <v>137</v>
      </c>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row>
    <row r="17" spans="1:30" ht="12.95" customHeight="1">
      <c r="A17" s="364" t="s">
        <v>138</v>
      </c>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row>
    <row r="18" spans="1:30" ht="12.95" customHeight="1">
      <c r="A18" s="364" t="s">
        <v>180</v>
      </c>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row>
    <row r="19" spans="1:30" ht="12.95" customHeight="1">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row>
    <row r="20" spans="1:30" ht="12.95" customHeight="1">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row>
    <row r="21" spans="1:30" ht="18" customHeight="1">
      <c r="B21" s="17" t="str">
        <f>"　"&amp;TEXT(データシート!D15,"ggge年m月d日")&amp;"付け環補電ホ第"&amp;データシート!F14&amp;"号"</f>
        <v>　明治33年1月0日付け環補電ホ第号</v>
      </c>
      <c r="C21" s="109"/>
      <c r="D21" s="109"/>
      <c r="E21" s="109"/>
      <c r="F21" s="109"/>
      <c r="G21" s="109"/>
      <c r="H21" s="109"/>
      <c r="I21" s="109"/>
      <c r="J21" s="109"/>
      <c r="K21" s="109"/>
      <c r="L21" s="109"/>
      <c r="M21" s="109"/>
      <c r="N21" s="109"/>
      <c r="O21" s="17" t="s">
        <v>167</v>
      </c>
      <c r="P21" s="109"/>
      <c r="Q21" s="109"/>
      <c r="R21" s="109"/>
      <c r="S21" s="364">
        <f>データシート!D16</f>
        <v>0</v>
      </c>
      <c r="T21" s="364"/>
      <c r="U21" s="364"/>
      <c r="V21" s="17" t="s">
        <v>168</v>
      </c>
      <c r="W21" s="17" t="s">
        <v>169</v>
      </c>
      <c r="X21" s="17"/>
      <c r="Y21" s="17"/>
      <c r="Z21" s="17"/>
      <c r="AA21" s="17"/>
      <c r="AB21" s="17"/>
      <c r="AC21" s="17"/>
      <c r="AD21" s="17"/>
    </row>
    <row r="22" spans="1:30" ht="18" customHeight="1">
      <c r="B22" s="17" t="s">
        <v>171</v>
      </c>
      <c r="D22" s="109"/>
      <c r="E22" s="109"/>
      <c r="F22" s="109"/>
      <c r="G22" s="109"/>
      <c r="H22" s="109"/>
      <c r="I22" s="109"/>
      <c r="J22" s="109"/>
      <c r="K22" s="109"/>
      <c r="L22" s="109"/>
      <c r="M22" s="109"/>
      <c r="N22" s="109"/>
      <c r="O22" s="17"/>
      <c r="P22" s="109"/>
      <c r="Q22" s="109"/>
      <c r="R22" s="109"/>
      <c r="S22" s="109"/>
      <c r="T22" s="109"/>
      <c r="U22" s="109"/>
      <c r="V22" s="109"/>
      <c r="W22" s="109"/>
      <c r="X22" s="109"/>
      <c r="Y22" s="109"/>
      <c r="Z22" s="109"/>
      <c r="AA22" s="109"/>
      <c r="AB22" s="109"/>
      <c r="AC22" s="109"/>
      <c r="AD22" s="17"/>
    </row>
    <row r="23" spans="1:30" ht="18" customHeight="1">
      <c r="B23" s="17" t="s">
        <v>172</v>
      </c>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7"/>
    </row>
    <row r="24" spans="1:30" ht="12.95" customHeight="1">
      <c r="B24" s="17" t="s">
        <v>170</v>
      </c>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7"/>
    </row>
    <row r="25" spans="1:30" ht="12.95" customHeight="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7"/>
    </row>
    <row r="26" spans="1:30" ht="12.95" customHeight="1">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7"/>
    </row>
    <row r="27" spans="1:30" ht="12.95" customHeight="1">
      <c r="A27" s="364" t="s">
        <v>26</v>
      </c>
      <c r="B27" s="364"/>
      <c r="C27" s="364"/>
      <c r="D27" s="364"/>
      <c r="E27" s="364"/>
      <c r="F27" s="364"/>
      <c r="G27" s="364"/>
      <c r="H27" s="364"/>
      <c r="I27" s="364"/>
      <c r="J27" s="364"/>
      <c r="K27" s="364"/>
      <c r="L27" s="364"/>
      <c r="M27" s="364"/>
      <c r="N27" s="364"/>
      <c r="O27" s="364"/>
      <c r="P27" s="364"/>
      <c r="Q27" s="364"/>
      <c r="R27" s="364"/>
      <c r="S27" s="364"/>
      <c r="T27" s="364"/>
      <c r="U27" s="364"/>
      <c r="V27" s="364"/>
      <c r="W27" s="364"/>
      <c r="X27" s="364"/>
      <c r="Y27" s="364"/>
      <c r="Z27" s="364"/>
      <c r="AA27" s="364"/>
      <c r="AB27" s="364"/>
      <c r="AC27" s="364"/>
      <c r="AD27" s="364"/>
    </row>
    <row r="28" spans="1:30" ht="15.75" customHeight="1">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row>
    <row r="29" spans="1:30" ht="15.75" customHeight="1">
      <c r="B29" s="89" t="s">
        <v>41</v>
      </c>
      <c r="C29" s="392" t="s">
        <v>139</v>
      </c>
      <c r="D29" s="392"/>
      <c r="E29" s="392"/>
      <c r="F29" s="392"/>
      <c r="G29" s="392"/>
      <c r="H29" s="392"/>
      <c r="I29" s="392"/>
      <c r="J29" s="392"/>
      <c r="K29" s="392"/>
      <c r="L29" s="392"/>
      <c r="M29" s="392"/>
      <c r="N29" s="392"/>
      <c r="O29" s="392"/>
      <c r="P29" s="392"/>
      <c r="Q29" s="392"/>
      <c r="R29" s="392"/>
      <c r="S29" s="392"/>
      <c r="T29" s="392"/>
      <c r="U29" s="392"/>
      <c r="V29" s="392"/>
      <c r="W29" s="392"/>
      <c r="X29" s="392"/>
      <c r="Y29" s="392"/>
      <c r="Z29" s="392"/>
      <c r="AA29" s="392"/>
      <c r="AB29" s="392"/>
      <c r="AC29" s="392"/>
    </row>
    <row r="30" spans="1:30" ht="15.75" customHeight="1">
      <c r="B30" s="89"/>
      <c r="C30" s="90"/>
      <c r="D30" s="119" t="s">
        <v>181</v>
      </c>
      <c r="E30" s="41"/>
      <c r="F30" s="41"/>
      <c r="G30" s="41"/>
      <c r="H30" s="90"/>
      <c r="I30" s="90" t="s">
        <v>140</v>
      </c>
      <c r="J30" s="363" t="e">
        <f>データシート!D74</f>
        <v>#N/A</v>
      </c>
      <c r="K30" s="363"/>
      <c r="L30" s="363"/>
      <c r="M30" s="363"/>
      <c r="N30" s="363"/>
      <c r="O30" s="91" t="s">
        <v>141</v>
      </c>
      <c r="P30" s="91" t="str">
        <f>"（"&amp;TEXT(データシート!D15,"ggge年m月d日")&amp;"  "&amp;"第"&amp;データシート!F14&amp;"号)"</f>
        <v>（明治33年1月0日  第号)</v>
      </c>
      <c r="Q30" s="90"/>
      <c r="R30" s="90"/>
      <c r="S30" s="90"/>
      <c r="T30" s="90"/>
      <c r="U30" s="90"/>
      <c r="V30" s="90"/>
      <c r="W30" s="90"/>
      <c r="X30" s="90"/>
      <c r="Y30" s="90"/>
      <c r="Z30" s="90"/>
      <c r="AA30" s="90"/>
      <c r="AB30" s="90"/>
      <c r="AC30" s="90"/>
    </row>
    <row r="31" spans="1:30" ht="15.75" customHeight="1">
      <c r="B31" s="89"/>
      <c r="C31" s="90"/>
      <c r="D31" s="17"/>
      <c r="E31" s="41"/>
      <c r="F31" s="41"/>
      <c r="G31" s="41"/>
      <c r="H31" s="90"/>
      <c r="I31" s="90"/>
      <c r="J31" s="90"/>
      <c r="K31" s="90"/>
      <c r="L31" s="90"/>
      <c r="M31" s="90"/>
      <c r="N31" s="90"/>
      <c r="O31" s="91" t="s">
        <v>182</v>
      </c>
      <c r="P31" s="90"/>
      <c r="Q31" s="90"/>
      <c r="R31" s="90"/>
      <c r="S31" s="90"/>
      <c r="T31" s="90"/>
      <c r="U31" s="90"/>
      <c r="V31" s="90"/>
      <c r="W31" s="90"/>
      <c r="X31" s="90"/>
      <c r="Y31" s="90"/>
      <c r="Z31" s="365">
        <f>データシート!D13</f>
        <v>0</v>
      </c>
      <c r="AA31" s="365"/>
      <c r="AB31" s="365"/>
      <c r="AC31" s="365"/>
      <c r="AD31" s="15" t="s">
        <v>183</v>
      </c>
    </row>
    <row r="32" spans="1:30" ht="15.75" customHeight="1">
      <c r="B32" s="20" t="s">
        <v>42</v>
      </c>
      <c r="C32" s="15" t="s">
        <v>142</v>
      </c>
      <c r="L32" s="21"/>
      <c r="M32" s="21"/>
      <c r="N32" s="21"/>
      <c r="O32" s="21"/>
      <c r="P32" s="21"/>
      <c r="Q32" s="21"/>
      <c r="R32" s="21"/>
      <c r="S32" s="21"/>
      <c r="T32" s="21"/>
      <c r="U32" s="21"/>
      <c r="V32" s="21"/>
    </row>
    <row r="33" spans="1:30" ht="15.75" customHeight="1">
      <c r="B33" s="20"/>
      <c r="C33" s="15" t="s">
        <v>184</v>
      </c>
      <c r="L33" s="21"/>
      <c r="M33" s="21"/>
      <c r="N33" s="21"/>
      <c r="O33" s="21"/>
      <c r="P33" s="21"/>
      <c r="Q33" s="21"/>
      <c r="R33" s="21"/>
      <c r="S33" s="21"/>
      <c r="T33" s="21"/>
      <c r="U33" s="21"/>
      <c r="V33" s="21"/>
    </row>
    <row r="34" spans="1:30" ht="6.75" customHeight="1">
      <c r="B34" s="20"/>
      <c r="L34" s="21"/>
      <c r="M34" s="21"/>
      <c r="N34" s="21"/>
      <c r="O34" s="21"/>
      <c r="P34" s="21"/>
      <c r="Q34" s="21"/>
      <c r="R34" s="21"/>
      <c r="S34" s="21"/>
      <c r="T34" s="21"/>
      <c r="U34" s="21"/>
      <c r="V34" s="21"/>
    </row>
    <row r="35" spans="1:30" ht="15.75" customHeight="1">
      <c r="B35" s="20" t="s">
        <v>43</v>
      </c>
      <c r="C35" s="15" t="s">
        <v>143</v>
      </c>
      <c r="K35" s="364" t="str">
        <f>TEXT(データシート!D15,"ggge年m月d日")</f>
        <v>明治33年1月0日</v>
      </c>
      <c r="L35" s="364"/>
      <c r="M35" s="364"/>
      <c r="N35" s="364"/>
      <c r="O35" s="364"/>
      <c r="P35" s="364"/>
      <c r="Q35" s="364"/>
      <c r="R35" s="364"/>
      <c r="S35" s="364" t="s">
        <v>173</v>
      </c>
      <c r="T35" s="364"/>
      <c r="U35" s="364" t="str">
        <f>TEXT(データシート!D9,"ggge年m月d日")</f>
        <v>明治33年1月0日</v>
      </c>
      <c r="V35" s="364"/>
      <c r="W35" s="364"/>
      <c r="X35" s="364"/>
      <c r="Y35" s="364"/>
      <c r="Z35" s="364"/>
      <c r="AA35" s="364"/>
      <c r="AB35" s="364"/>
    </row>
    <row r="36" spans="1:30" ht="6.75" customHeight="1">
      <c r="B36" s="20"/>
      <c r="L36" s="92"/>
      <c r="M36" s="17"/>
      <c r="N36" s="17"/>
      <c r="O36" s="17"/>
      <c r="P36" s="17"/>
      <c r="Q36" s="17"/>
      <c r="R36" s="17"/>
      <c r="S36" s="17"/>
      <c r="T36" s="17"/>
      <c r="U36" s="17"/>
      <c r="V36" s="22"/>
      <c r="X36" s="22"/>
      <c r="Y36" s="22"/>
      <c r="Z36" s="22"/>
    </row>
    <row r="37" spans="1:30" ht="15.75" customHeight="1">
      <c r="B37" s="20" t="s">
        <v>44</v>
      </c>
      <c r="C37" s="15" t="s">
        <v>144</v>
      </c>
      <c r="M37" s="18"/>
      <c r="N37" s="18"/>
      <c r="O37" s="18"/>
      <c r="P37" s="18"/>
      <c r="Q37" s="110"/>
      <c r="R37" s="110"/>
      <c r="S37" s="110"/>
      <c r="T37" s="110"/>
      <c r="U37" s="110"/>
      <c r="V37" s="110"/>
      <c r="W37" s="110"/>
      <c r="X37" s="110"/>
      <c r="Y37" s="110"/>
      <c r="Z37" s="110"/>
      <c r="AA37" s="110"/>
      <c r="AB37" s="18"/>
      <c r="AC37" s="18"/>
      <c r="AD37" s="18"/>
    </row>
    <row r="38" spans="1:30" ht="15.75" customHeight="1">
      <c r="B38" s="20"/>
      <c r="C38" s="15" t="s">
        <v>185</v>
      </c>
      <c r="M38" s="18"/>
      <c r="N38" s="18"/>
      <c r="O38" s="18"/>
      <c r="P38" s="18"/>
      <c r="Q38" s="42"/>
      <c r="R38" s="42"/>
      <c r="S38" s="42"/>
      <c r="T38" s="42"/>
      <c r="U38" s="42"/>
      <c r="V38" s="42"/>
      <c r="W38" s="42"/>
      <c r="X38" s="42"/>
      <c r="Y38" s="42"/>
      <c r="Z38" s="42"/>
      <c r="AA38" s="42"/>
      <c r="AB38" s="18"/>
      <c r="AC38" s="18"/>
      <c r="AD38" s="18"/>
    </row>
    <row r="39" spans="1:30" ht="6.75" customHeight="1">
      <c r="B39" s="20"/>
      <c r="M39" s="18"/>
      <c r="N39" s="18"/>
      <c r="O39" s="18"/>
      <c r="P39" s="18"/>
      <c r="Q39" s="42"/>
      <c r="R39" s="42"/>
      <c r="S39" s="42"/>
      <c r="T39" s="42"/>
      <c r="U39" s="42"/>
      <c r="V39" s="42"/>
      <c r="W39" s="42"/>
      <c r="X39" s="42"/>
      <c r="Y39" s="42"/>
      <c r="Z39" s="42"/>
      <c r="AA39" s="42"/>
      <c r="AB39" s="18"/>
      <c r="AC39" s="18"/>
      <c r="AD39" s="18"/>
    </row>
    <row r="40" spans="1:30" ht="15.75" customHeight="1">
      <c r="B40" s="20" t="s">
        <v>45</v>
      </c>
      <c r="C40" s="15" t="s">
        <v>55</v>
      </c>
    </row>
    <row r="41" spans="1:30" ht="15" customHeight="1">
      <c r="A41" s="16" t="str">
        <f>IFERROR(データシート!#REF!,"")</f>
        <v/>
      </c>
      <c r="B41" s="386" t="s">
        <v>56</v>
      </c>
      <c r="C41" s="387"/>
      <c r="D41" s="387"/>
      <c r="E41" s="361" t="s">
        <v>57</v>
      </c>
      <c r="F41" s="362"/>
      <c r="G41" s="362"/>
      <c r="H41" s="362"/>
      <c r="I41" s="362"/>
      <c r="J41" s="362"/>
      <c r="K41" s="362"/>
      <c r="L41" s="362"/>
      <c r="M41" s="354" t="str">
        <f>データシート!D24&amp;" "&amp;データシート!D25</f>
        <v xml:space="preserve"> </v>
      </c>
      <c r="N41" s="355"/>
      <c r="O41" s="355"/>
      <c r="P41" s="355"/>
      <c r="Q41" s="355"/>
      <c r="R41" s="355"/>
      <c r="S41" s="355"/>
      <c r="T41" s="355"/>
      <c r="U41" s="355"/>
      <c r="V41" s="355"/>
      <c r="W41" s="355"/>
      <c r="X41" s="355"/>
      <c r="Y41" s="355"/>
      <c r="Z41" s="355"/>
      <c r="AA41" s="355"/>
      <c r="AB41" s="355"/>
      <c r="AC41" s="355"/>
      <c r="AD41" s="16"/>
    </row>
    <row r="42" spans="1:30" ht="15" customHeight="1">
      <c r="A42" s="16"/>
      <c r="B42" s="387"/>
      <c r="C42" s="387"/>
      <c r="D42" s="387"/>
      <c r="E42" s="356" t="s">
        <v>58</v>
      </c>
      <c r="F42" s="357"/>
      <c r="G42" s="357"/>
      <c r="H42" s="358">
        <f>データシート!D26</f>
        <v>0</v>
      </c>
      <c r="I42" s="359"/>
      <c r="J42" s="359"/>
      <c r="K42" s="359"/>
      <c r="L42" s="359"/>
      <c r="M42" s="359"/>
      <c r="N42" s="359"/>
      <c r="O42" s="359"/>
      <c r="P42" s="360"/>
      <c r="Q42" s="361" t="s">
        <v>59</v>
      </c>
      <c r="R42" s="362"/>
      <c r="S42" s="362"/>
      <c r="T42" s="358">
        <f>データシート!D27</f>
        <v>0</v>
      </c>
      <c r="U42" s="359"/>
      <c r="V42" s="359"/>
      <c r="W42" s="359"/>
      <c r="X42" s="359"/>
      <c r="Y42" s="359"/>
      <c r="Z42" s="359"/>
      <c r="AA42" s="359"/>
      <c r="AB42" s="359"/>
      <c r="AC42" s="360"/>
      <c r="AD42" s="16"/>
    </row>
    <row r="43" spans="1:30" ht="15" customHeight="1">
      <c r="B43" s="387"/>
      <c r="C43" s="387"/>
      <c r="D43" s="387"/>
      <c r="E43" s="356" t="s">
        <v>60</v>
      </c>
      <c r="F43" s="357"/>
      <c r="G43" s="357"/>
      <c r="H43" s="357"/>
      <c r="I43" s="373">
        <f>データシート!D28</f>
        <v>0</v>
      </c>
      <c r="J43" s="373"/>
      <c r="K43" s="373"/>
      <c r="L43" s="373"/>
      <c r="M43" s="373"/>
      <c r="N43" s="373"/>
      <c r="O43" s="373"/>
      <c r="P43" s="373"/>
      <c r="Q43" s="373"/>
      <c r="R43" s="373"/>
      <c r="S43" s="23" t="s">
        <v>61</v>
      </c>
      <c r="T43" s="373">
        <f>データシート!L28</f>
        <v>0</v>
      </c>
      <c r="U43" s="373"/>
      <c r="V43" s="373"/>
      <c r="W43" s="373"/>
      <c r="X43" s="373"/>
      <c r="Y43" s="373"/>
      <c r="Z43" s="373"/>
      <c r="AA43" s="373"/>
      <c r="AB43" s="373"/>
      <c r="AC43" s="374"/>
    </row>
    <row r="44" spans="1:30" ht="15" customHeight="1">
      <c r="B44" s="375" t="s">
        <v>62</v>
      </c>
      <c r="C44" s="376"/>
      <c r="D44" s="377"/>
      <c r="E44" s="362" t="s">
        <v>87</v>
      </c>
      <c r="F44" s="362"/>
      <c r="G44" s="362"/>
      <c r="H44" s="362"/>
      <c r="I44" s="362"/>
      <c r="J44" s="362"/>
      <c r="K44" s="362"/>
      <c r="L44" s="362"/>
      <c r="M44" s="354" t="str">
        <f>データシート!D29&amp;" "&amp;データシート!D30</f>
        <v xml:space="preserve"> </v>
      </c>
      <c r="N44" s="355"/>
      <c r="O44" s="355"/>
      <c r="P44" s="355"/>
      <c r="Q44" s="355"/>
      <c r="R44" s="355"/>
      <c r="S44" s="355"/>
      <c r="T44" s="355"/>
      <c r="U44" s="355"/>
      <c r="V44" s="355"/>
      <c r="W44" s="355"/>
      <c r="X44" s="355"/>
      <c r="Y44" s="355"/>
      <c r="Z44" s="355"/>
      <c r="AA44" s="355"/>
      <c r="AB44" s="355"/>
      <c r="AC44" s="355"/>
    </row>
    <row r="45" spans="1:30" ht="15" customHeight="1">
      <c r="B45" s="378"/>
      <c r="C45" s="379"/>
      <c r="D45" s="380"/>
      <c r="E45" s="3" t="s">
        <v>63</v>
      </c>
      <c r="G45" s="384" t="str">
        <f>データシート!D34&amp;"-"&amp;データシート!G34&amp;"  "&amp;データシート!D35</f>
        <v xml:space="preserve">-  </v>
      </c>
      <c r="H45" s="384"/>
      <c r="I45" s="384"/>
      <c r="J45" s="384"/>
      <c r="K45" s="384"/>
      <c r="L45" s="384"/>
      <c r="M45" s="384"/>
      <c r="N45" s="384"/>
      <c r="O45" s="384"/>
      <c r="P45" s="384"/>
      <c r="Q45" s="384"/>
      <c r="R45" s="384"/>
      <c r="S45" s="384"/>
      <c r="T45" s="384"/>
      <c r="U45" s="384"/>
      <c r="V45" s="384"/>
      <c r="W45" s="384"/>
      <c r="X45" s="384"/>
      <c r="Y45" s="384"/>
      <c r="Z45" s="384"/>
      <c r="AA45" s="384"/>
      <c r="AB45" s="384"/>
      <c r="AC45" s="385"/>
    </row>
    <row r="46" spans="1:30" ht="15" customHeight="1">
      <c r="B46" s="378"/>
      <c r="C46" s="379"/>
      <c r="D46" s="380"/>
      <c r="E46" s="357" t="s">
        <v>58</v>
      </c>
      <c r="F46" s="357"/>
      <c r="G46" s="357"/>
      <c r="H46" s="358">
        <f>データシート!D31</f>
        <v>0</v>
      </c>
      <c r="I46" s="359"/>
      <c r="J46" s="359"/>
      <c r="K46" s="359"/>
      <c r="L46" s="359"/>
      <c r="M46" s="359"/>
      <c r="N46" s="359"/>
      <c r="O46" s="359"/>
      <c r="P46" s="360"/>
      <c r="Q46" s="361" t="s">
        <v>59</v>
      </c>
      <c r="R46" s="362"/>
      <c r="S46" s="362"/>
      <c r="T46" s="358">
        <f>データシート!D32</f>
        <v>0</v>
      </c>
      <c r="U46" s="359"/>
      <c r="V46" s="359"/>
      <c r="W46" s="359"/>
      <c r="X46" s="359"/>
      <c r="Y46" s="359"/>
      <c r="Z46" s="359"/>
      <c r="AA46" s="359"/>
      <c r="AB46" s="359"/>
      <c r="AC46" s="360"/>
    </row>
    <row r="47" spans="1:30" ht="15" customHeight="1">
      <c r="B47" s="381"/>
      <c r="C47" s="382"/>
      <c r="D47" s="383"/>
      <c r="E47" s="357" t="s">
        <v>60</v>
      </c>
      <c r="F47" s="357"/>
      <c r="G47" s="357"/>
      <c r="H47" s="357"/>
      <c r="I47" s="373">
        <f>データシート!D33</f>
        <v>0</v>
      </c>
      <c r="J47" s="373"/>
      <c r="K47" s="373"/>
      <c r="L47" s="373"/>
      <c r="M47" s="373"/>
      <c r="N47" s="373"/>
      <c r="O47" s="373"/>
      <c r="P47" s="373"/>
      <c r="Q47" s="373"/>
      <c r="R47" s="373"/>
      <c r="S47" s="23" t="s">
        <v>61</v>
      </c>
      <c r="T47" s="373">
        <f>データシート!L33</f>
        <v>0</v>
      </c>
      <c r="U47" s="373"/>
      <c r="V47" s="373"/>
      <c r="W47" s="373"/>
      <c r="X47" s="373"/>
      <c r="Y47" s="373"/>
      <c r="Z47" s="373"/>
      <c r="AA47" s="373"/>
      <c r="AB47" s="373"/>
      <c r="AC47" s="374"/>
    </row>
    <row r="48" spans="1:30" s="3" customFormat="1" ht="10.5" customHeight="1">
      <c r="A48" s="3" t="s">
        <v>145</v>
      </c>
      <c r="B48" s="3" t="s">
        <v>148</v>
      </c>
    </row>
    <row r="49" spans="1:32" s="3" customFormat="1" ht="10.5" customHeight="1">
      <c r="A49" s="3" t="s">
        <v>146</v>
      </c>
      <c r="B49" s="3" t="s">
        <v>149</v>
      </c>
    </row>
    <row r="50" spans="1:32" s="3" customFormat="1" ht="10.5" customHeight="1">
      <c r="A50" s="3" t="s">
        <v>147</v>
      </c>
      <c r="B50" s="3" t="s">
        <v>150</v>
      </c>
    </row>
    <row r="51" spans="1:32" ht="9.75" customHeight="1">
      <c r="B51" s="4"/>
    </row>
    <row r="52" spans="1:32" ht="9.75" customHeight="1">
      <c r="B52" s="4"/>
    </row>
    <row r="53" spans="1:32" ht="12.95" customHeight="1"/>
    <row r="54" spans="1:32" ht="12.95" customHeight="1"/>
    <row r="55" spans="1:32" ht="12.95" customHeight="1"/>
    <row r="56" spans="1:32" ht="12.95" customHeight="1"/>
    <row r="57" spans="1:32" ht="112.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row>
    <row r="58" spans="1:32" ht="12.95" customHeight="1">
      <c r="A58" s="366"/>
      <c r="B58" s="367"/>
      <c r="C58" s="367"/>
      <c r="D58" s="367"/>
      <c r="E58" s="367"/>
      <c r="F58" s="24"/>
      <c r="G58" s="24"/>
      <c r="H58" s="24"/>
      <c r="I58" s="24"/>
      <c r="J58" s="24"/>
      <c r="K58" s="24"/>
      <c r="L58" s="24"/>
      <c r="M58" s="24"/>
      <c r="N58" s="24"/>
      <c r="O58" s="24"/>
      <c r="P58" s="369"/>
      <c r="Q58" s="369"/>
      <c r="R58" s="369"/>
      <c r="S58" s="369"/>
      <c r="T58" s="369"/>
      <c r="U58" s="369"/>
      <c r="V58" s="369"/>
      <c r="W58" s="369"/>
      <c r="X58" s="369"/>
      <c r="Y58" s="369"/>
      <c r="Z58" s="369"/>
      <c r="AA58" s="369"/>
      <c r="AB58" s="369"/>
      <c r="AC58" s="369"/>
      <c r="AD58" s="369"/>
      <c r="AE58" s="24"/>
      <c r="AF58" s="24"/>
    </row>
    <row r="59" spans="1:32" ht="12.95" customHeight="1">
      <c r="A59" s="367"/>
      <c r="B59" s="367"/>
      <c r="C59" s="367"/>
      <c r="D59" s="367"/>
      <c r="E59" s="367"/>
      <c r="F59" s="24"/>
      <c r="G59" s="24"/>
      <c r="H59" s="24"/>
      <c r="I59" s="368"/>
      <c r="J59" s="369"/>
      <c r="K59" s="369"/>
      <c r="L59" s="369"/>
      <c r="M59" s="369"/>
      <c r="N59" s="369"/>
      <c r="O59" s="369"/>
      <c r="P59" s="369"/>
      <c r="Q59" s="369"/>
      <c r="R59" s="24"/>
      <c r="S59" s="24"/>
      <c r="T59" s="24"/>
      <c r="U59" s="368"/>
      <c r="V59" s="369"/>
      <c r="W59" s="369"/>
      <c r="X59" s="369"/>
      <c r="Y59" s="369"/>
      <c r="Z59" s="369"/>
      <c r="AA59" s="369"/>
      <c r="AB59" s="369"/>
      <c r="AC59" s="369"/>
      <c r="AD59" s="369"/>
      <c r="AE59" s="24"/>
      <c r="AF59" s="24"/>
    </row>
    <row r="60" spans="1:32" ht="12.95" customHeight="1">
      <c r="A60" s="367"/>
      <c r="B60" s="367"/>
      <c r="C60" s="367"/>
      <c r="D60" s="367"/>
      <c r="E60" s="367"/>
      <c r="F60" s="24"/>
      <c r="G60" s="24"/>
      <c r="H60" s="24"/>
      <c r="I60" s="24"/>
      <c r="J60" s="24"/>
      <c r="K60" s="369"/>
      <c r="L60" s="369"/>
      <c r="M60" s="369"/>
      <c r="N60" s="369"/>
      <c r="O60" s="369"/>
      <c r="P60" s="369"/>
      <c r="Q60" s="369"/>
      <c r="R60" s="369"/>
      <c r="S60" s="369"/>
      <c r="T60" s="24"/>
      <c r="U60" s="369"/>
      <c r="V60" s="369"/>
      <c r="W60" s="369"/>
      <c r="X60" s="369"/>
      <c r="Y60" s="369"/>
      <c r="Z60" s="369"/>
      <c r="AA60" s="369"/>
      <c r="AB60" s="369"/>
      <c r="AC60" s="369"/>
      <c r="AD60" s="369"/>
      <c r="AE60" s="24"/>
      <c r="AF60" s="24"/>
    </row>
    <row r="61" spans="1:32" ht="12.95" customHeight="1">
      <c r="A61" s="366"/>
      <c r="B61" s="367"/>
      <c r="C61" s="367"/>
      <c r="D61" s="367"/>
      <c r="E61" s="367"/>
      <c r="F61" s="24"/>
      <c r="G61" s="24"/>
      <c r="H61" s="24"/>
      <c r="I61" s="24"/>
      <c r="J61" s="24"/>
      <c r="K61" s="24"/>
      <c r="L61" s="24"/>
      <c r="M61" s="24"/>
      <c r="N61" s="24"/>
      <c r="O61" s="24"/>
      <c r="P61" s="369"/>
      <c r="Q61" s="369"/>
      <c r="R61" s="369"/>
      <c r="S61" s="369"/>
      <c r="T61" s="369"/>
      <c r="U61" s="369"/>
      <c r="V61" s="369"/>
      <c r="W61" s="369"/>
      <c r="X61" s="369"/>
      <c r="Y61" s="369"/>
      <c r="Z61" s="369"/>
      <c r="AA61" s="369"/>
      <c r="AB61" s="369"/>
      <c r="AC61" s="369"/>
      <c r="AD61" s="369"/>
      <c r="AE61" s="24"/>
      <c r="AF61" s="24"/>
    </row>
    <row r="62" spans="1:32" ht="12.95" customHeight="1">
      <c r="A62" s="366"/>
      <c r="B62" s="367"/>
      <c r="C62" s="367"/>
      <c r="D62" s="367"/>
      <c r="E62" s="367"/>
      <c r="F62" s="24"/>
      <c r="G62" s="24"/>
      <c r="H62" s="24"/>
      <c r="I62" s="370"/>
      <c r="J62" s="370"/>
      <c r="K62" s="24"/>
      <c r="L62" s="371"/>
      <c r="M62" s="371"/>
      <c r="N62" s="371"/>
      <c r="O62" s="371"/>
      <c r="P62" s="369"/>
      <c r="Q62" s="369"/>
      <c r="R62" s="369"/>
      <c r="S62" s="369"/>
      <c r="T62" s="369"/>
      <c r="U62" s="369"/>
      <c r="V62" s="369"/>
      <c r="W62" s="369"/>
      <c r="X62" s="369"/>
      <c r="Y62" s="369"/>
      <c r="Z62" s="369"/>
      <c r="AA62" s="369"/>
      <c r="AB62" s="369"/>
      <c r="AC62" s="369"/>
      <c r="AD62" s="369"/>
      <c r="AE62" s="24"/>
      <c r="AF62" s="24"/>
    </row>
    <row r="63" spans="1:32" ht="12.95" customHeight="1">
      <c r="A63" s="367"/>
      <c r="B63" s="367"/>
      <c r="C63" s="367"/>
      <c r="D63" s="367"/>
      <c r="E63" s="367"/>
      <c r="F63" s="24"/>
      <c r="G63" s="24"/>
      <c r="H63" s="24"/>
      <c r="I63" s="368"/>
      <c r="J63" s="369"/>
      <c r="K63" s="369"/>
      <c r="L63" s="369"/>
      <c r="M63" s="369"/>
      <c r="N63" s="369"/>
      <c r="O63" s="369"/>
      <c r="P63" s="369"/>
      <c r="Q63" s="369"/>
      <c r="R63" s="24"/>
      <c r="S63" s="24"/>
      <c r="T63" s="24"/>
      <c r="U63" s="368"/>
      <c r="V63" s="369"/>
      <c r="W63" s="369"/>
      <c r="X63" s="369"/>
      <c r="Y63" s="369"/>
      <c r="Z63" s="369"/>
      <c r="AA63" s="369"/>
      <c r="AB63" s="369"/>
      <c r="AC63" s="369"/>
      <c r="AD63" s="369"/>
      <c r="AE63" s="24"/>
      <c r="AF63" s="24"/>
    </row>
    <row r="64" spans="1:32" ht="12.95" customHeight="1">
      <c r="A64" s="367"/>
      <c r="B64" s="367"/>
      <c r="C64" s="367"/>
      <c r="D64" s="367"/>
      <c r="E64" s="367"/>
      <c r="F64" s="24"/>
      <c r="G64" s="24"/>
      <c r="H64" s="24"/>
      <c r="I64" s="24"/>
      <c r="J64" s="24"/>
      <c r="K64" s="369"/>
      <c r="L64" s="369"/>
      <c r="M64" s="369"/>
      <c r="N64" s="369"/>
      <c r="O64" s="369"/>
      <c r="P64" s="369"/>
      <c r="Q64" s="369"/>
      <c r="R64" s="369"/>
      <c r="S64" s="369"/>
      <c r="T64" s="24"/>
      <c r="U64" s="369"/>
      <c r="V64" s="369"/>
      <c r="W64" s="369"/>
      <c r="X64" s="369"/>
      <c r="Y64" s="369"/>
      <c r="Z64" s="369"/>
      <c r="AA64" s="369"/>
      <c r="AB64" s="369"/>
      <c r="AC64" s="369"/>
      <c r="AD64" s="369"/>
      <c r="AE64" s="24"/>
      <c r="AF64" s="24"/>
    </row>
    <row r="65" spans="1:32" ht="12.9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row>
    <row r="66" spans="1:32" ht="9.9499999999999993"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row>
    <row r="67" spans="1:32" ht="9.9499999999999993"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row>
    <row r="68" spans="1:32" ht="9.9499999999999993"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row>
    <row r="69" spans="1:32" ht="9.9499999999999993"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row>
    <row r="70" spans="1:32" ht="9.9499999999999993"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row>
    <row r="71" spans="1:32" ht="9.9499999999999993" customHeight="1"/>
    <row r="72" spans="1:32" ht="9.9499999999999993" customHeight="1"/>
    <row r="73" spans="1:32" ht="9.9499999999999993" customHeight="1"/>
    <row r="74" spans="1:32" ht="9.9499999999999993" customHeight="1"/>
    <row r="75" spans="1:32" ht="9.9499999999999993" customHeight="1"/>
    <row r="76" spans="1:32" ht="9.9499999999999993" customHeight="1"/>
    <row r="77" spans="1:32" ht="9.9499999999999993" customHeight="1"/>
    <row r="78" spans="1:32" ht="9.9499999999999993" customHeight="1"/>
    <row r="79" spans="1:32" ht="9.9499999999999993" customHeight="1"/>
    <row r="80" spans="1:32" ht="9.9499999999999993" customHeight="1"/>
    <row r="81" ht="9.9499999999999993" customHeight="1"/>
  </sheetData>
  <sheetProtection algorithmName="SHA-512" hashValue="xdp2+5EEBpRGivgmhVJ9gd7xrcmYZLpk7At7vryAkaMiXsoWadkGGscCqMaf6EICRiubOFV2YszoAl75JGcZ8Q==" saltValue="UNGJSRElcsjUC8MRpRkT8Q==" spinCount="100000" sheet="1" objects="1" scenarios="1"/>
  <mergeCells count="57">
    <mergeCell ref="A18:AD18"/>
    <mergeCell ref="C29:AC29"/>
    <mergeCell ref="S21:U21"/>
    <mergeCell ref="A17:AD17"/>
    <mergeCell ref="S9:AD9"/>
    <mergeCell ref="A16:AD16"/>
    <mergeCell ref="U10:AD10"/>
    <mergeCell ref="V11:AB11"/>
    <mergeCell ref="V13:AB13"/>
    <mergeCell ref="T4:AC4"/>
    <mergeCell ref="O2:P2"/>
    <mergeCell ref="A1:I2"/>
    <mergeCell ref="W2:AD2"/>
    <mergeCell ref="T2:V2"/>
    <mergeCell ref="W5:AC5"/>
    <mergeCell ref="E43:H43"/>
    <mergeCell ref="I43:R43"/>
    <mergeCell ref="T43:AC43"/>
    <mergeCell ref="B44:D47"/>
    <mergeCell ref="E44:L44"/>
    <mergeCell ref="M44:AC44"/>
    <mergeCell ref="E46:G46"/>
    <mergeCell ref="H46:P46"/>
    <mergeCell ref="Q46:S46"/>
    <mergeCell ref="T46:AC46"/>
    <mergeCell ref="E47:H47"/>
    <mergeCell ref="G45:AC45"/>
    <mergeCell ref="I47:R47"/>
    <mergeCell ref="T47:AC47"/>
    <mergeCell ref="B41:D43"/>
    <mergeCell ref="A61:E64"/>
    <mergeCell ref="I63:Q63"/>
    <mergeCell ref="U63:AD63"/>
    <mergeCell ref="P58:AD58"/>
    <mergeCell ref="K64:S64"/>
    <mergeCell ref="U64:AD64"/>
    <mergeCell ref="P61:AD61"/>
    <mergeCell ref="I62:J62"/>
    <mergeCell ref="L62:O62"/>
    <mergeCell ref="P62:AD62"/>
    <mergeCell ref="A58:E60"/>
    <mergeCell ref="I59:Q59"/>
    <mergeCell ref="U59:AD59"/>
    <mergeCell ref="K60:S60"/>
    <mergeCell ref="U60:AD60"/>
    <mergeCell ref="J30:N30"/>
    <mergeCell ref="K35:R35"/>
    <mergeCell ref="S35:T35"/>
    <mergeCell ref="U35:AB35"/>
    <mergeCell ref="A27:AD27"/>
    <mergeCell ref="Z31:AC31"/>
    <mergeCell ref="M41:AC41"/>
    <mergeCell ref="E42:G42"/>
    <mergeCell ref="H42:P42"/>
    <mergeCell ref="Q42:S42"/>
    <mergeCell ref="T42:AC42"/>
    <mergeCell ref="E41:L41"/>
  </mergeCells>
  <phoneticPr fontId="1"/>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98955883-9A21-4226-BDF1-632AD946C17C}">
            <xm:f>データシート!$D$10=""</xm:f>
            <x14:dxf>
              <font>
                <color theme="0"/>
              </font>
            </x14:dxf>
          </x14:cfRule>
          <xm:sqref>T4:AD4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76D44-3C08-4ACC-9066-F78A09A649D5}">
  <sheetPr>
    <tabColor rgb="FFFFC000"/>
  </sheetPr>
  <dimension ref="A1:AD67"/>
  <sheetViews>
    <sheetView showGridLines="0" view="pageBreakPreview" zoomScaleNormal="100" zoomScaleSheetLayoutView="100" workbookViewId="0">
      <selection activeCell="O4" sqref="O4:AD4"/>
    </sheetView>
  </sheetViews>
  <sheetFormatPr defaultRowHeight="13.5"/>
  <cols>
    <col min="1" max="43" width="2.625" style="1" customWidth="1"/>
    <col min="44" max="16384" width="9" style="1"/>
  </cols>
  <sheetData>
    <row r="1" spans="1:30" ht="12.95" customHeight="1">
      <c r="A1" s="395" t="s">
        <v>213</v>
      </c>
      <c r="B1" s="395"/>
      <c r="C1" s="395"/>
      <c r="D1" s="395"/>
      <c r="E1" s="395"/>
      <c r="F1" s="395"/>
      <c r="G1" s="395"/>
      <c r="H1" s="395"/>
      <c r="I1" s="395"/>
      <c r="W1" s="2"/>
      <c r="X1" s="2"/>
      <c r="Y1" s="2"/>
      <c r="Z1" s="2"/>
      <c r="AA1" s="2"/>
      <c r="AB1" s="2"/>
      <c r="AC1" s="2"/>
      <c r="AD1" s="2"/>
    </row>
    <row r="2" spans="1:30" ht="12.95" customHeight="1">
      <c r="A2" s="395"/>
      <c r="B2" s="395"/>
      <c r="C2" s="395"/>
      <c r="D2" s="395"/>
      <c r="E2" s="395"/>
      <c r="F2" s="395"/>
      <c r="G2" s="395"/>
      <c r="H2" s="395"/>
      <c r="I2" s="395"/>
      <c r="T2" s="2"/>
      <c r="U2" s="2"/>
      <c r="V2" s="2"/>
      <c r="W2" s="2"/>
      <c r="X2" s="2"/>
      <c r="Y2" s="2"/>
      <c r="Z2" s="2"/>
      <c r="AA2" s="2"/>
      <c r="AB2" s="2"/>
      <c r="AC2" s="2"/>
      <c r="AD2" s="2"/>
    </row>
    <row r="3" spans="1:30" ht="12.95" customHeight="1">
      <c r="B3" s="10" t="s">
        <v>214</v>
      </c>
    </row>
    <row r="4" spans="1:30" ht="16.5" customHeight="1">
      <c r="B4" s="396" t="s">
        <v>186</v>
      </c>
      <c r="C4" s="397"/>
      <c r="D4" s="397"/>
      <c r="E4" s="397"/>
      <c r="F4" s="397"/>
      <c r="G4" s="397"/>
      <c r="H4" s="398"/>
      <c r="I4" s="120" t="s">
        <v>187</v>
      </c>
      <c r="J4" s="121"/>
      <c r="K4" s="121"/>
      <c r="L4" s="121"/>
      <c r="M4" s="121"/>
      <c r="N4" s="121"/>
      <c r="O4" s="405" t="e" cm="1">
        <f t="array" ref="O4">_xlfn.IFS(データシート!D45=データシート!BA2,データシート!D46,データシート!D45=データシート!BA3,LEFT(データシート!D46,LEN(データシート!D46)-3),データシート!D45=データシート!BA4,LEFT(データシート!D46,LEN(データシート!D46)-3),データシート!D45=データシート!BA5,LEFT(データシート!D46,LEN(データシート!D46)-3),データシート!D45=データシート!BA6,データシート!D46,データシート!D45=データシート!BA7,データシート!D46)</f>
        <v>#N/A</v>
      </c>
      <c r="P4" s="405"/>
      <c r="Q4" s="405"/>
      <c r="R4" s="405"/>
      <c r="S4" s="405"/>
      <c r="T4" s="405"/>
      <c r="U4" s="405"/>
      <c r="V4" s="405"/>
      <c r="W4" s="405"/>
      <c r="X4" s="405"/>
      <c r="Y4" s="405"/>
      <c r="Z4" s="405"/>
      <c r="AA4" s="405"/>
      <c r="AB4" s="405"/>
      <c r="AC4" s="405"/>
      <c r="AD4" s="406"/>
    </row>
    <row r="5" spans="1:30" ht="16.5" customHeight="1">
      <c r="A5" s="5"/>
      <c r="B5" s="399"/>
      <c r="C5" s="400"/>
      <c r="D5" s="400"/>
      <c r="E5" s="400"/>
      <c r="F5" s="400"/>
      <c r="G5" s="400"/>
      <c r="H5" s="401"/>
      <c r="I5" s="2" t="s">
        <v>215</v>
      </c>
      <c r="J5" s="122"/>
      <c r="K5" s="122"/>
      <c r="L5" s="122"/>
      <c r="M5" s="122"/>
      <c r="N5" s="122"/>
      <c r="O5" s="407">
        <f>データシート!D47</f>
        <v>0</v>
      </c>
      <c r="P5" s="407"/>
      <c r="Q5" s="407"/>
      <c r="R5" s="407"/>
      <c r="S5" s="407"/>
      <c r="T5" s="407"/>
      <c r="U5" s="407"/>
      <c r="V5" s="407"/>
      <c r="W5" s="407"/>
      <c r="X5" s="407"/>
      <c r="Y5" s="407"/>
      <c r="Z5" s="407"/>
      <c r="AA5" s="407"/>
      <c r="AB5" s="407"/>
      <c r="AC5" s="407"/>
      <c r="AD5" s="408"/>
    </row>
    <row r="6" spans="1:30" ht="16.5" customHeight="1">
      <c r="A6" s="5"/>
      <c r="B6" s="399"/>
      <c r="C6" s="400"/>
      <c r="D6" s="400"/>
      <c r="E6" s="400"/>
      <c r="F6" s="400"/>
      <c r="G6" s="400"/>
      <c r="H6" s="401"/>
      <c r="I6" s="2" t="s">
        <v>188</v>
      </c>
      <c r="J6" s="122"/>
      <c r="K6" s="122"/>
      <c r="L6" s="122"/>
      <c r="M6" s="122"/>
      <c r="N6" s="122"/>
      <c r="O6" s="407" t="str">
        <f>データシート!D48&amp;"  "&amp;データシート!E48&amp;"  "&amp;データシート!F48&amp;"  "&amp;データシート!G48&amp;"  "&amp;データシート!H48&amp;"  "&amp;データシート!I48&amp;"  "&amp;データシート!J48&amp;"  "&amp;データシート!K48&amp;"  "&amp;データシート!L48&amp;"  "&amp;データシート!M48&amp;"  "&amp;データシート!N48&amp;"  "&amp;データシート!O48&amp;"  "&amp;データシート!P48&amp;"  "&amp;データシート!Q48&amp;"  "&amp;データシート!R48</f>
        <v xml:space="preserve">                            </v>
      </c>
      <c r="P6" s="407"/>
      <c r="Q6" s="407"/>
      <c r="R6" s="407"/>
      <c r="S6" s="407"/>
      <c r="T6" s="407"/>
      <c r="U6" s="407"/>
      <c r="V6" s="407"/>
      <c r="W6" s="407"/>
      <c r="X6" s="407"/>
      <c r="Y6" s="407"/>
      <c r="Z6" s="407"/>
      <c r="AA6" s="407"/>
      <c r="AB6" s="407"/>
      <c r="AC6" s="407"/>
      <c r="AD6" s="408"/>
    </row>
    <row r="7" spans="1:30" ht="16.5" customHeight="1">
      <c r="A7" s="5"/>
      <c r="B7" s="399"/>
      <c r="C7" s="400"/>
      <c r="D7" s="400"/>
      <c r="E7" s="400"/>
      <c r="F7" s="400"/>
      <c r="G7" s="400"/>
      <c r="H7" s="401"/>
      <c r="I7" s="2" t="s">
        <v>189</v>
      </c>
      <c r="J7" s="122"/>
      <c r="K7" s="122"/>
      <c r="L7" s="122"/>
      <c r="M7" s="122"/>
      <c r="N7" s="122"/>
      <c r="O7" s="409" t="e">
        <f>データシート!D49&amp;" kW"</f>
        <v>#N/A</v>
      </c>
      <c r="P7" s="409"/>
      <c r="Q7" s="409"/>
      <c r="R7" s="409"/>
      <c r="S7" s="409"/>
      <c r="T7" s="409"/>
      <c r="U7" s="409"/>
      <c r="V7" s="409"/>
      <c r="W7" s="409"/>
      <c r="X7" s="409"/>
      <c r="Y7" s="409"/>
      <c r="Z7" s="409"/>
      <c r="AA7" s="409"/>
      <c r="AB7" s="409"/>
      <c r="AC7" s="409"/>
      <c r="AD7" s="410"/>
    </row>
    <row r="8" spans="1:30" ht="16.5" customHeight="1">
      <c r="A8" s="5"/>
      <c r="B8" s="399"/>
      <c r="C8" s="400"/>
      <c r="D8" s="400"/>
      <c r="E8" s="400"/>
      <c r="F8" s="400"/>
      <c r="G8" s="400"/>
      <c r="H8" s="401"/>
      <c r="I8" s="2" t="s">
        <v>190</v>
      </c>
      <c r="J8" s="122"/>
      <c r="K8" s="122"/>
      <c r="L8" s="122"/>
      <c r="M8" s="122"/>
      <c r="N8" s="122"/>
      <c r="O8" s="122" t="str">
        <f>IF(データシート!D50="有","☑","□")</f>
        <v>□</v>
      </c>
      <c r="P8" s="123" t="s">
        <v>191</v>
      </c>
      <c r="Q8" s="122"/>
      <c r="R8" s="122"/>
      <c r="S8" s="122" t="str">
        <f>IF(データシート!D50="無","☑","□")</f>
        <v>□</v>
      </c>
      <c r="T8" s="2" t="s">
        <v>54</v>
      </c>
      <c r="U8" s="122"/>
      <c r="V8" s="122"/>
      <c r="W8" s="122"/>
      <c r="X8" s="122" t="str">
        <f>IF(データシート!D50="その他証明","☑","□")</f>
        <v>□</v>
      </c>
      <c r="Y8" s="2" t="s">
        <v>192</v>
      </c>
      <c r="Z8" s="122"/>
      <c r="AA8" s="122"/>
      <c r="AB8" s="122"/>
      <c r="AC8" s="122"/>
      <c r="AD8" s="124"/>
    </row>
    <row r="9" spans="1:30" ht="16.5" customHeight="1">
      <c r="A9" s="5"/>
      <c r="B9" s="402"/>
      <c r="C9" s="403"/>
      <c r="D9" s="403"/>
      <c r="E9" s="403"/>
      <c r="F9" s="403"/>
      <c r="G9" s="403"/>
      <c r="H9" s="404"/>
      <c r="I9" s="125" t="s">
        <v>193</v>
      </c>
      <c r="J9" s="125"/>
      <c r="K9" s="125"/>
      <c r="L9" s="125"/>
      <c r="M9" s="125"/>
      <c r="N9" s="125"/>
      <c r="O9" s="411">
        <f>データシート!D51</f>
        <v>0</v>
      </c>
      <c r="P9" s="411"/>
      <c r="Q9" s="411"/>
      <c r="R9" s="411"/>
      <c r="S9" s="411"/>
      <c r="T9" s="125" t="s">
        <v>35</v>
      </c>
      <c r="U9" s="125" t="s">
        <v>194</v>
      </c>
      <c r="V9" s="125"/>
      <c r="W9" s="125"/>
      <c r="X9" s="411">
        <f>データシート!D52</f>
        <v>0</v>
      </c>
      <c r="Y9" s="411"/>
      <c r="Z9" s="411"/>
      <c r="AA9" s="125" t="s">
        <v>195</v>
      </c>
      <c r="AB9" s="125"/>
      <c r="AC9" s="125"/>
      <c r="AD9" s="126"/>
    </row>
    <row r="10" spans="1:30" ht="12.95" customHeight="1">
      <c r="A10" s="5"/>
      <c r="B10" s="412" t="s">
        <v>28</v>
      </c>
      <c r="C10" s="412"/>
      <c r="D10" s="412"/>
      <c r="E10" s="412"/>
      <c r="F10" s="412"/>
      <c r="G10" s="412"/>
      <c r="H10" s="412"/>
      <c r="I10" s="412"/>
      <c r="J10" s="412"/>
      <c r="K10" s="412"/>
      <c r="L10" s="412"/>
      <c r="M10" s="412"/>
      <c r="N10" s="413">
        <f>データシート!D53</f>
        <v>0</v>
      </c>
      <c r="O10" s="413"/>
      <c r="P10" s="413"/>
      <c r="Q10" s="413"/>
      <c r="R10" s="413"/>
      <c r="S10" s="413"/>
      <c r="T10" s="413"/>
      <c r="U10" s="413"/>
      <c r="V10" s="413"/>
      <c r="W10" s="413"/>
      <c r="X10" s="413"/>
      <c r="Y10" s="413"/>
      <c r="Z10" s="413"/>
      <c r="AA10" s="413"/>
      <c r="AB10" s="413"/>
      <c r="AC10" s="413"/>
      <c r="AD10" s="413"/>
    </row>
    <row r="11" spans="1:30" ht="12.95" customHeight="1">
      <c r="A11" s="5"/>
      <c r="B11" s="412"/>
      <c r="C11" s="412"/>
      <c r="D11" s="412"/>
      <c r="E11" s="412"/>
      <c r="F11" s="412"/>
      <c r="G11" s="412"/>
      <c r="H11" s="412"/>
      <c r="I11" s="412"/>
      <c r="J11" s="412"/>
      <c r="K11" s="412"/>
      <c r="L11" s="412"/>
      <c r="M11" s="412"/>
      <c r="N11" s="413"/>
      <c r="O11" s="413"/>
      <c r="P11" s="413"/>
      <c r="Q11" s="413"/>
      <c r="R11" s="413"/>
      <c r="S11" s="413"/>
      <c r="T11" s="413"/>
      <c r="U11" s="413"/>
      <c r="V11" s="413"/>
      <c r="W11" s="413"/>
      <c r="X11" s="413"/>
      <c r="Y11" s="413"/>
      <c r="Z11" s="413"/>
      <c r="AA11" s="413"/>
      <c r="AB11" s="413"/>
      <c r="AC11" s="413"/>
      <c r="AD11" s="413"/>
    </row>
    <row r="12" spans="1:30" ht="12.95" customHeight="1">
      <c r="A12" s="5"/>
      <c r="B12" s="412" t="s">
        <v>196</v>
      </c>
      <c r="C12" s="412"/>
      <c r="D12" s="412"/>
      <c r="E12" s="412"/>
      <c r="F12" s="412"/>
      <c r="G12" s="412"/>
      <c r="H12" s="412"/>
      <c r="I12" s="412"/>
      <c r="J12" s="412"/>
      <c r="K12" s="412"/>
      <c r="L12" s="412"/>
      <c r="M12" s="412"/>
      <c r="N12" s="413">
        <f>データシート!D54</f>
        <v>0</v>
      </c>
      <c r="O12" s="413"/>
      <c r="P12" s="413"/>
      <c r="Q12" s="413"/>
      <c r="R12" s="413"/>
      <c r="S12" s="413"/>
      <c r="T12" s="413"/>
      <c r="U12" s="413"/>
      <c r="V12" s="413"/>
      <c r="W12" s="413"/>
      <c r="X12" s="413"/>
      <c r="Y12" s="413"/>
      <c r="Z12" s="413"/>
      <c r="AA12" s="413"/>
      <c r="AB12" s="413"/>
      <c r="AC12" s="413"/>
      <c r="AD12" s="413"/>
    </row>
    <row r="13" spans="1:30" ht="12.95" customHeight="1">
      <c r="A13" s="2"/>
      <c r="B13" s="412"/>
      <c r="C13" s="412"/>
      <c r="D13" s="412"/>
      <c r="E13" s="412"/>
      <c r="F13" s="412"/>
      <c r="G13" s="412"/>
      <c r="H13" s="412"/>
      <c r="I13" s="412"/>
      <c r="J13" s="412"/>
      <c r="K13" s="412"/>
      <c r="L13" s="412"/>
      <c r="M13" s="412"/>
      <c r="N13" s="413"/>
      <c r="O13" s="413"/>
      <c r="P13" s="413"/>
      <c r="Q13" s="413"/>
      <c r="R13" s="413"/>
      <c r="S13" s="413"/>
      <c r="T13" s="413"/>
      <c r="U13" s="413"/>
      <c r="V13" s="413"/>
      <c r="W13" s="413"/>
      <c r="X13" s="413"/>
      <c r="Y13" s="413"/>
      <c r="Z13" s="413"/>
      <c r="AA13" s="413"/>
      <c r="AB13" s="413"/>
      <c r="AC13" s="413"/>
      <c r="AD13" s="413"/>
    </row>
    <row r="14" spans="1:30" ht="12.95" customHeight="1">
      <c r="A14" s="2"/>
      <c r="B14" s="412" t="s">
        <v>197</v>
      </c>
      <c r="C14" s="412"/>
      <c r="D14" s="412"/>
      <c r="E14" s="412"/>
      <c r="F14" s="412"/>
      <c r="G14" s="412"/>
      <c r="H14" s="412"/>
      <c r="I14" s="412"/>
      <c r="J14" s="412"/>
      <c r="K14" s="412"/>
      <c r="L14" s="412"/>
      <c r="M14" s="412"/>
      <c r="N14" s="412"/>
      <c r="O14" s="412"/>
      <c r="P14" s="412"/>
      <c r="Q14" s="412"/>
      <c r="R14" s="412"/>
      <c r="S14" s="412"/>
      <c r="T14" s="412"/>
      <c r="U14" s="415" t="s">
        <v>64</v>
      </c>
      <c r="V14" s="415"/>
      <c r="W14" s="415"/>
      <c r="X14" s="415"/>
      <c r="Y14" s="415"/>
      <c r="Z14" s="415"/>
      <c r="AA14" s="415"/>
      <c r="AB14" s="415"/>
      <c r="AC14" s="415"/>
      <c r="AD14" s="415"/>
    </row>
    <row r="15" spans="1:30" ht="12.95" customHeight="1" thickBot="1">
      <c r="A15" s="2"/>
      <c r="B15" s="414"/>
      <c r="C15" s="414"/>
      <c r="D15" s="414"/>
      <c r="E15" s="414"/>
      <c r="F15" s="414"/>
      <c r="G15" s="414"/>
      <c r="H15" s="414"/>
      <c r="I15" s="414"/>
      <c r="J15" s="414"/>
      <c r="K15" s="414"/>
      <c r="L15" s="414"/>
      <c r="M15" s="414"/>
      <c r="N15" s="414"/>
      <c r="O15" s="414"/>
      <c r="P15" s="414"/>
      <c r="Q15" s="414"/>
      <c r="R15" s="414"/>
      <c r="S15" s="414"/>
      <c r="T15" s="414"/>
      <c r="U15" s="416"/>
      <c r="V15" s="416"/>
      <c r="W15" s="416"/>
      <c r="X15" s="416"/>
      <c r="Y15" s="416"/>
      <c r="Z15" s="416"/>
      <c r="AA15" s="416"/>
      <c r="AB15" s="416"/>
      <c r="AC15" s="416"/>
      <c r="AD15" s="416"/>
    </row>
    <row r="16" spans="1:30" ht="12.95" customHeight="1">
      <c r="A16" s="5"/>
      <c r="B16" s="417" t="s">
        <v>198</v>
      </c>
      <c r="C16" s="418"/>
      <c r="D16" s="418"/>
      <c r="E16" s="418"/>
      <c r="F16" s="418"/>
      <c r="G16" s="418"/>
      <c r="H16" s="418"/>
      <c r="I16" s="418"/>
      <c r="J16" s="418"/>
      <c r="K16" s="418"/>
      <c r="L16" s="418"/>
      <c r="M16" s="418"/>
      <c r="N16" s="418"/>
      <c r="O16" s="418"/>
      <c r="P16" s="418"/>
      <c r="Q16" s="418"/>
      <c r="R16" s="418"/>
      <c r="S16" s="418"/>
      <c r="T16" s="419"/>
      <c r="U16" s="423">
        <f>データシート!D55</f>
        <v>0</v>
      </c>
      <c r="V16" s="423"/>
      <c r="W16" s="423"/>
      <c r="X16" s="423"/>
      <c r="Y16" s="423"/>
      <c r="Z16" s="423"/>
      <c r="AA16" s="423"/>
      <c r="AB16" s="423"/>
      <c r="AC16" s="425" t="s">
        <v>34</v>
      </c>
      <c r="AD16" s="426"/>
    </row>
    <row r="17" spans="1:30" ht="12.95" customHeight="1">
      <c r="A17" s="5"/>
      <c r="B17" s="420"/>
      <c r="C17" s="421"/>
      <c r="D17" s="421"/>
      <c r="E17" s="421"/>
      <c r="F17" s="421"/>
      <c r="G17" s="421"/>
      <c r="H17" s="421"/>
      <c r="I17" s="421"/>
      <c r="J17" s="421"/>
      <c r="K17" s="421"/>
      <c r="L17" s="421"/>
      <c r="M17" s="421"/>
      <c r="N17" s="421"/>
      <c r="O17" s="421"/>
      <c r="P17" s="421"/>
      <c r="Q17" s="421"/>
      <c r="R17" s="421"/>
      <c r="S17" s="421"/>
      <c r="T17" s="422"/>
      <c r="U17" s="424"/>
      <c r="V17" s="424"/>
      <c r="W17" s="424"/>
      <c r="X17" s="424"/>
      <c r="Y17" s="424"/>
      <c r="Z17" s="424"/>
      <c r="AA17" s="424"/>
      <c r="AB17" s="424"/>
      <c r="AC17" s="427"/>
      <c r="AD17" s="428"/>
    </row>
    <row r="18" spans="1:30" ht="12.95" customHeight="1">
      <c r="A18" s="5"/>
      <c r="B18" s="420" t="s">
        <v>199</v>
      </c>
      <c r="C18" s="421"/>
      <c r="D18" s="421"/>
      <c r="E18" s="421"/>
      <c r="F18" s="421"/>
      <c r="G18" s="421"/>
      <c r="H18" s="421"/>
      <c r="I18" s="421"/>
      <c r="J18" s="421"/>
      <c r="K18" s="421"/>
      <c r="L18" s="421"/>
      <c r="M18" s="421"/>
      <c r="N18" s="421"/>
      <c r="O18" s="421"/>
      <c r="P18" s="421"/>
      <c r="Q18" s="421"/>
      <c r="R18" s="421"/>
      <c r="S18" s="421"/>
      <c r="T18" s="422"/>
      <c r="U18" s="424">
        <f>データシート!D56</f>
        <v>0</v>
      </c>
      <c r="V18" s="424"/>
      <c r="W18" s="424"/>
      <c r="X18" s="424"/>
      <c r="Y18" s="424"/>
      <c r="Z18" s="424"/>
      <c r="AA18" s="424"/>
      <c r="AB18" s="424"/>
      <c r="AC18" s="427" t="s">
        <v>34</v>
      </c>
      <c r="AD18" s="428"/>
    </row>
    <row r="19" spans="1:30" ht="12.95" customHeight="1">
      <c r="A19" s="5"/>
      <c r="B19" s="420"/>
      <c r="C19" s="421"/>
      <c r="D19" s="421"/>
      <c r="E19" s="421"/>
      <c r="F19" s="421"/>
      <c r="G19" s="421"/>
      <c r="H19" s="421"/>
      <c r="I19" s="421"/>
      <c r="J19" s="421"/>
      <c r="K19" s="421"/>
      <c r="L19" s="421"/>
      <c r="M19" s="421"/>
      <c r="N19" s="421"/>
      <c r="O19" s="421"/>
      <c r="P19" s="421"/>
      <c r="Q19" s="421"/>
      <c r="R19" s="421"/>
      <c r="S19" s="421"/>
      <c r="T19" s="422"/>
      <c r="U19" s="424"/>
      <c r="V19" s="424"/>
      <c r="W19" s="424"/>
      <c r="X19" s="424"/>
      <c r="Y19" s="424"/>
      <c r="Z19" s="424"/>
      <c r="AA19" s="424"/>
      <c r="AB19" s="424"/>
      <c r="AC19" s="427"/>
      <c r="AD19" s="428"/>
    </row>
    <row r="20" spans="1:30" ht="12.95" customHeight="1">
      <c r="A20" s="5"/>
      <c r="B20" s="420" t="s">
        <v>200</v>
      </c>
      <c r="C20" s="421"/>
      <c r="D20" s="421"/>
      <c r="E20" s="421"/>
      <c r="F20" s="421"/>
      <c r="G20" s="421"/>
      <c r="H20" s="421"/>
      <c r="I20" s="421"/>
      <c r="J20" s="421"/>
      <c r="K20" s="421"/>
      <c r="L20" s="421"/>
      <c r="M20" s="421"/>
      <c r="N20" s="421"/>
      <c r="O20" s="421"/>
      <c r="P20" s="421"/>
      <c r="Q20" s="421"/>
      <c r="R20" s="421"/>
      <c r="S20" s="421"/>
      <c r="T20" s="422"/>
      <c r="U20" s="424">
        <f>データシート!D57</f>
        <v>0</v>
      </c>
      <c r="V20" s="424"/>
      <c r="W20" s="424"/>
      <c r="X20" s="424"/>
      <c r="Y20" s="424"/>
      <c r="Z20" s="424"/>
      <c r="AA20" s="424"/>
      <c r="AB20" s="424"/>
      <c r="AC20" s="427" t="s">
        <v>34</v>
      </c>
      <c r="AD20" s="428"/>
    </row>
    <row r="21" spans="1:30" ht="12.95" customHeight="1">
      <c r="A21" s="5"/>
      <c r="B21" s="420"/>
      <c r="C21" s="421"/>
      <c r="D21" s="421"/>
      <c r="E21" s="421"/>
      <c r="F21" s="421"/>
      <c r="G21" s="421"/>
      <c r="H21" s="421"/>
      <c r="I21" s="421"/>
      <c r="J21" s="421"/>
      <c r="K21" s="421"/>
      <c r="L21" s="421"/>
      <c r="M21" s="421"/>
      <c r="N21" s="421"/>
      <c r="O21" s="421"/>
      <c r="P21" s="421"/>
      <c r="Q21" s="421"/>
      <c r="R21" s="421"/>
      <c r="S21" s="421"/>
      <c r="T21" s="422"/>
      <c r="U21" s="424"/>
      <c r="V21" s="424"/>
      <c r="W21" s="424"/>
      <c r="X21" s="424"/>
      <c r="Y21" s="424"/>
      <c r="Z21" s="424"/>
      <c r="AA21" s="424"/>
      <c r="AB21" s="424"/>
      <c r="AC21" s="427"/>
      <c r="AD21" s="428"/>
    </row>
    <row r="22" spans="1:30" ht="12.95" customHeight="1">
      <c r="A22" s="5"/>
      <c r="B22" s="420" t="s">
        <v>201</v>
      </c>
      <c r="C22" s="421"/>
      <c r="D22" s="421"/>
      <c r="E22" s="421"/>
      <c r="F22" s="421"/>
      <c r="G22" s="421"/>
      <c r="H22" s="421"/>
      <c r="I22" s="421"/>
      <c r="J22" s="421"/>
      <c r="K22" s="421"/>
      <c r="L22" s="421"/>
      <c r="M22" s="421"/>
      <c r="N22" s="421"/>
      <c r="O22" s="421"/>
      <c r="P22" s="421"/>
      <c r="Q22" s="421"/>
      <c r="R22" s="421"/>
      <c r="S22" s="421"/>
      <c r="T22" s="422"/>
      <c r="U22" s="424" t="str">
        <f>データシート!D58</f>
        <v/>
      </c>
      <c r="V22" s="424"/>
      <c r="W22" s="424"/>
      <c r="X22" s="424"/>
      <c r="Y22" s="424"/>
      <c r="Z22" s="424"/>
      <c r="AA22" s="424"/>
      <c r="AB22" s="424"/>
      <c r="AC22" s="427" t="s">
        <v>34</v>
      </c>
      <c r="AD22" s="428"/>
    </row>
    <row r="23" spans="1:30" ht="12.95" customHeight="1">
      <c r="A23" s="5"/>
      <c r="B23" s="420"/>
      <c r="C23" s="421"/>
      <c r="D23" s="421"/>
      <c r="E23" s="421"/>
      <c r="F23" s="421"/>
      <c r="G23" s="421"/>
      <c r="H23" s="421"/>
      <c r="I23" s="421"/>
      <c r="J23" s="421"/>
      <c r="K23" s="421"/>
      <c r="L23" s="421"/>
      <c r="M23" s="421"/>
      <c r="N23" s="421"/>
      <c r="O23" s="421"/>
      <c r="P23" s="421"/>
      <c r="Q23" s="421"/>
      <c r="R23" s="421"/>
      <c r="S23" s="421"/>
      <c r="T23" s="422"/>
      <c r="U23" s="424"/>
      <c r="V23" s="424"/>
      <c r="W23" s="424"/>
      <c r="X23" s="424"/>
      <c r="Y23" s="424"/>
      <c r="Z23" s="424"/>
      <c r="AA23" s="424"/>
      <c r="AB23" s="424"/>
      <c r="AC23" s="427"/>
      <c r="AD23" s="428"/>
    </row>
    <row r="24" spans="1:30" ht="12.95" customHeight="1">
      <c r="A24" s="5"/>
      <c r="B24" s="429" t="s">
        <v>202</v>
      </c>
      <c r="C24" s="430"/>
      <c r="D24" s="430"/>
      <c r="E24" s="430"/>
      <c r="F24" s="430"/>
      <c r="G24" s="430"/>
      <c r="H24" s="430"/>
      <c r="I24" s="430"/>
      <c r="J24" s="430"/>
      <c r="K24" s="430"/>
      <c r="L24" s="430"/>
      <c r="M24" s="430"/>
      <c r="N24" s="430"/>
      <c r="O24" s="430"/>
      <c r="P24" s="430"/>
      <c r="Q24" s="430"/>
      <c r="R24" s="430"/>
      <c r="S24" s="430"/>
      <c r="T24" s="431"/>
      <c r="U24" s="438" t="e">
        <f>データシート!D60</f>
        <v>#N/A</v>
      </c>
      <c r="V24" s="439"/>
      <c r="W24" s="439"/>
      <c r="X24" s="439"/>
      <c r="Y24" s="439"/>
      <c r="Z24" s="439"/>
      <c r="AA24" s="439"/>
      <c r="AB24" s="439"/>
      <c r="AC24" s="397" t="s">
        <v>34</v>
      </c>
      <c r="AD24" s="444"/>
    </row>
    <row r="25" spans="1:30" ht="12.95" customHeight="1">
      <c r="A25" s="5"/>
      <c r="B25" s="432"/>
      <c r="C25" s="433"/>
      <c r="D25" s="433"/>
      <c r="E25" s="433"/>
      <c r="F25" s="433"/>
      <c r="G25" s="433"/>
      <c r="H25" s="433"/>
      <c r="I25" s="433"/>
      <c r="J25" s="433"/>
      <c r="K25" s="433"/>
      <c r="L25" s="433"/>
      <c r="M25" s="433"/>
      <c r="N25" s="433"/>
      <c r="O25" s="433"/>
      <c r="P25" s="433"/>
      <c r="Q25" s="433"/>
      <c r="R25" s="433"/>
      <c r="S25" s="433"/>
      <c r="T25" s="434"/>
      <c r="U25" s="440"/>
      <c r="V25" s="441"/>
      <c r="W25" s="441"/>
      <c r="X25" s="441"/>
      <c r="Y25" s="441"/>
      <c r="Z25" s="441"/>
      <c r="AA25" s="441"/>
      <c r="AB25" s="441"/>
      <c r="AC25" s="400"/>
      <c r="AD25" s="445"/>
    </row>
    <row r="26" spans="1:30" ht="15.95" customHeight="1">
      <c r="A26" s="5"/>
      <c r="B26" s="432"/>
      <c r="C26" s="433"/>
      <c r="D26" s="433"/>
      <c r="E26" s="433"/>
      <c r="F26" s="433"/>
      <c r="G26" s="433"/>
      <c r="H26" s="433"/>
      <c r="I26" s="433"/>
      <c r="J26" s="433"/>
      <c r="K26" s="433"/>
      <c r="L26" s="433"/>
      <c r="M26" s="433"/>
      <c r="N26" s="433"/>
      <c r="O26" s="433"/>
      <c r="P26" s="433"/>
      <c r="Q26" s="433"/>
      <c r="R26" s="433"/>
      <c r="S26" s="433"/>
      <c r="T26" s="434"/>
      <c r="U26" s="440"/>
      <c r="V26" s="441"/>
      <c r="W26" s="441"/>
      <c r="X26" s="441"/>
      <c r="Y26" s="441"/>
      <c r="Z26" s="441"/>
      <c r="AA26" s="441"/>
      <c r="AB26" s="441"/>
      <c r="AC26" s="400"/>
      <c r="AD26" s="445"/>
    </row>
    <row r="27" spans="1:30" ht="15.95" customHeight="1">
      <c r="A27" s="127"/>
      <c r="B27" s="435"/>
      <c r="C27" s="436"/>
      <c r="D27" s="436"/>
      <c r="E27" s="436"/>
      <c r="F27" s="436"/>
      <c r="G27" s="436"/>
      <c r="H27" s="436"/>
      <c r="I27" s="436"/>
      <c r="J27" s="436"/>
      <c r="K27" s="436"/>
      <c r="L27" s="436"/>
      <c r="M27" s="436"/>
      <c r="N27" s="436"/>
      <c r="O27" s="436"/>
      <c r="P27" s="436"/>
      <c r="Q27" s="436"/>
      <c r="R27" s="436"/>
      <c r="S27" s="436"/>
      <c r="T27" s="437"/>
      <c r="U27" s="442"/>
      <c r="V27" s="443"/>
      <c r="W27" s="443"/>
      <c r="X27" s="443"/>
      <c r="Y27" s="443"/>
      <c r="Z27" s="443"/>
      <c r="AA27" s="443"/>
      <c r="AB27" s="443"/>
      <c r="AC27" s="403"/>
      <c r="AD27" s="446"/>
    </row>
    <row r="28" spans="1:30" ht="12.95" customHeight="1">
      <c r="A28" s="2"/>
      <c r="B28" s="447" t="s">
        <v>203</v>
      </c>
      <c r="C28" s="430"/>
      <c r="D28" s="430"/>
      <c r="E28" s="430"/>
      <c r="F28" s="430"/>
      <c r="G28" s="430"/>
      <c r="H28" s="430"/>
      <c r="I28" s="430"/>
      <c r="J28" s="430"/>
      <c r="K28" s="430"/>
      <c r="L28" s="430"/>
      <c r="M28" s="430"/>
      <c r="N28" s="430"/>
      <c r="O28" s="430"/>
      <c r="P28" s="430"/>
      <c r="Q28" s="430"/>
      <c r="R28" s="430"/>
      <c r="S28" s="430"/>
      <c r="T28" s="431"/>
      <c r="U28" s="441" t="e">
        <f>データシート!D61</f>
        <v>#N/A</v>
      </c>
      <c r="V28" s="441"/>
      <c r="W28" s="441"/>
      <c r="X28" s="441"/>
      <c r="Y28" s="441"/>
      <c r="Z28" s="441"/>
      <c r="AA28" s="441"/>
      <c r="AB28" s="441"/>
      <c r="AC28" s="400" t="s">
        <v>34</v>
      </c>
      <c r="AD28" s="445"/>
    </row>
    <row r="29" spans="1:30" ht="12.95" customHeight="1" thickBot="1">
      <c r="A29" s="2"/>
      <c r="B29" s="448"/>
      <c r="C29" s="449"/>
      <c r="D29" s="449"/>
      <c r="E29" s="449"/>
      <c r="F29" s="449"/>
      <c r="G29" s="449"/>
      <c r="H29" s="449"/>
      <c r="I29" s="449"/>
      <c r="J29" s="449"/>
      <c r="K29" s="449"/>
      <c r="L29" s="449"/>
      <c r="M29" s="449"/>
      <c r="N29" s="449"/>
      <c r="O29" s="449"/>
      <c r="P29" s="449"/>
      <c r="Q29" s="449"/>
      <c r="R29" s="449"/>
      <c r="S29" s="449"/>
      <c r="T29" s="450"/>
      <c r="U29" s="451"/>
      <c r="V29" s="451"/>
      <c r="W29" s="451"/>
      <c r="X29" s="451"/>
      <c r="Y29" s="451"/>
      <c r="Z29" s="451"/>
      <c r="AA29" s="451"/>
      <c r="AB29" s="451"/>
      <c r="AC29" s="452"/>
      <c r="AD29" s="453"/>
    </row>
    <row r="30" spans="1:30" ht="12.95" customHeight="1">
      <c r="A30" s="127"/>
      <c r="B30" s="417" t="s">
        <v>204</v>
      </c>
      <c r="C30" s="418"/>
      <c r="D30" s="418"/>
      <c r="E30" s="418"/>
      <c r="F30" s="418"/>
      <c r="G30" s="418"/>
      <c r="H30" s="418"/>
      <c r="I30" s="418"/>
      <c r="J30" s="418"/>
      <c r="K30" s="418"/>
      <c r="L30" s="418"/>
      <c r="M30" s="418"/>
      <c r="N30" s="418"/>
      <c r="O30" s="418"/>
      <c r="P30" s="418"/>
      <c r="Q30" s="418"/>
      <c r="R30" s="418"/>
      <c r="S30" s="418"/>
      <c r="T30" s="419"/>
      <c r="U30" s="423">
        <f>データシート!D62</f>
        <v>0</v>
      </c>
      <c r="V30" s="423"/>
      <c r="W30" s="423"/>
      <c r="X30" s="423"/>
      <c r="Y30" s="423"/>
      <c r="Z30" s="423"/>
      <c r="AA30" s="423"/>
      <c r="AB30" s="423"/>
      <c r="AC30" s="425" t="s">
        <v>34</v>
      </c>
      <c r="AD30" s="426"/>
    </row>
    <row r="31" spans="1:30" ht="12.95" customHeight="1">
      <c r="A31" s="127"/>
      <c r="B31" s="420"/>
      <c r="C31" s="421"/>
      <c r="D31" s="421"/>
      <c r="E31" s="421"/>
      <c r="F31" s="421"/>
      <c r="G31" s="421"/>
      <c r="H31" s="421"/>
      <c r="I31" s="421"/>
      <c r="J31" s="421"/>
      <c r="K31" s="421"/>
      <c r="L31" s="421"/>
      <c r="M31" s="421"/>
      <c r="N31" s="421"/>
      <c r="O31" s="421"/>
      <c r="P31" s="421"/>
      <c r="Q31" s="421"/>
      <c r="R31" s="421"/>
      <c r="S31" s="421"/>
      <c r="T31" s="422"/>
      <c r="U31" s="424"/>
      <c r="V31" s="424"/>
      <c r="W31" s="424"/>
      <c r="X31" s="424"/>
      <c r="Y31" s="424"/>
      <c r="Z31" s="424"/>
      <c r="AA31" s="424"/>
      <c r="AB31" s="424"/>
      <c r="AC31" s="427"/>
      <c r="AD31" s="428"/>
    </row>
    <row r="32" spans="1:30" ht="12.95" customHeight="1">
      <c r="A32" s="2"/>
      <c r="B32" s="420" t="s">
        <v>205</v>
      </c>
      <c r="C32" s="421"/>
      <c r="D32" s="421"/>
      <c r="E32" s="421"/>
      <c r="F32" s="421"/>
      <c r="G32" s="421"/>
      <c r="H32" s="421"/>
      <c r="I32" s="421"/>
      <c r="J32" s="421"/>
      <c r="K32" s="421"/>
      <c r="L32" s="421"/>
      <c r="M32" s="421"/>
      <c r="N32" s="421"/>
      <c r="O32" s="421"/>
      <c r="P32" s="421"/>
      <c r="Q32" s="421"/>
      <c r="R32" s="421"/>
      <c r="S32" s="421"/>
      <c r="T32" s="422"/>
      <c r="U32" s="424">
        <f>データシート!D63</f>
        <v>0</v>
      </c>
      <c r="V32" s="424"/>
      <c r="W32" s="424"/>
      <c r="X32" s="424"/>
      <c r="Y32" s="424"/>
      <c r="Z32" s="424"/>
      <c r="AA32" s="424"/>
      <c r="AB32" s="424"/>
      <c r="AC32" s="427" t="s">
        <v>34</v>
      </c>
      <c r="AD32" s="428"/>
    </row>
    <row r="33" spans="1:30" ht="12.95" customHeight="1">
      <c r="A33" s="2"/>
      <c r="B33" s="420"/>
      <c r="C33" s="421"/>
      <c r="D33" s="421"/>
      <c r="E33" s="421"/>
      <c r="F33" s="421"/>
      <c r="G33" s="421"/>
      <c r="H33" s="421"/>
      <c r="I33" s="421"/>
      <c r="J33" s="421"/>
      <c r="K33" s="421"/>
      <c r="L33" s="421"/>
      <c r="M33" s="421"/>
      <c r="N33" s="421"/>
      <c r="O33" s="421"/>
      <c r="P33" s="421"/>
      <c r="Q33" s="421"/>
      <c r="R33" s="421"/>
      <c r="S33" s="421"/>
      <c r="T33" s="422"/>
      <c r="U33" s="424"/>
      <c r="V33" s="424"/>
      <c r="W33" s="424"/>
      <c r="X33" s="424"/>
      <c r="Y33" s="424"/>
      <c r="Z33" s="424"/>
      <c r="AA33" s="424"/>
      <c r="AB33" s="424"/>
      <c r="AC33" s="427"/>
      <c r="AD33" s="428"/>
    </row>
    <row r="34" spans="1:30" ht="12.95" customHeight="1">
      <c r="A34" s="2"/>
      <c r="B34" s="420" t="s">
        <v>206</v>
      </c>
      <c r="C34" s="421"/>
      <c r="D34" s="421"/>
      <c r="E34" s="421"/>
      <c r="F34" s="421"/>
      <c r="G34" s="421"/>
      <c r="H34" s="421"/>
      <c r="I34" s="421"/>
      <c r="J34" s="421"/>
      <c r="K34" s="421"/>
      <c r="L34" s="421"/>
      <c r="M34" s="421"/>
      <c r="N34" s="421"/>
      <c r="O34" s="421"/>
      <c r="P34" s="421"/>
      <c r="Q34" s="421"/>
      <c r="R34" s="421"/>
      <c r="S34" s="421"/>
      <c r="T34" s="422"/>
      <c r="U34" s="424">
        <f>データシート!D64</f>
        <v>0</v>
      </c>
      <c r="V34" s="424"/>
      <c r="W34" s="424"/>
      <c r="X34" s="424"/>
      <c r="Y34" s="424"/>
      <c r="Z34" s="424"/>
      <c r="AA34" s="424"/>
      <c r="AB34" s="424"/>
      <c r="AC34" s="427" t="s">
        <v>34</v>
      </c>
      <c r="AD34" s="428"/>
    </row>
    <row r="35" spans="1:30" ht="12.95" customHeight="1">
      <c r="A35" s="2"/>
      <c r="B35" s="420"/>
      <c r="C35" s="421"/>
      <c r="D35" s="421"/>
      <c r="E35" s="421"/>
      <c r="F35" s="421"/>
      <c r="G35" s="421"/>
      <c r="H35" s="421"/>
      <c r="I35" s="421"/>
      <c r="J35" s="421"/>
      <c r="K35" s="421"/>
      <c r="L35" s="421"/>
      <c r="M35" s="421"/>
      <c r="N35" s="421"/>
      <c r="O35" s="421"/>
      <c r="P35" s="421"/>
      <c r="Q35" s="421"/>
      <c r="R35" s="421"/>
      <c r="S35" s="421"/>
      <c r="T35" s="422"/>
      <c r="U35" s="424"/>
      <c r="V35" s="424"/>
      <c r="W35" s="424"/>
      <c r="X35" s="424"/>
      <c r="Y35" s="424"/>
      <c r="Z35" s="424"/>
      <c r="AA35" s="424"/>
      <c r="AB35" s="424"/>
      <c r="AC35" s="427"/>
      <c r="AD35" s="428"/>
    </row>
    <row r="36" spans="1:30" ht="12.95" customHeight="1">
      <c r="A36" s="128"/>
      <c r="B36" s="420" t="s">
        <v>207</v>
      </c>
      <c r="C36" s="421"/>
      <c r="D36" s="421"/>
      <c r="E36" s="421"/>
      <c r="F36" s="421"/>
      <c r="G36" s="421"/>
      <c r="H36" s="421"/>
      <c r="I36" s="421"/>
      <c r="J36" s="421"/>
      <c r="K36" s="421"/>
      <c r="L36" s="421"/>
      <c r="M36" s="421"/>
      <c r="N36" s="421"/>
      <c r="O36" s="421"/>
      <c r="P36" s="421"/>
      <c r="Q36" s="421"/>
      <c r="R36" s="421"/>
      <c r="S36" s="421"/>
      <c r="T36" s="422"/>
      <c r="U36" s="424">
        <f>データシート!D65</f>
        <v>0</v>
      </c>
      <c r="V36" s="424"/>
      <c r="W36" s="424"/>
      <c r="X36" s="424"/>
      <c r="Y36" s="424"/>
      <c r="Z36" s="424"/>
      <c r="AA36" s="424"/>
      <c r="AB36" s="424"/>
      <c r="AC36" s="427" t="s">
        <v>34</v>
      </c>
      <c r="AD36" s="428"/>
    </row>
    <row r="37" spans="1:30" s="4" customFormat="1" ht="12.95" customHeight="1">
      <c r="A37" s="129"/>
      <c r="B37" s="420"/>
      <c r="C37" s="421"/>
      <c r="D37" s="421"/>
      <c r="E37" s="421"/>
      <c r="F37" s="421"/>
      <c r="G37" s="421"/>
      <c r="H37" s="421"/>
      <c r="I37" s="421"/>
      <c r="J37" s="421"/>
      <c r="K37" s="421"/>
      <c r="L37" s="421"/>
      <c r="M37" s="421"/>
      <c r="N37" s="421"/>
      <c r="O37" s="421"/>
      <c r="P37" s="421"/>
      <c r="Q37" s="421"/>
      <c r="R37" s="421"/>
      <c r="S37" s="421"/>
      <c r="T37" s="422"/>
      <c r="U37" s="424"/>
      <c r="V37" s="424"/>
      <c r="W37" s="424"/>
      <c r="X37" s="424"/>
      <c r="Y37" s="424"/>
      <c r="Z37" s="424"/>
      <c r="AA37" s="424"/>
      <c r="AB37" s="424"/>
      <c r="AC37" s="427"/>
      <c r="AD37" s="428"/>
    </row>
    <row r="38" spans="1:30" ht="12.95" customHeight="1">
      <c r="B38" s="462" t="s">
        <v>265</v>
      </c>
      <c r="C38" s="433"/>
      <c r="D38" s="433"/>
      <c r="E38" s="433"/>
      <c r="F38" s="433"/>
      <c r="G38" s="433"/>
      <c r="H38" s="433"/>
      <c r="I38" s="433"/>
      <c r="J38" s="433"/>
      <c r="K38" s="433"/>
      <c r="L38" s="433"/>
      <c r="M38" s="433"/>
      <c r="N38" s="433"/>
      <c r="O38" s="433"/>
      <c r="P38" s="433"/>
      <c r="Q38" s="433"/>
      <c r="R38" s="433"/>
      <c r="S38" s="433"/>
      <c r="T38" s="434"/>
      <c r="U38" s="438">
        <f>データシート!D66</f>
        <v>0</v>
      </c>
      <c r="V38" s="439"/>
      <c r="W38" s="439"/>
      <c r="X38" s="439"/>
      <c r="Y38" s="439"/>
      <c r="Z38" s="439"/>
      <c r="AA38" s="439"/>
      <c r="AB38" s="439"/>
      <c r="AC38" s="397" t="s">
        <v>34</v>
      </c>
      <c r="AD38" s="444"/>
    </row>
    <row r="39" spans="1:30" ht="12.95" customHeight="1">
      <c r="B39" s="432"/>
      <c r="C39" s="433"/>
      <c r="D39" s="433"/>
      <c r="E39" s="433"/>
      <c r="F39" s="433"/>
      <c r="G39" s="433"/>
      <c r="H39" s="433"/>
      <c r="I39" s="433"/>
      <c r="J39" s="433"/>
      <c r="K39" s="433"/>
      <c r="L39" s="433"/>
      <c r="M39" s="433"/>
      <c r="N39" s="433"/>
      <c r="O39" s="433"/>
      <c r="P39" s="433"/>
      <c r="Q39" s="433"/>
      <c r="R39" s="433"/>
      <c r="S39" s="433"/>
      <c r="T39" s="434"/>
      <c r="U39" s="440"/>
      <c r="V39" s="441"/>
      <c r="W39" s="441"/>
      <c r="X39" s="441"/>
      <c r="Y39" s="441"/>
      <c r="Z39" s="441"/>
      <c r="AA39" s="441"/>
      <c r="AB39" s="441"/>
      <c r="AC39" s="400"/>
      <c r="AD39" s="445"/>
    </row>
    <row r="40" spans="1:30" ht="12.95" customHeight="1">
      <c r="B40" s="432"/>
      <c r="C40" s="433"/>
      <c r="D40" s="433"/>
      <c r="E40" s="433"/>
      <c r="F40" s="433"/>
      <c r="G40" s="433"/>
      <c r="H40" s="433"/>
      <c r="I40" s="433"/>
      <c r="J40" s="433"/>
      <c r="K40" s="433"/>
      <c r="L40" s="433"/>
      <c r="M40" s="433"/>
      <c r="N40" s="433"/>
      <c r="O40" s="433"/>
      <c r="P40" s="433"/>
      <c r="Q40" s="433"/>
      <c r="R40" s="433"/>
      <c r="S40" s="433"/>
      <c r="T40" s="434"/>
      <c r="U40" s="440"/>
      <c r="V40" s="441"/>
      <c r="W40" s="441"/>
      <c r="X40" s="441"/>
      <c r="Y40" s="441"/>
      <c r="Z40" s="441"/>
      <c r="AA40" s="441"/>
      <c r="AB40" s="441"/>
      <c r="AC40" s="400"/>
      <c r="AD40" s="445"/>
    </row>
    <row r="41" spans="1:30" ht="12.95" customHeight="1">
      <c r="B41" s="435"/>
      <c r="C41" s="436"/>
      <c r="D41" s="436"/>
      <c r="E41" s="436"/>
      <c r="F41" s="436"/>
      <c r="G41" s="436"/>
      <c r="H41" s="436"/>
      <c r="I41" s="436"/>
      <c r="J41" s="436"/>
      <c r="K41" s="436"/>
      <c r="L41" s="436"/>
      <c r="M41" s="436"/>
      <c r="N41" s="436"/>
      <c r="O41" s="436"/>
      <c r="P41" s="436"/>
      <c r="Q41" s="436"/>
      <c r="R41" s="436"/>
      <c r="S41" s="436"/>
      <c r="T41" s="437"/>
      <c r="U41" s="442"/>
      <c r="V41" s="443"/>
      <c r="W41" s="443"/>
      <c r="X41" s="443"/>
      <c r="Y41" s="443"/>
      <c r="Z41" s="443"/>
      <c r="AA41" s="443"/>
      <c r="AB41" s="443"/>
      <c r="AC41" s="403"/>
      <c r="AD41" s="446"/>
    </row>
    <row r="42" spans="1:30" ht="12.95" customHeight="1">
      <c r="B42" s="447" t="s">
        <v>208</v>
      </c>
      <c r="C42" s="430"/>
      <c r="D42" s="430"/>
      <c r="E42" s="430"/>
      <c r="F42" s="430"/>
      <c r="G42" s="430"/>
      <c r="H42" s="430"/>
      <c r="I42" s="430"/>
      <c r="J42" s="430"/>
      <c r="K42" s="430"/>
      <c r="L42" s="430"/>
      <c r="M42" s="430"/>
      <c r="N42" s="430"/>
      <c r="O42" s="430"/>
      <c r="P42" s="430"/>
      <c r="Q42" s="430"/>
      <c r="R42" s="430"/>
      <c r="S42" s="430"/>
      <c r="T42" s="431"/>
      <c r="U42" s="441">
        <f>データシート!D67</f>
        <v>0</v>
      </c>
      <c r="V42" s="441"/>
      <c r="W42" s="441"/>
      <c r="X42" s="441"/>
      <c r="Y42" s="441"/>
      <c r="Z42" s="441"/>
      <c r="AA42" s="441"/>
      <c r="AB42" s="441"/>
      <c r="AC42" s="400" t="s">
        <v>34</v>
      </c>
      <c r="AD42" s="445"/>
    </row>
    <row r="43" spans="1:30" ht="12.95" customHeight="1" thickBot="1">
      <c r="B43" s="432"/>
      <c r="C43" s="433"/>
      <c r="D43" s="433"/>
      <c r="E43" s="433"/>
      <c r="F43" s="433"/>
      <c r="G43" s="433"/>
      <c r="H43" s="433"/>
      <c r="I43" s="433"/>
      <c r="J43" s="433"/>
      <c r="K43" s="433"/>
      <c r="L43" s="433"/>
      <c r="M43" s="433"/>
      <c r="N43" s="433"/>
      <c r="O43" s="433"/>
      <c r="P43" s="433"/>
      <c r="Q43" s="433"/>
      <c r="R43" s="433"/>
      <c r="S43" s="433"/>
      <c r="T43" s="434"/>
      <c r="U43" s="441"/>
      <c r="V43" s="441"/>
      <c r="W43" s="441"/>
      <c r="X43" s="441"/>
      <c r="Y43" s="441"/>
      <c r="Z43" s="441"/>
      <c r="AA43" s="441"/>
      <c r="AB43" s="441"/>
      <c r="AC43" s="400"/>
      <c r="AD43" s="445"/>
    </row>
    <row r="44" spans="1:30" ht="12.95" customHeight="1">
      <c r="B44" s="454" t="s">
        <v>209</v>
      </c>
      <c r="C44" s="455"/>
      <c r="D44" s="455"/>
      <c r="E44" s="455"/>
      <c r="F44" s="455"/>
      <c r="G44" s="455"/>
      <c r="H44" s="455"/>
      <c r="I44" s="455"/>
      <c r="J44" s="455"/>
      <c r="K44" s="455"/>
      <c r="L44" s="455"/>
      <c r="M44" s="455"/>
      <c r="N44" s="455"/>
      <c r="O44" s="455"/>
      <c r="P44" s="455"/>
      <c r="Q44" s="455"/>
      <c r="R44" s="455"/>
      <c r="S44" s="455"/>
      <c r="T44" s="456"/>
      <c r="U44" s="457" t="e">
        <f>データシート!D68</f>
        <v>#N/A</v>
      </c>
      <c r="V44" s="458"/>
      <c r="W44" s="458"/>
      <c r="X44" s="458"/>
      <c r="Y44" s="458"/>
      <c r="Z44" s="458"/>
      <c r="AA44" s="458"/>
      <c r="AB44" s="458"/>
      <c r="AC44" s="460" t="s">
        <v>34</v>
      </c>
      <c r="AD44" s="461"/>
    </row>
    <row r="45" spans="1:30" ht="12.95" customHeight="1" thickBot="1">
      <c r="B45" s="448"/>
      <c r="C45" s="449"/>
      <c r="D45" s="449"/>
      <c r="E45" s="449"/>
      <c r="F45" s="449"/>
      <c r="G45" s="449"/>
      <c r="H45" s="449"/>
      <c r="I45" s="449"/>
      <c r="J45" s="449"/>
      <c r="K45" s="449"/>
      <c r="L45" s="449"/>
      <c r="M45" s="449"/>
      <c r="N45" s="449"/>
      <c r="O45" s="449"/>
      <c r="P45" s="449"/>
      <c r="Q45" s="449"/>
      <c r="R45" s="449"/>
      <c r="S45" s="449"/>
      <c r="T45" s="450"/>
      <c r="U45" s="459"/>
      <c r="V45" s="451"/>
      <c r="W45" s="451"/>
      <c r="X45" s="451"/>
      <c r="Y45" s="451"/>
      <c r="Z45" s="451"/>
      <c r="AA45" s="451"/>
      <c r="AB45" s="451"/>
      <c r="AC45" s="452"/>
      <c r="AD45" s="453"/>
    </row>
    <row r="46" spans="1:30" ht="11.1" customHeight="1">
      <c r="B46" s="4" t="s">
        <v>216</v>
      </c>
    </row>
    <row r="47" spans="1:30" ht="11.1" customHeight="1">
      <c r="B47" s="4" t="s">
        <v>210</v>
      </c>
    </row>
    <row r="48" spans="1:30" ht="11.1" customHeight="1">
      <c r="B48" s="4" t="s">
        <v>211</v>
      </c>
    </row>
    <row r="49" spans="2:2" ht="11.1" customHeight="1">
      <c r="B49" s="4" t="s">
        <v>212</v>
      </c>
    </row>
    <row r="50" spans="2:2" ht="11.1" customHeight="1">
      <c r="B50" s="4" t="s">
        <v>217</v>
      </c>
    </row>
    <row r="51" spans="2:2" ht="12.95" customHeight="1"/>
    <row r="52" spans="2:2" ht="9.9499999999999993" customHeight="1"/>
    <row r="53" spans="2:2" ht="9.9499999999999993" customHeight="1"/>
    <row r="54" spans="2:2" ht="9.9499999999999993" customHeight="1"/>
    <row r="55" spans="2:2" ht="9.9499999999999993" customHeight="1"/>
    <row r="56" spans="2:2" ht="9.9499999999999993" customHeight="1"/>
    <row r="57" spans="2:2" ht="9.9499999999999993" customHeight="1"/>
    <row r="58" spans="2:2" ht="9.9499999999999993" customHeight="1"/>
    <row r="59" spans="2:2" ht="9.9499999999999993" customHeight="1"/>
    <row r="60" spans="2:2" ht="9.9499999999999993" customHeight="1"/>
    <row r="61" spans="2:2" ht="9.9499999999999993" customHeight="1"/>
    <row r="62" spans="2:2" ht="9.9499999999999993" customHeight="1"/>
    <row r="63" spans="2:2" ht="9.9499999999999993" customHeight="1"/>
    <row r="64" spans="2:2" ht="9.9499999999999993" customHeight="1"/>
    <row r="65" ht="9.9499999999999993" customHeight="1"/>
    <row r="66" ht="9.9499999999999993" customHeight="1"/>
    <row r="67" ht="9.9499999999999993" customHeight="1"/>
  </sheetData>
  <sheetProtection algorithmName="SHA-512" hashValue="CR63LTchmqgRMp63LJVw3RsudLtE7+5KoIH4z9vfE6/Ny/G2UQ2TOcpcYw2bi1tFdD4hLlTsVP1dUX8WvOHU5A==" saltValue="v4PVt8URAjPAGl0Xvsc45w==" spinCount="100000" sheet="1" objects="1" scenarios="1"/>
  <mergeCells count="53">
    <mergeCell ref="B44:T45"/>
    <mergeCell ref="U44:AB45"/>
    <mergeCell ref="AC44:AD45"/>
    <mergeCell ref="B38:T41"/>
    <mergeCell ref="U38:AB41"/>
    <mergeCell ref="AC38:AD41"/>
    <mergeCell ref="B42:T43"/>
    <mergeCell ref="U42:AB43"/>
    <mergeCell ref="AC42:AD43"/>
    <mergeCell ref="B34:T35"/>
    <mergeCell ref="U34:AB35"/>
    <mergeCell ref="AC34:AD35"/>
    <mergeCell ref="B36:T37"/>
    <mergeCell ref="U36:AB37"/>
    <mergeCell ref="AC36:AD37"/>
    <mergeCell ref="B30:T31"/>
    <mergeCell ref="U30:AB31"/>
    <mergeCell ref="AC30:AD31"/>
    <mergeCell ref="B32:T33"/>
    <mergeCell ref="U32:AB33"/>
    <mergeCell ref="AC32:AD33"/>
    <mergeCell ref="B24:T27"/>
    <mergeCell ref="U24:AB27"/>
    <mergeCell ref="AC24:AD27"/>
    <mergeCell ref="B28:T29"/>
    <mergeCell ref="U28:AB29"/>
    <mergeCell ref="AC28:AD29"/>
    <mergeCell ref="B20:T21"/>
    <mergeCell ref="U20:AB21"/>
    <mergeCell ref="AC20:AD21"/>
    <mergeCell ref="B22:T23"/>
    <mergeCell ref="U22:AB23"/>
    <mergeCell ref="AC22:AD23"/>
    <mergeCell ref="B16:T17"/>
    <mergeCell ref="U16:AB17"/>
    <mergeCell ref="AC16:AD17"/>
    <mergeCell ref="B18:T19"/>
    <mergeCell ref="U18:AB19"/>
    <mergeCell ref="AC18:AD19"/>
    <mergeCell ref="B10:M11"/>
    <mergeCell ref="N10:AD11"/>
    <mergeCell ref="B12:M13"/>
    <mergeCell ref="N12:AD13"/>
    <mergeCell ref="B14:T15"/>
    <mergeCell ref="U14:AD15"/>
    <mergeCell ref="A1:I2"/>
    <mergeCell ref="B4:H9"/>
    <mergeCell ref="O4:AD4"/>
    <mergeCell ref="O5:AD5"/>
    <mergeCell ref="O6:AD6"/>
    <mergeCell ref="O7:AD7"/>
    <mergeCell ref="O9:S9"/>
    <mergeCell ref="X9:Z9"/>
  </mergeCells>
  <phoneticPr fontId="1"/>
  <conditionalFormatting sqref="J4:O7">
    <cfRule type="cellIs" dxfId="23" priority="1" operator="equal">
      <formula>0</formula>
    </cfRule>
  </conditionalFormatting>
  <conditionalFormatting sqref="J9:O9 T9:X9 AA9:AD9 N10">
    <cfRule type="cellIs" dxfId="22" priority="3" operator="equal">
      <formula>0</formula>
    </cfRule>
  </conditionalFormatting>
  <conditionalFormatting sqref="J8:AD8">
    <cfRule type="cellIs" dxfId="21" priority="4" operator="equal">
      <formula>0</formula>
    </cfRule>
  </conditionalFormatting>
  <conditionalFormatting sqref="N12">
    <cfRule type="cellIs" dxfId="20" priority="2" operator="equal">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A397-C8C7-4BB0-972A-125F977F0990}">
  <sheetPr>
    <tabColor rgb="FFFFFF00"/>
  </sheetPr>
  <dimension ref="A1:AJ71"/>
  <sheetViews>
    <sheetView showGridLines="0" view="pageBreakPreview" zoomScaleNormal="100" zoomScaleSheetLayoutView="100" workbookViewId="0">
      <selection activeCell="A8" sqref="A8"/>
    </sheetView>
  </sheetViews>
  <sheetFormatPr defaultRowHeight="13.5"/>
  <cols>
    <col min="1" max="43" width="2.625" style="93" customWidth="1"/>
    <col min="44" max="16384" width="9" style="93"/>
  </cols>
  <sheetData>
    <row r="1" spans="1:36" ht="12.95" customHeight="1">
      <c r="A1" s="464" t="s">
        <v>88</v>
      </c>
      <c r="B1" s="464"/>
      <c r="C1" s="464"/>
      <c r="D1" s="464"/>
      <c r="E1" s="464"/>
      <c r="F1" s="464"/>
      <c r="G1" s="464"/>
      <c r="H1" s="464"/>
      <c r="I1" s="464"/>
      <c r="W1" s="94"/>
      <c r="X1" s="94"/>
      <c r="Y1" s="94"/>
      <c r="Z1" s="94"/>
      <c r="AA1" s="94"/>
      <c r="AB1" s="94"/>
      <c r="AC1" s="94"/>
      <c r="AD1" s="94"/>
    </row>
    <row r="2" spans="1:36" ht="12.95" customHeight="1">
      <c r="A2" s="464"/>
      <c r="B2" s="464"/>
      <c r="C2" s="464"/>
      <c r="D2" s="464"/>
      <c r="E2" s="464"/>
      <c r="F2" s="464"/>
      <c r="G2" s="464"/>
      <c r="H2" s="464"/>
      <c r="I2" s="464"/>
      <c r="O2" s="465"/>
      <c r="P2" s="465"/>
      <c r="T2" s="95"/>
      <c r="U2" s="95"/>
      <c r="V2" s="95"/>
      <c r="W2" s="95"/>
      <c r="X2" s="95"/>
      <c r="Y2" s="95"/>
      <c r="Z2" s="95"/>
      <c r="AA2" s="95"/>
      <c r="AB2" s="95"/>
      <c r="AC2" s="95"/>
      <c r="AD2" s="95"/>
    </row>
    <row r="3" spans="1:36" ht="12.95" customHeight="1"/>
    <row r="4" spans="1:36" ht="12.95" customHeight="1"/>
    <row r="5" spans="1:36" ht="12.95" customHeight="1"/>
    <row r="6" spans="1:36" ht="12.95" customHeight="1"/>
    <row r="7" spans="1:36" ht="20.100000000000001" customHeight="1">
      <c r="A7" s="93" t="s">
        <v>20</v>
      </c>
    </row>
    <row r="8" spans="1:36" ht="20.100000000000001" customHeight="1">
      <c r="A8" s="93" t="s">
        <v>1588</v>
      </c>
    </row>
    <row r="9" spans="1:36" ht="12.95" customHeight="1">
      <c r="W9" s="96"/>
      <c r="X9" s="97"/>
      <c r="Y9" s="98"/>
      <c r="Z9" s="96"/>
      <c r="AA9" s="97"/>
      <c r="AB9" s="97"/>
    </row>
    <row r="10" spans="1:36" ht="16.5" customHeight="1">
      <c r="O10" s="93" t="s">
        <v>152</v>
      </c>
      <c r="T10" s="466" t="str">
        <f>"住　所   〒"&amp;データシート!D19&amp;"-"&amp;データシート!G19&amp;"  "&amp;データシート!D20</f>
        <v xml:space="preserve">住　所   〒-  </v>
      </c>
      <c r="U10" s="466"/>
      <c r="V10" s="466"/>
      <c r="W10" s="466"/>
      <c r="X10" s="466"/>
      <c r="Y10" s="466"/>
      <c r="Z10" s="466"/>
      <c r="AA10" s="466"/>
      <c r="AB10" s="466"/>
      <c r="AC10" s="466"/>
      <c r="AD10" s="466"/>
      <c r="AE10" s="466"/>
      <c r="AF10" s="466"/>
      <c r="AG10" s="466"/>
      <c r="AH10" s="466"/>
      <c r="AI10" s="466"/>
      <c r="AJ10" s="466"/>
    </row>
    <row r="11" spans="1:36" ht="20.100000000000001" customHeight="1">
      <c r="T11" s="93" t="s">
        <v>22</v>
      </c>
      <c r="Y11" s="463">
        <f>データシート!D21</f>
        <v>0</v>
      </c>
      <c r="Z11" s="463"/>
      <c r="AA11" s="463"/>
      <c r="AB11" s="463"/>
      <c r="AC11" s="463"/>
      <c r="AD11" s="463"/>
      <c r="AE11" s="463"/>
      <c r="AF11" s="463"/>
      <c r="AG11" s="463"/>
      <c r="AH11" s="463"/>
      <c r="AI11" s="463"/>
      <c r="AJ11" s="463"/>
    </row>
    <row r="12" spans="1:36" ht="20.100000000000001" customHeight="1">
      <c r="T12" s="93" t="s">
        <v>23</v>
      </c>
      <c r="Z12" s="463" t="str">
        <f>データシート!D22&amp;"　 "&amp;データシート!D23</f>
        <v xml:space="preserve">　 </v>
      </c>
      <c r="AA12" s="463"/>
      <c r="AB12" s="463"/>
      <c r="AC12" s="463"/>
      <c r="AD12" s="463"/>
      <c r="AE12" s="463"/>
      <c r="AF12" s="463"/>
      <c r="AG12" s="463"/>
      <c r="AH12" s="463"/>
      <c r="AJ12" s="99" t="s">
        <v>27</v>
      </c>
    </row>
    <row r="13" spans="1:36" ht="20.100000000000001" customHeight="1">
      <c r="T13" s="169" t="s">
        <v>89</v>
      </c>
      <c r="AB13" s="463">
        <f>IFERROR(データシート!D40,"")</f>
        <v>0</v>
      </c>
      <c r="AC13" s="463"/>
      <c r="AD13" s="463"/>
      <c r="AE13" s="463"/>
      <c r="AF13" s="463"/>
      <c r="AG13" s="463"/>
      <c r="AH13" s="463"/>
      <c r="AI13" s="463"/>
      <c r="AJ13" s="169" t="s">
        <v>25</v>
      </c>
    </row>
    <row r="14" spans="1:36" ht="20.100000000000001" customHeight="1">
      <c r="U14" s="46" t="s">
        <v>90</v>
      </c>
      <c r="V14" s="46"/>
    </row>
    <row r="15" spans="1:36" ht="12.95" customHeight="1"/>
    <row r="16" spans="1:36" ht="20.100000000000001" customHeight="1">
      <c r="A16" s="465" t="s">
        <v>151</v>
      </c>
      <c r="B16" s="465"/>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row>
    <row r="17" spans="1:36" ht="20.100000000000001" customHeight="1">
      <c r="A17" s="465" t="s">
        <v>91</v>
      </c>
      <c r="B17" s="465"/>
      <c r="C17" s="465"/>
      <c r="D17" s="465"/>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row>
    <row r="18" spans="1:36" ht="15" customHeight="1">
      <c r="A18" s="97"/>
      <c r="B18" s="97"/>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row>
    <row r="19" spans="1:36" ht="12.95" customHeight="1"/>
    <row r="20" spans="1:36" ht="20.100000000000001" customHeight="1">
      <c r="B20" s="496" t="s">
        <v>153</v>
      </c>
      <c r="C20" s="496"/>
      <c r="D20" s="496"/>
      <c r="E20" s="496"/>
      <c r="F20" s="496"/>
      <c r="G20" s="496"/>
      <c r="H20" s="496"/>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496"/>
      <c r="AG20" s="496"/>
      <c r="AH20" s="496"/>
      <c r="AI20" s="496"/>
    </row>
    <row r="21" spans="1:36" ht="20.100000000000001" customHeight="1">
      <c r="B21" s="496"/>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row>
    <row r="22" spans="1:36" ht="20.100000000000001" customHeight="1">
      <c r="B22" s="496"/>
      <c r="C22" s="496"/>
      <c r="D22" s="496"/>
      <c r="E22" s="496"/>
      <c r="F22" s="496"/>
      <c r="G22" s="496"/>
      <c r="H22" s="496"/>
      <c r="I22" s="496"/>
      <c r="J22" s="496"/>
      <c r="K22" s="496"/>
      <c r="L22" s="496"/>
      <c r="M22" s="496"/>
      <c r="N22" s="496"/>
      <c r="O22" s="496"/>
      <c r="P22" s="496"/>
      <c r="Q22" s="496"/>
      <c r="R22" s="496"/>
      <c r="S22" s="496"/>
      <c r="T22" s="496"/>
      <c r="U22" s="496"/>
      <c r="V22" s="496"/>
      <c r="W22" s="496"/>
      <c r="X22" s="496"/>
      <c r="Y22" s="496"/>
      <c r="Z22" s="496"/>
      <c r="AA22" s="496"/>
      <c r="AB22" s="496"/>
      <c r="AC22" s="496"/>
      <c r="AD22" s="496"/>
      <c r="AE22" s="496"/>
      <c r="AF22" s="496"/>
      <c r="AG22" s="496"/>
      <c r="AH22" s="496"/>
      <c r="AI22" s="496"/>
    </row>
    <row r="23" spans="1:36" ht="15" customHeight="1"/>
    <row r="24" spans="1:36" ht="20.100000000000001" customHeight="1">
      <c r="A24" s="465" t="s">
        <v>26</v>
      </c>
      <c r="B24" s="465"/>
      <c r="C24" s="465"/>
      <c r="D24" s="465"/>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row>
    <row r="25" spans="1:36" ht="12.95" customHeight="1"/>
    <row r="26" spans="1:36" ht="15" customHeight="1">
      <c r="A26" s="101"/>
      <c r="B26" s="467" t="s">
        <v>92</v>
      </c>
      <c r="C26" s="468"/>
      <c r="D26" s="468"/>
      <c r="E26" s="468"/>
      <c r="F26" s="468"/>
      <c r="G26" s="468"/>
      <c r="H26" s="468"/>
      <c r="I26" s="469"/>
      <c r="J26" s="476" t="s">
        <v>93</v>
      </c>
      <c r="K26" s="477"/>
      <c r="L26" s="477"/>
      <c r="M26" s="477"/>
      <c r="N26" s="477"/>
      <c r="O26" s="477"/>
      <c r="P26" s="477"/>
      <c r="Q26" s="477"/>
      <c r="R26" s="477"/>
      <c r="S26" s="477"/>
      <c r="T26" s="480">
        <v>0</v>
      </c>
      <c r="U26" s="480"/>
      <c r="V26" s="480"/>
      <c r="W26" s="480"/>
      <c r="X26" s="480"/>
      <c r="Y26" s="480"/>
      <c r="Z26" s="480"/>
      <c r="AA26" s="480"/>
      <c r="AB26" s="480"/>
      <c r="AC26" s="482" t="s">
        <v>34</v>
      </c>
      <c r="AD26" s="482"/>
      <c r="AE26" s="482"/>
      <c r="AF26" s="482"/>
      <c r="AG26" s="482"/>
      <c r="AH26" s="482"/>
      <c r="AI26" s="484"/>
    </row>
    <row r="27" spans="1:36" ht="15" customHeight="1">
      <c r="A27" s="102"/>
      <c r="B27" s="470"/>
      <c r="C27" s="471"/>
      <c r="D27" s="471"/>
      <c r="E27" s="471"/>
      <c r="F27" s="471"/>
      <c r="G27" s="471"/>
      <c r="H27" s="471"/>
      <c r="I27" s="472"/>
      <c r="J27" s="478"/>
      <c r="K27" s="479"/>
      <c r="L27" s="479"/>
      <c r="M27" s="479"/>
      <c r="N27" s="479"/>
      <c r="O27" s="479"/>
      <c r="P27" s="479"/>
      <c r="Q27" s="479"/>
      <c r="R27" s="479"/>
      <c r="S27" s="479"/>
      <c r="T27" s="481"/>
      <c r="U27" s="481"/>
      <c r="V27" s="481"/>
      <c r="W27" s="481"/>
      <c r="X27" s="481"/>
      <c r="Y27" s="481"/>
      <c r="Z27" s="481"/>
      <c r="AA27" s="481"/>
      <c r="AB27" s="481"/>
      <c r="AC27" s="483"/>
      <c r="AD27" s="483"/>
      <c r="AE27" s="483"/>
      <c r="AF27" s="483"/>
      <c r="AG27" s="483"/>
      <c r="AH27" s="483"/>
      <c r="AI27" s="485"/>
    </row>
    <row r="28" spans="1:36" ht="15" customHeight="1">
      <c r="A28" s="102"/>
      <c r="B28" s="470"/>
      <c r="C28" s="471"/>
      <c r="D28" s="471"/>
      <c r="E28" s="471"/>
      <c r="F28" s="471"/>
      <c r="G28" s="471"/>
      <c r="H28" s="471"/>
      <c r="I28" s="472"/>
      <c r="J28" s="476" t="s">
        <v>94</v>
      </c>
      <c r="K28" s="477"/>
      <c r="L28" s="477"/>
      <c r="M28" s="477"/>
      <c r="N28" s="477"/>
      <c r="O28" s="477"/>
      <c r="P28" s="477"/>
      <c r="Q28" s="477"/>
      <c r="R28" s="477"/>
      <c r="S28" s="477"/>
      <c r="T28" s="486" t="e">
        <f>データシート!D74</f>
        <v>#N/A</v>
      </c>
      <c r="U28" s="486"/>
      <c r="V28" s="486"/>
      <c r="W28" s="486"/>
      <c r="X28" s="486"/>
      <c r="Y28" s="486"/>
      <c r="Z28" s="486"/>
      <c r="AA28" s="486"/>
      <c r="AB28" s="486"/>
      <c r="AC28" s="482" t="s">
        <v>34</v>
      </c>
      <c r="AD28" s="482"/>
      <c r="AE28" s="482"/>
      <c r="AF28" s="482"/>
      <c r="AG28" s="482"/>
      <c r="AH28" s="482"/>
      <c r="AI28" s="484"/>
    </row>
    <row r="29" spans="1:36" ht="15" customHeight="1">
      <c r="A29" s="102"/>
      <c r="B29" s="470"/>
      <c r="C29" s="471"/>
      <c r="D29" s="471"/>
      <c r="E29" s="471"/>
      <c r="F29" s="471"/>
      <c r="G29" s="471"/>
      <c r="H29" s="471"/>
      <c r="I29" s="472"/>
      <c r="J29" s="478"/>
      <c r="K29" s="479"/>
      <c r="L29" s="479"/>
      <c r="M29" s="479"/>
      <c r="N29" s="479"/>
      <c r="O29" s="479"/>
      <c r="P29" s="479"/>
      <c r="Q29" s="479"/>
      <c r="R29" s="479"/>
      <c r="S29" s="479"/>
      <c r="T29" s="487"/>
      <c r="U29" s="487"/>
      <c r="V29" s="487"/>
      <c r="W29" s="487"/>
      <c r="X29" s="487"/>
      <c r="Y29" s="487"/>
      <c r="Z29" s="487"/>
      <c r="AA29" s="487"/>
      <c r="AB29" s="487"/>
      <c r="AC29" s="483"/>
      <c r="AD29" s="483"/>
      <c r="AE29" s="483"/>
      <c r="AF29" s="483"/>
      <c r="AG29" s="483"/>
      <c r="AH29" s="483"/>
      <c r="AI29" s="485"/>
    </row>
    <row r="30" spans="1:36" ht="15" customHeight="1">
      <c r="A30" s="102"/>
      <c r="B30" s="470"/>
      <c r="C30" s="471"/>
      <c r="D30" s="471"/>
      <c r="E30" s="471"/>
      <c r="F30" s="471"/>
      <c r="G30" s="471"/>
      <c r="H30" s="471"/>
      <c r="I30" s="472"/>
      <c r="J30" s="488" t="s">
        <v>95</v>
      </c>
      <c r="K30" s="489"/>
      <c r="L30" s="489"/>
      <c r="M30" s="489"/>
      <c r="N30" s="489"/>
      <c r="O30" s="489"/>
      <c r="P30" s="489"/>
      <c r="Q30" s="489"/>
      <c r="R30" s="489"/>
      <c r="S30" s="489"/>
      <c r="T30" s="480" t="e">
        <f>SUM('様式第１３(第１３関係)'!T26:AB29)</f>
        <v>#N/A</v>
      </c>
      <c r="U30" s="480"/>
      <c r="V30" s="480"/>
      <c r="W30" s="480"/>
      <c r="X30" s="480"/>
      <c r="Y30" s="480"/>
      <c r="Z30" s="480"/>
      <c r="AA30" s="480"/>
      <c r="AB30" s="480"/>
      <c r="AC30" s="482" t="s">
        <v>34</v>
      </c>
      <c r="AD30" s="482"/>
      <c r="AE30" s="482"/>
      <c r="AF30" s="482"/>
      <c r="AG30" s="482"/>
      <c r="AH30" s="482"/>
      <c r="AI30" s="484"/>
    </row>
    <row r="31" spans="1:36" ht="15" customHeight="1">
      <c r="A31" s="102"/>
      <c r="B31" s="473"/>
      <c r="C31" s="474"/>
      <c r="D31" s="474"/>
      <c r="E31" s="474"/>
      <c r="F31" s="474"/>
      <c r="G31" s="474"/>
      <c r="H31" s="474"/>
      <c r="I31" s="475"/>
      <c r="J31" s="490"/>
      <c r="K31" s="491"/>
      <c r="L31" s="491"/>
      <c r="M31" s="491"/>
      <c r="N31" s="491"/>
      <c r="O31" s="491"/>
      <c r="P31" s="491"/>
      <c r="Q31" s="491"/>
      <c r="R31" s="491"/>
      <c r="S31" s="491"/>
      <c r="T31" s="481"/>
      <c r="U31" s="481"/>
      <c r="V31" s="481"/>
      <c r="W31" s="481"/>
      <c r="X31" s="481"/>
      <c r="Y31" s="481"/>
      <c r="Z31" s="481"/>
      <c r="AA31" s="481"/>
      <c r="AB31" s="481"/>
      <c r="AC31" s="483"/>
      <c r="AD31" s="483"/>
      <c r="AE31" s="483"/>
      <c r="AF31" s="483"/>
      <c r="AG31" s="483"/>
      <c r="AH31" s="483"/>
      <c r="AI31" s="485"/>
    </row>
    <row r="32" spans="1:36" ht="15" customHeight="1">
      <c r="A32" s="101"/>
      <c r="B32" s="493" t="s">
        <v>96</v>
      </c>
      <c r="C32" s="482"/>
      <c r="D32" s="482"/>
      <c r="E32" s="482"/>
      <c r="F32" s="482"/>
      <c r="G32" s="482"/>
      <c r="H32" s="482"/>
      <c r="I32" s="482"/>
      <c r="J32" s="492">
        <f>データシート!D77</f>
        <v>0</v>
      </c>
      <c r="K32" s="492"/>
      <c r="L32" s="492"/>
      <c r="M32" s="492"/>
      <c r="N32" s="492"/>
      <c r="O32" s="492"/>
      <c r="P32" s="492"/>
      <c r="Q32" s="492"/>
      <c r="R32" s="492"/>
      <c r="S32" s="492"/>
      <c r="T32" s="492"/>
      <c r="U32" s="492" t="s">
        <v>97</v>
      </c>
      <c r="V32" s="492"/>
      <c r="W32" s="492"/>
      <c r="X32" s="492"/>
      <c r="Y32" s="492">
        <f>データシート!D79</f>
        <v>0</v>
      </c>
      <c r="Z32" s="492"/>
      <c r="AA32" s="492"/>
      <c r="AB32" s="492"/>
      <c r="AC32" s="492"/>
      <c r="AD32" s="492"/>
      <c r="AE32" s="492"/>
      <c r="AF32" s="492"/>
      <c r="AG32" s="492"/>
      <c r="AH32" s="492"/>
      <c r="AI32" s="492"/>
    </row>
    <row r="33" spans="1:35" ht="15" customHeight="1">
      <c r="A33" s="103"/>
      <c r="B33" s="494"/>
      <c r="C33" s="483"/>
      <c r="D33" s="483"/>
      <c r="E33" s="483"/>
      <c r="F33" s="483"/>
      <c r="G33" s="483"/>
      <c r="H33" s="483"/>
      <c r="I33" s="483"/>
      <c r="J33" s="492"/>
      <c r="K33" s="492"/>
      <c r="L33" s="492"/>
      <c r="M33" s="492"/>
      <c r="N33" s="492"/>
      <c r="O33" s="492"/>
      <c r="P33" s="492"/>
      <c r="Q33" s="492"/>
      <c r="R33" s="492"/>
      <c r="S33" s="492"/>
      <c r="T33" s="492"/>
      <c r="U33" s="492"/>
      <c r="V33" s="492"/>
      <c r="W33" s="492"/>
      <c r="X33" s="492"/>
      <c r="Y33" s="492"/>
      <c r="Z33" s="492"/>
      <c r="AA33" s="492"/>
      <c r="AB33" s="492"/>
      <c r="AC33" s="492"/>
      <c r="AD33" s="492"/>
      <c r="AE33" s="492"/>
      <c r="AF33" s="492"/>
      <c r="AG33" s="492"/>
      <c r="AH33" s="492"/>
      <c r="AI33" s="492"/>
    </row>
    <row r="34" spans="1:35" ht="15" customHeight="1">
      <c r="A34" s="101"/>
      <c r="B34" s="493" t="s">
        <v>98</v>
      </c>
      <c r="C34" s="482"/>
      <c r="D34" s="482"/>
      <c r="E34" s="482"/>
      <c r="F34" s="482"/>
      <c r="G34" s="482"/>
      <c r="H34" s="482"/>
      <c r="I34" s="482"/>
      <c r="J34" s="495">
        <f>データシート!D78</f>
        <v>0</v>
      </c>
      <c r="K34" s="492"/>
      <c r="L34" s="492"/>
      <c r="M34" s="492"/>
      <c r="N34" s="492"/>
      <c r="O34" s="492"/>
      <c r="P34" s="492"/>
      <c r="Q34" s="492"/>
      <c r="R34" s="492"/>
      <c r="S34" s="492"/>
      <c r="T34" s="492"/>
      <c r="U34" s="492" t="s">
        <v>99</v>
      </c>
      <c r="V34" s="492"/>
      <c r="W34" s="492"/>
      <c r="X34" s="492"/>
      <c r="Y34" s="495">
        <f>データシート!D80</f>
        <v>0</v>
      </c>
      <c r="Z34" s="492"/>
      <c r="AA34" s="492"/>
      <c r="AB34" s="492"/>
      <c r="AC34" s="492"/>
      <c r="AD34" s="492"/>
      <c r="AE34" s="492"/>
      <c r="AF34" s="492"/>
      <c r="AG34" s="492"/>
      <c r="AH34" s="492"/>
      <c r="AI34" s="492"/>
    </row>
    <row r="35" spans="1:35" ht="15" customHeight="1">
      <c r="A35" s="103"/>
      <c r="B35" s="494"/>
      <c r="C35" s="483"/>
      <c r="D35" s="483"/>
      <c r="E35" s="483"/>
      <c r="F35" s="483"/>
      <c r="G35" s="483"/>
      <c r="H35" s="483"/>
      <c r="I35" s="483"/>
      <c r="J35" s="492"/>
      <c r="K35" s="492"/>
      <c r="L35" s="492"/>
      <c r="M35" s="492"/>
      <c r="N35" s="492"/>
      <c r="O35" s="492"/>
      <c r="P35" s="492"/>
      <c r="Q35" s="492"/>
      <c r="R35" s="492"/>
      <c r="S35" s="492"/>
      <c r="T35" s="492"/>
      <c r="U35" s="492"/>
      <c r="V35" s="492"/>
      <c r="W35" s="492"/>
      <c r="X35" s="492"/>
      <c r="Y35" s="492"/>
      <c r="Z35" s="492"/>
      <c r="AA35" s="492"/>
      <c r="AB35" s="492"/>
      <c r="AC35" s="492"/>
      <c r="AD35" s="492"/>
      <c r="AE35" s="492"/>
      <c r="AF35" s="492"/>
      <c r="AG35" s="492"/>
      <c r="AH35" s="492"/>
      <c r="AI35" s="492"/>
    </row>
    <row r="36" spans="1:35" ht="15" customHeight="1">
      <c r="A36" s="101"/>
      <c r="B36" s="493" t="s">
        <v>100</v>
      </c>
      <c r="C36" s="482"/>
      <c r="D36" s="482"/>
      <c r="E36" s="482"/>
      <c r="F36" s="482"/>
      <c r="G36" s="482"/>
      <c r="H36" s="482"/>
      <c r="I36" s="482"/>
      <c r="J36" s="492">
        <f>データシート!D81</f>
        <v>0</v>
      </c>
      <c r="K36" s="492"/>
      <c r="L36" s="492"/>
      <c r="M36" s="492"/>
      <c r="N36" s="492"/>
      <c r="O36" s="492"/>
      <c r="P36" s="492"/>
      <c r="Q36" s="492" t="s">
        <v>101</v>
      </c>
      <c r="R36" s="492"/>
      <c r="S36" s="492"/>
      <c r="T36" s="492"/>
      <c r="U36" s="495">
        <f>データシート!D82</f>
        <v>0</v>
      </c>
      <c r="V36" s="502"/>
      <c r="W36" s="502"/>
      <c r="X36" s="502"/>
      <c r="Y36" s="502"/>
      <c r="Z36" s="502"/>
      <c r="AA36" s="502"/>
      <c r="AB36" s="502"/>
      <c r="AC36" s="502"/>
      <c r="AD36" s="502"/>
      <c r="AE36" s="502"/>
      <c r="AF36" s="502"/>
      <c r="AG36" s="502"/>
      <c r="AH36" s="502"/>
      <c r="AI36" s="502"/>
    </row>
    <row r="37" spans="1:35" ht="15" customHeight="1">
      <c r="A37" s="103"/>
      <c r="B37" s="494"/>
      <c r="C37" s="483"/>
      <c r="D37" s="483"/>
      <c r="E37" s="483"/>
      <c r="F37" s="483"/>
      <c r="G37" s="483"/>
      <c r="H37" s="483"/>
      <c r="I37" s="483"/>
      <c r="J37" s="492"/>
      <c r="K37" s="492"/>
      <c r="L37" s="492"/>
      <c r="M37" s="492"/>
      <c r="N37" s="492"/>
      <c r="O37" s="492"/>
      <c r="P37" s="492"/>
      <c r="Q37" s="492"/>
      <c r="R37" s="492"/>
      <c r="S37" s="492"/>
      <c r="T37" s="492"/>
      <c r="U37" s="502"/>
      <c r="V37" s="502"/>
      <c r="W37" s="502"/>
      <c r="X37" s="502"/>
      <c r="Y37" s="502"/>
      <c r="Z37" s="502"/>
      <c r="AA37" s="502"/>
      <c r="AB37" s="502"/>
      <c r="AC37" s="502"/>
      <c r="AD37" s="502"/>
      <c r="AE37" s="502"/>
      <c r="AF37" s="502"/>
      <c r="AG37" s="502"/>
      <c r="AH37" s="502"/>
      <c r="AI37" s="502"/>
    </row>
    <row r="38" spans="1:35" ht="15" customHeight="1">
      <c r="A38" s="101"/>
      <c r="B38" s="493" t="s">
        <v>102</v>
      </c>
      <c r="C38" s="482"/>
      <c r="D38" s="482"/>
      <c r="E38" s="482"/>
      <c r="F38" s="482"/>
      <c r="G38" s="482"/>
      <c r="H38" s="482"/>
      <c r="I38" s="482"/>
      <c r="J38" s="492" t="str">
        <f>ASC(データシート!D83)</f>
        <v/>
      </c>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c r="AI38" s="492"/>
    </row>
    <row r="39" spans="1:35" ht="15" customHeight="1">
      <c r="A39" s="103"/>
      <c r="B39" s="494"/>
      <c r="C39" s="483"/>
      <c r="D39" s="483"/>
      <c r="E39" s="483"/>
      <c r="F39" s="483"/>
      <c r="G39" s="483"/>
      <c r="H39" s="483"/>
      <c r="I39" s="483"/>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2"/>
      <c r="AH39" s="492"/>
      <c r="AI39" s="492"/>
    </row>
    <row r="40" spans="1:35" ht="15" customHeight="1">
      <c r="A40" s="101"/>
      <c r="B40" s="493" t="s">
        <v>103</v>
      </c>
      <c r="C40" s="482"/>
      <c r="D40" s="482"/>
      <c r="E40" s="482"/>
      <c r="F40" s="482"/>
      <c r="G40" s="482"/>
      <c r="H40" s="482"/>
      <c r="I40" s="482"/>
      <c r="J40" s="497">
        <f>データシート!D84</f>
        <v>0</v>
      </c>
      <c r="K40" s="497"/>
      <c r="L40" s="497"/>
      <c r="M40" s="497"/>
      <c r="N40" s="497"/>
      <c r="O40" s="497"/>
      <c r="P40" s="497"/>
      <c r="Q40" s="497"/>
      <c r="R40" s="497"/>
      <c r="S40" s="497"/>
      <c r="T40" s="497"/>
      <c r="U40" s="497"/>
      <c r="V40" s="497"/>
      <c r="W40" s="497"/>
      <c r="X40" s="497"/>
      <c r="Y40" s="497"/>
      <c r="Z40" s="497"/>
      <c r="AA40" s="497"/>
      <c r="AB40" s="497"/>
      <c r="AC40" s="497"/>
      <c r="AD40" s="497"/>
      <c r="AE40" s="497"/>
      <c r="AF40" s="497"/>
      <c r="AG40" s="497"/>
      <c r="AH40" s="497"/>
      <c r="AI40" s="497"/>
    </row>
    <row r="41" spans="1:35" ht="15" customHeight="1">
      <c r="A41" s="103"/>
      <c r="B41" s="494"/>
      <c r="C41" s="483"/>
      <c r="D41" s="483"/>
      <c r="E41" s="483"/>
      <c r="F41" s="483"/>
      <c r="G41" s="483"/>
      <c r="H41" s="483"/>
      <c r="I41" s="483"/>
      <c r="J41" s="497"/>
      <c r="K41" s="497"/>
      <c r="L41" s="497"/>
      <c r="M41" s="497"/>
      <c r="N41" s="497"/>
      <c r="O41" s="497"/>
      <c r="P41" s="497"/>
      <c r="Q41" s="497"/>
      <c r="R41" s="497"/>
      <c r="S41" s="497"/>
      <c r="T41" s="497"/>
      <c r="U41" s="497"/>
      <c r="V41" s="497"/>
      <c r="W41" s="497"/>
      <c r="X41" s="497"/>
      <c r="Y41" s="497"/>
      <c r="Z41" s="497"/>
      <c r="AA41" s="497"/>
      <c r="AB41" s="497"/>
      <c r="AC41" s="497"/>
      <c r="AD41" s="497"/>
      <c r="AE41" s="497"/>
      <c r="AF41" s="497"/>
      <c r="AG41" s="497"/>
      <c r="AH41" s="497"/>
      <c r="AI41" s="497"/>
    </row>
    <row r="42" spans="1:35" ht="17.100000000000001" customHeight="1">
      <c r="A42" s="94"/>
      <c r="B42" s="94"/>
      <c r="C42" s="94"/>
      <c r="D42" s="94"/>
      <c r="E42" s="94"/>
      <c r="F42" s="104"/>
      <c r="G42" s="104"/>
      <c r="H42" s="104"/>
      <c r="I42" s="104"/>
      <c r="J42" s="104"/>
      <c r="K42" s="94"/>
      <c r="L42" s="94"/>
      <c r="M42" s="94"/>
      <c r="N42" s="94"/>
      <c r="O42" s="94"/>
      <c r="P42" s="94"/>
      <c r="Q42" s="94"/>
      <c r="R42" s="94"/>
      <c r="S42" s="94"/>
      <c r="T42" s="104"/>
      <c r="U42" s="94"/>
      <c r="V42" s="94"/>
      <c r="W42" s="94"/>
      <c r="X42" s="94"/>
      <c r="Y42" s="94"/>
      <c r="Z42" s="94"/>
      <c r="AA42" s="94"/>
      <c r="AB42" s="94"/>
      <c r="AC42" s="94"/>
      <c r="AD42" s="94"/>
      <c r="AE42" s="104"/>
      <c r="AF42" s="104"/>
    </row>
    <row r="43" spans="1:35" ht="17.100000000000001" customHeight="1">
      <c r="B43" s="94" t="s">
        <v>29</v>
      </c>
      <c r="C43" s="94"/>
      <c r="D43" s="94" t="s">
        <v>104</v>
      </c>
      <c r="E43" s="94"/>
      <c r="F43" s="104"/>
      <c r="G43" s="104"/>
      <c r="H43" s="104"/>
      <c r="I43" s="104"/>
      <c r="J43" s="104"/>
      <c r="K43" s="104"/>
      <c r="L43" s="104"/>
      <c r="M43" s="104"/>
      <c r="N43" s="104"/>
      <c r="O43" s="104"/>
      <c r="P43" s="94"/>
      <c r="Q43" s="94"/>
      <c r="R43" s="94"/>
      <c r="S43" s="94"/>
      <c r="T43" s="94"/>
      <c r="U43" s="94"/>
      <c r="V43" s="94"/>
      <c r="W43" s="94"/>
      <c r="X43" s="94"/>
      <c r="Y43" s="94"/>
      <c r="Z43" s="94"/>
      <c r="AA43" s="94"/>
      <c r="AB43" s="94"/>
      <c r="AC43" s="94"/>
      <c r="AD43" s="94"/>
      <c r="AE43" s="104"/>
      <c r="AF43" s="104"/>
    </row>
    <row r="44" spans="1:35" ht="17.100000000000001" customHeight="1">
      <c r="B44" s="94" t="s">
        <v>30</v>
      </c>
      <c r="C44" s="94"/>
      <c r="D44" s="100" t="s">
        <v>105</v>
      </c>
      <c r="E44" s="94"/>
      <c r="F44" s="104"/>
      <c r="G44" s="104"/>
      <c r="H44" s="104"/>
      <c r="I44" s="94"/>
      <c r="J44" s="94"/>
      <c r="K44" s="104"/>
      <c r="L44" s="94"/>
      <c r="M44" s="94"/>
      <c r="N44" s="94"/>
      <c r="O44" s="94"/>
      <c r="P44" s="94"/>
      <c r="Q44" s="94"/>
      <c r="R44" s="94"/>
      <c r="S44" s="94"/>
      <c r="T44" s="94"/>
      <c r="U44" s="94"/>
      <c r="V44" s="94"/>
      <c r="W44" s="94"/>
      <c r="X44" s="94"/>
      <c r="Y44" s="94"/>
      <c r="Z44" s="94"/>
      <c r="AA44" s="94"/>
      <c r="AB44" s="94"/>
      <c r="AC44" s="94"/>
      <c r="AD44" s="94"/>
      <c r="AE44" s="104"/>
      <c r="AF44" s="104"/>
    </row>
    <row r="45" spans="1:35" ht="17.100000000000001" customHeight="1" thickBot="1">
      <c r="A45" s="94"/>
      <c r="B45" s="105"/>
      <c r="C45" s="105"/>
      <c r="D45" s="105"/>
      <c r="E45" s="105"/>
      <c r="F45" s="106"/>
      <c r="G45" s="106"/>
      <c r="H45" s="106"/>
      <c r="I45" s="105"/>
      <c r="J45" s="105"/>
      <c r="K45" s="105"/>
      <c r="L45" s="105"/>
      <c r="M45" s="105"/>
      <c r="N45" s="105"/>
      <c r="O45" s="105"/>
      <c r="P45" s="105"/>
      <c r="Q45" s="105"/>
      <c r="R45" s="106"/>
      <c r="S45" s="106"/>
      <c r="T45" s="106"/>
      <c r="U45" s="105"/>
      <c r="V45" s="105"/>
      <c r="W45" s="105"/>
      <c r="X45" s="105"/>
      <c r="Y45" s="105"/>
      <c r="Z45" s="105"/>
      <c r="AA45" s="105"/>
      <c r="AB45" s="105"/>
      <c r="AC45" s="105"/>
      <c r="AD45" s="105"/>
      <c r="AE45" s="106"/>
      <c r="AF45" s="106"/>
      <c r="AG45" s="106"/>
      <c r="AH45" s="106"/>
      <c r="AI45" s="106"/>
    </row>
    <row r="46" spans="1:35" ht="17.100000000000001" customHeight="1">
      <c r="A46" s="94"/>
      <c r="B46" s="94"/>
      <c r="C46" s="94"/>
      <c r="D46" s="94"/>
      <c r="E46" s="94"/>
      <c r="F46" s="104"/>
      <c r="G46" s="104"/>
      <c r="H46" s="104"/>
      <c r="I46" s="104"/>
      <c r="J46" s="104"/>
      <c r="K46" s="94"/>
      <c r="L46" s="94"/>
      <c r="M46" s="94"/>
      <c r="N46" s="94"/>
      <c r="O46" s="94"/>
      <c r="P46" s="94"/>
      <c r="Q46" s="94"/>
      <c r="R46" s="94"/>
      <c r="S46" s="94"/>
      <c r="T46" s="104"/>
      <c r="U46" s="94"/>
      <c r="V46" s="94"/>
      <c r="W46" s="94"/>
      <c r="X46" s="94"/>
      <c r="Y46" s="94"/>
      <c r="Z46" s="94"/>
      <c r="AA46" s="94"/>
      <c r="AB46" s="94"/>
      <c r="AC46" s="94"/>
      <c r="AD46" s="94"/>
      <c r="AE46" s="104"/>
      <c r="AF46" s="104"/>
    </row>
    <row r="47" spans="1:35" ht="15" customHeight="1">
      <c r="B47" s="104" t="s">
        <v>106</v>
      </c>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row>
    <row r="48" spans="1:35" ht="20.100000000000001" customHeight="1">
      <c r="A48" s="101"/>
      <c r="B48" s="498" t="s">
        <v>107</v>
      </c>
      <c r="C48" s="498"/>
      <c r="D48" s="498"/>
      <c r="E48" s="498"/>
      <c r="F48" s="498"/>
      <c r="G48" s="498"/>
      <c r="H48" s="498"/>
      <c r="I48" s="498"/>
      <c r="J48" s="500" t="s">
        <v>108</v>
      </c>
      <c r="K48" s="500"/>
      <c r="L48" s="500"/>
      <c r="M48" s="500"/>
      <c r="N48" s="500"/>
      <c r="O48" s="500"/>
      <c r="P48" s="500"/>
      <c r="Q48" s="500"/>
      <c r="R48" s="500"/>
      <c r="S48" s="500"/>
      <c r="T48" s="500"/>
      <c r="U48" s="500" t="s">
        <v>109</v>
      </c>
      <c r="V48" s="500"/>
      <c r="W48" s="500"/>
      <c r="X48" s="500"/>
      <c r="Y48" s="500"/>
      <c r="Z48" s="500"/>
      <c r="AA48" s="500"/>
      <c r="AB48" s="500"/>
      <c r="AC48" s="500"/>
      <c r="AD48" s="500"/>
      <c r="AE48" s="500"/>
      <c r="AF48" s="500"/>
      <c r="AG48" s="500"/>
      <c r="AH48" s="500"/>
      <c r="AI48" s="500"/>
    </row>
    <row r="49" spans="1:35" ht="20.100000000000001" customHeight="1">
      <c r="A49" s="103"/>
      <c r="B49" s="499"/>
      <c r="C49" s="499"/>
      <c r="D49" s="499"/>
      <c r="E49" s="499"/>
      <c r="F49" s="499"/>
      <c r="G49" s="499"/>
      <c r="H49" s="499"/>
      <c r="I49" s="499"/>
      <c r="J49" s="501"/>
      <c r="K49" s="501"/>
      <c r="L49" s="501"/>
      <c r="M49" s="501"/>
      <c r="N49" s="501"/>
      <c r="O49" s="501"/>
      <c r="P49" s="501"/>
      <c r="Q49" s="501"/>
      <c r="R49" s="501"/>
      <c r="S49" s="501"/>
      <c r="T49" s="501"/>
      <c r="U49" s="501"/>
      <c r="V49" s="501"/>
      <c r="W49" s="501"/>
      <c r="X49" s="501"/>
      <c r="Y49" s="501"/>
      <c r="Z49" s="501"/>
      <c r="AA49" s="501"/>
      <c r="AB49" s="501"/>
      <c r="AC49" s="501"/>
      <c r="AD49" s="501"/>
      <c r="AE49" s="501"/>
      <c r="AF49" s="501"/>
      <c r="AG49" s="501"/>
      <c r="AH49" s="501"/>
      <c r="AI49" s="501"/>
    </row>
    <row r="50" spans="1:35" ht="63.75" customHeight="1"/>
    <row r="51" spans="1:35" ht="12.95" customHeight="1"/>
    <row r="52" spans="1:35" ht="12.95" customHeight="1"/>
    <row r="53" spans="1:35" ht="12.95" customHeight="1"/>
    <row r="54" spans="1:35" ht="12.95" customHeight="1"/>
    <row r="55" spans="1:35" ht="12.95" customHeight="1"/>
    <row r="56" spans="1:35" ht="9.9499999999999993" customHeight="1"/>
    <row r="57" spans="1:35" ht="9.9499999999999993" customHeight="1"/>
    <row r="58" spans="1:35" ht="9.9499999999999993" customHeight="1"/>
    <row r="59" spans="1:35" ht="9.9499999999999993" customHeight="1"/>
    <row r="60" spans="1:35" ht="9.9499999999999993" customHeight="1"/>
    <row r="61" spans="1:35" ht="9.9499999999999993" customHeight="1"/>
    <row r="62" spans="1:35" ht="9.9499999999999993" customHeight="1"/>
    <row r="63" spans="1:35" ht="9.9499999999999993" customHeight="1"/>
    <row r="64" spans="1:35"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sheetData>
  <sheetProtection algorithmName="SHA-512" hashValue="SnbGFO56vGgEy8ve4Y0YmUuCJZneHzmdhytfI/O3i3R6HPRNiD2dw/0KUNxJ0dMKRGqMwLPtpM7Rq2WVUmxMUA==" saltValue="D0kCSKZwRAKuD4TV3F8aMw==" spinCount="100000" sheet="1" objects="1" scenarios="1"/>
  <mergeCells count="43">
    <mergeCell ref="B20:AI22"/>
    <mergeCell ref="B40:I41"/>
    <mergeCell ref="J40:AI41"/>
    <mergeCell ref="B48:I49"/>
    <mergeCell ref="J48:T49"/>
    <mergeCell ref="U48:X49"/>
    <mergeCell ref="Y48:AI49"/>
    <mergeCell ref="B36:I37"/>
    <mergeCell ref="J36:P37"/>
    <mergeCell ref="Q36:T37"/>
    <mergeCell ref="U36:AI37"/>
    <mergeCell ref="B38:I39"/>
    <mergeCell ref="J38:AI39"/>
    <mergeCell ref="B32:I33"/>
    <mergeCell ref="J32:T33"/>
    <mergeCell ref="U32:X33"/>
    <mergeCell ref="Y32:AI33"/>
    <mergeCell ref="B34:I35"/>
    <mergeCell ref="J34:T35"/>
    <mergeCell ref="U34:X35"/>
    <mergeCell ref="Y34:AI35"/>
    <mergeCell ref="A16:AJ16"/>
    <mergeCell ref="A17:AJ17"/>
    <mergeCell ref="A24:AJ24"/>
    <mergeCell ref="B26:I31"/>
    <mergeCell ref="J26:S27"/>
    <mergeCell ref="T26:AB27"/>
    <mergeCell ref="AC26:AD27"/>
    <mergeCell ref="AE26:AI27"/>
    <mergeCell ref="J28:S29"/>
    <mergeCell ref="T28:AB29"/>
    <mergeCell ref="AC28:AD29"/>
    <mergeCell ref="AE28:AI29"/>
    <mergeCell ref="J30:S31"/>
    <mergeCell ref="T30:AB31"/>
    <mergeCell ref="AC30:AD31"/>
    <mergeCell ref="AE30:AI31"/>
    <mergeCell ref="AB13:AI13"/>
    <mergeCell ref="A1:I2"/>
    <mergeCell ref="O2:P2"/>
    <mergeCell ref="T10:AJ10"/>
    <mergeCell ref="Y11:AJ11"/>
    <mergeCell ref="Z12:AH12"/>
  </mergeCells>
  <phoneticPr fontId="1"/>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98953-3078-409E-BFA0-30B1B5D6CC2C}">
  <sheetPr>
    <tabColor rgb="FF92D050"/>
  </sheetPr>
  <dimension ref="A1:AK64"/>
  <sheetViews>
    <sheetView showZeros="0" view="pageBreakPreview" topLeftCell="B1" zoomScaleNormal="100" zoomScaleSheetLayoutView="100" workbookViewId="0">
      <selection activeCell="AC11" sqref="AC11:AE12"/>
    </sheetView>
  </sheetViews>
  <sheetFormatPr defaultRowHeight="13.5"/>
  <cols>
    <col min="1" max="1" width="2.5" style="1" customWidth="1"/>
    <col min="2" max="9" width="2.625" style="154" customWidth="1"/>
    <col min="10" max="13" width="3.25" style="154" customWidth="1"/>
    <col min="14" max="24" width="2.125" style="154" customWidth="1"/>
    <col min="25" max="28" width="2.625" style="154" customWidth="1"/>
    <col min="29" max="31" width="2.125" style="154" customWidth="1"/>
    <col min="32" max="37" width="3.375" style="1" customWidth="1"/>
    <col min="38" max="44" width="2.625" style="1" customWidth="1"/>
    <col min="45" max="16384" width="9" style="1"/>
  </cols>
  <sheetData>
    <row r="1" spans="1:37" ht="17.25" customHeight="1">
      <c r="B1" s="153"/>
      <c r="C1" s="153"/>
      <c r="D1" s="153"/>
      <c r="E1" s="153"/>
      <c r="F1" s="153"/>
      <c r="G1" s="153"/>
      <c r="H1" s="153"/>
      <c r="I1" s="153"/>
      <c r="J1" s="153"/>
      <c r="X1" s="153"/>
      <c r="Y1" s="153"/>
      <c r="Z1" s="153"/>
      <c r="AA1" s="153"/>
      <c r="AB1" s="153"/>
      <c r="AC1" s="153"/>
      <c r="AD1" s="153"/>
      <c r="AE1" s="153"/>
    </row>
    <row r="2" spans="1:37" ht="17.25" customHeight="1">
      <c r="B2" s="153" t="s">
        <v>298</v>
      </c>
      <c r="D2" s="153"/>
      <c r="E2" s="153"/>
      <c r="F2" s="153"/>
      <c r="G2" s="153"/>
      <c r="H2" s="153"/>
      <c r="I2" s="153"/>
      <c r="J2" s="153"/>
      <c r="U2" s="153"/>
      <c r="V2" s="153"/>
      <c r="W2" s="153"/>
      <c r="X2" s="153"/>
      <c r="Y2" s="153"/>
      <c r="Z2" s="153"/>
      <c r="AA2" s="153"/>
      <c r="AB2" s="153"/>
      <c r="AC2" s="153"/>
      <c r="AD2" s="153"/>
      <c r="AE2" s="153"/>
    </row>
    <row r="3" spans="1:37" ht="17.25" customHeight="1">
      <c r="B3" s="155"/>
    </row>
    <row r="4" spans="1:37" ht="17.25" customHeight="1">
      <c r="B4" s="536" t="s">
        <v>299</v>
      </c>
      <c r="C4" s="536"/>
      <c r="D4" s="536"/>
      <c r="E4" s="536"/>
      <c r="F4" s="536"/>
      <c r="G4" s="536"/>
      <c r="H4" s="536"/>
      <c r="I4" s="536"/>
      <c r="J4" s="536"/>
      <c r="K4" s="536"/>
      <c r="L4" s="536"/>
      <c r="M4" s="536"/>
      <c r="N4" s="536"/>
      <c r="O4" s="536"/>
      <c r="P4" s="536"/>
      <c r="Q4" s="536"/>
      <c r="R4" s="536"/>
      <c r="S4" s="536"/>
      <c r="T4" s="536"/>
      <c r="U4" s="536"/>
      <c r="V4" s="536"/>
      <c r="W4" s="536"/>
      <c r="X4" s="536"/>
      <c r="Y4" s="536"/>
      <c r="Z4" s="536"/>
      <c r="AA4" s="536"/>
      <c r="AB4" s="536"/>
      <c r="AC4" s="536"/>
      <c r="AD4" s="536"/>
      <c r="AE4" s="536"/>
      <c r="AF4" s="536"/>
      <c r="AG4" s="536"/>
      <c r="AH4" s="536"/>
      <c r="AI4" s="536"/>
      <c r="AJ4" s="536"/>
      <c r="AK4" s="536"/>
    </row>
    <row r="5" spans="1:37" ht="17.25" customHeight="1">
      <c r="B5" s="536" t="s">
        <v>300</v>
      </c>
      <c r="C5" s="536"/>
      <c r="D5" s="536"/>
      <c r="E5" s="536"/>
      <c r="F5" s="536"/>
      <c r="G5" s="536"/>
      <c r="H5" s="536"/>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c r="AH5" s="536"/>
      <c r="AI5" s="536"/>
      <c r="AJ5" s="536"/>
      <c r="AK5" s="536"/>
    </row>
    <row r="6" spans="1:37" ht="17.25" customHeight="1">
      <c r="B6" s="536" t="s">
        <v>301</v>
      </c>
      <c r="C6" s="536"/>
      <c r="D6" s="536"/>
      <c r="E6" s="536"/>
      <c r="F6" s="536"/>
      <c r="G6" s="536"/>
      <c r="H6" s="536"/>
      <c r="I6" s="536"/>
      <c r="J6" s="536"/>
      <c r="K6" s="536"/>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536"/>
      <c r="AK6" s="536"/>
    </row>
    <row r="7" spans="1:37" ht="17.25" customHeight="1">
      <c r="B7" s="156"/>
      <c r="C7" s="156"/>
      <c r="D7" s="156"/>
      <c r="E7" s="156"/>
      <c r="F7" s="156"/>
      <c r="G7" s="156"/>
      <c r="H7" s="157"/>
      <c r="I7" s="157"/>
      <c r="J7" s="157"/>
      <c r="K7" s="158"/>
      <c r="L7" s="158"/>
      <c r="M7" s="158"/>
      <c r="N7" s="158"/>
      <c r="O7" s="158"/>
      <c r="P7" s="158"/>
      <c r="Q7" s="158"/>
      <c r="R7" s="158"/>
      <c r="S7" s="158"/>
      <c r="T7" s="158"/>
      <c r="U7" s="158"/>
      <c r="V7" s="158"/>
      <c r="W7" s="158"/>
      <c r="X7" s="158"/>
      <c r="Y7" s="158"/>
      <c r="Z7" s="158"/>
      <c r="AA7" s="158"/>
      <c r="AB7" s="158"/>
      <c r="AC7" s="158"/>
      <c r="AD7" s="158"/>
      <c r="AE7" s="158"/>
    </row>
    <row r="8" spans="1:37" ht="17.25" customHeight="1">
      <c r="B8" s="537" t="s">
        <v>302</v>
      </c>
      <c r="C8" s="537"/>
      <c r="D8" s="537"/>
      <c r="E8" s="537"/>
      <c r="F8" s="537"/>
      <c r="G8" s="537"/>
      <c r="H8" s="537"/>
      <c r="I8" s="537"/>
      <c r="J8" s="538" t="s">
        <v>303</v>
      </c>
      <c r="K8" s="538"/>
      <c r="L8" s="538"/>
      <c r="M8" s="538"/>
      <c r="N8" s="538" t="s">
        <v>304</v>
      </c>
      <c r="O8" s="538"/>
      <c r="P8" s="538"/>
      <c r="Q8" s="538" t="s">
        <v>305</v>
      </c>
      <c r="R8" s="538"/>
      <c r="S8" s="538"/>
      <c r="T8" s="538"/>
      <c r="U8" s="538" t="s">
        <v>306</v>
      </c>
      <c r="V8" s="538"/>
      <c r="W8" s="538"/>
      <c r="X8" s="538"/>
      <c r="Y8" s="538" t="s">
        <v>307</v>
      </c>
      <c r="Z8" s="538"/>
      <c r="AA8" s="538"/>
      <c r="AB8" s="538"/>
      <c r="AC8" s="538" t="s">
        <v>308</v>
      </c>
      <c r="AD8" s="538"/>
      <c r="AE8" s="538"/>
      <c r="AF8" s="513" t="s">
        <v>309</v>
      </c>
      <c r="AG8" s="412"/>
      <c r="AH8" s="412"/>
      <c r="AI8" s="412"/>
      <c r="AJ8" s="412"/>
      <c r="AK8" s="412"/>
    </row>
    <row r="9" spans="1:37" ht="17.25" customHeight="1">
      <c r="B9" s="537"/>
      <c r="C9" s="537"/>
      <c r="D9" s="537"/>
      <c r="E9" s="537"/>
      <c r="F9" s="537"/>
      <c r="G9" s="537"/>
      <c r="H9" s="537"/>
      <c r="I9" s="537"/>
      <c r="J9" s="538"/>
      <c r="K9" s="538"/>
      <c r="L9" s="538"/>
      <c r="M9" s="538"/>
      <c r="N9" s="538"/>
      <c r="O9" s="538"/>
      <c r="P9" s="538"/>
      <c r="Q9" s="538"/>
      <c r="R9" s="538"/>
      <c r="S9" s="538"/>
      <c r="T9" s="538"/>
      <c r="U9" s="538"/>
      <c r="V9" s="538"/>
      <c r="W9" s="538"/>
      <c r="X9" s="538"/>
      <c r="Y9" s="538"/>
      <c r="Z9" s="538"/>
      <c r="AA9" s="538"/>
      <c r="AB9" s="538"/>
      <c r="AC9" s="538"/>
      <c r="AD9" s="538"/>
      <c r="AE9" s="538"/>
      <c r="AF9" s="412"/>
      <c r="AG9" s="412"/>
      <c r="AH9" s="412"/>
      <c r="AI9" s="412"/>
      <c r="AJ9" s="412"/>
      <c r="AK9" s="412"/>
    </row>
    <row r="10" spans="1:37" ht="17.25" customHeight="1">
      <c r="B10" s="537"/>
      <c r="C10" s="537"/>
      <c r="D10" s="537"/>
      <c r="E10" s="537"/>
      <c r="F10" s="537"/>
      <c r="G10" s="537"/>
      <c r="H10" s="537"/>
      <c r="I10" s="537"/>
      <c r="J10" s="538"/>
      <c r="K10" s="538"/>
      <c r="L10" s="538"/>
      <c r="M10" s="538"/>
      <c r="N10" s="538"/>
      <c r="O10" s="538"/>
      <c r="P10" s="538"/>
      <c r="Q10" s="538"/>
      <c r="R10" s="538"/>
      <c r="S10" s="538"/>
      <c r="T10" s="538"/>
      <c r="U10" s="538"/>
      <c r="V10" s="538"/>
      <c r="W10" s="538"/>
      <c r="X10" s="538"/>
      <c r="Y10" s="538"/>
      <c r="Z10" s="538"/>
      <c r="AA10" s="538"/>
      <c r="AB10" s="538"/>
      <c r="AC10" s="538"/>
      <c r="AD10" s="538"/>
      <c r="AE10" s="538"/>
      <c r="AF10" s="412"/>
      <c r="AG10" s="412"/>
      <c r="AH10" s="412"/>
      <c r="AI10" s="412"/>
      <c r="AJ10" s="412"/>
      <c r="AK10" s="412"/>
    </row>
    <row r="11" spans="1:37" ht="17.25" customHeight="1">
      <c r="A11" s="503"/>
      <c r="B11" s="514">
        <f>データシート!D46</f>
        <v>0</v>
      </c>
      <c r="C11" s="515"/>
      <c r="D11" s="515"/>
      <c r="E11" s="515"/>
      <c r="F11" s="515"/>
      <c r="G11" s="515"/>
      <c r="H11" s="515"/>
      <c r="I11" s="516"/>
      <c r="J11" s="517" t="e">
        <f>データシート!D49&amp;"kW"</f>
        <v>#N/A</v>
      </c>
      <c r="K11" s="518"/>
      <c r="L11" s="518"/>
      <c r="M11" s="519"/>
      <c r="N11" s="523">
        <f>データシート!D51</f>
        <v>0</v>
      </c>
      <c r="O11" s="524"/>
      <c r="P11" s="525"/>
      <c r="Q11" s="529">
        <f>データシート!D55</f>
        <v>0</v>
      </c>
      <c r="R11" s="530"/>
      <c r="S11" s="530"/>
      <c r="T11" s="531"/>
      <c r="U11" s="535">
        <f>データシート!D55*データシート!D51</f>
        <v>0</v>
      </c>
      <c r="V11" s="518"/>
      <c r="W11" s="518"/>
      <c r="X11" s="519"/>
      <c r="Y11" s="504">
        <f>データシート!D69</f>
        <v>0</v>
      </c>
      <c r="Z11" s="505"/>
      <c r="AA11" s="505"/>
      <c r="AB11" s="506"/>
      <c r="AC11" s="523" t="s">
        <v>315</v>
      </c>
      <c r="AD11" s="524"/>
      <c r="AE11" s="525"/>
      <c r="AF11" s="517">
        <f>データシート!D54</f>
        <v>0</v>
      </c>
      <c r="AG11" s="518"/>
      <c r="AH11" s="518"/>
      <c r="AI11" s="518"/>
      <c r="AJ11" s="518"/>
      <c r="AK11" s="519"/>
    </row>
    <row r="12" spans="1:37" ht="17.25" customHeight="1">
      <c r="A12" s="503"/>
      <c r="B12" s="510">
        <f>データシート!D47</f>
        <v>0</v>
      </c>
      <c r="C12" s="511"/>
      <c r="D12" s="511"/>
      <c r="E12" s="511"/>
      <c r="F12" s="511"/>
      <c r="G12" s="511"/>
      <c r="H12" s="511"/>
      <c r="I12" s="512"/>
      <c r="J12" s="520"/>
      <c r="K12" s="521"/>
      <c r="L12" s="521"/>
      <c r="M12" s="522"/>
      <c r="N12" s="526"/>
      <c r="O12" s="527"/>
      <c r="P12" s="528"/>
      <c r="Q12" s="532"/>
      <c r="R12" s="533"/>
      <c r="S12" s="533"/>
      <c r="T12" s="534"/>
      <c r="U12" s="520"/>
      <c r="V12" s="521"/>
      <c r="W12" s="521"/>
      <c r="X12" s="522"/>
      <c r="Y12" s="507"/>
      <c r="Z12" s="508"/>
      <c r="AA12" s="508"/>
      <c r="AB12" s="509"/>
      <c r="AC12" s="526"/>
      <c r="AD12" s="527"/>
      <c r="AE12" s="528"/>
      <c r="AF12" s="520"/>
      <c r="AG12" s="521"/>
      <c r="AH12" s="521"/>
      <c r="AI12" s="521"/>
      <c r="AJ12" s="521"/>
      <c r="AK12" s="522"/>
    </row>
    <row r="13" spans="1:37" ht="17.25" customHeight="1">
      <c r="A13" s="503"/>
      <c r="B13" s="159"/>
      <c r="C13" s="160"/>
      <c r="D13" s="160"/>
      <c r="E13" s="160"/>
      <c r="F13" s="160"/>
      <c r="G13" s="160"/>
      <c r="H13" s="160"/>
      <c r="I13" s="161"/>
      <c r="J13" s="159"/>
      <c r="K13" s="160"/>
      <c r="L13" s="160"/>
      <c r="M13" s="161"/>
      <c r="N13" s="159"/>
      <c r="O13" s="160"/>
      <c r="P13" s="161"/>
      <c r="Q13" s="159"/>
      <c r="R13" s="160"/>
      <c r="S13" s="160"/>
      <c r="T13" s="161"/>
      <c r="U13" s="159"/>
      <c r="V13" s="160"/>
      <c r="W13" s="160"/>
      <c r="X13" s="161"/>
      <c r="Y13" s="159"/>
      <c r="Z13" s="160"/>
      <c r="AA13" s="160"/>
      <c r="AB13" s="161"/>
      <c r="AC13" s="159"/>
      <c r="AD13" s="160"/>
      <c r="AE13" s="161"/>
      <c r="AF13" s="159"/>
      <c r="AG13" s="160"/>
      <c r="AH13" s="160"/>
      <c r="AI13" s="160"/>
      <c r="AJ13" s="160"/>
      <c r="AK13" s="161"/>
    </row>
    <row r="14" spans="1:37" ht="17.25" customHeight="1">
      <c r="A14" s="503"/>
      <c r="B14" s="159"/>
      <c r="C14" s="160"/>
      <c r="D14" s="160"/>
      <c r="E14" s="160"/>
      <c r="F14" s="160"/>
      <c r="G14" s="160"/>
      <c r="H14" s="160"/>
      <c r="I14" s="161"/>
      <c r="J14" s="159"/>
      <c r="K14" s="160"/>
      <c r="L14" s="160"/>
      <c r="M14" s="161"/>
      <c r="N14" s="159"/>
      <c r="O14" s="160"/>
      <c r="P14" s="161"/>
      <c r="Q14" s="159"/>
      <c r="R14" s="160"/>
      <c r="S14" s="160"/>
      <c r="T14" s="161"/>
      <c r="U14" s="159"/>
      <c r="V14" s="160"/>
      <c r="W14" s="160"/>
      <c r="X14" s="161"/>
      <c r="Y14" s="159"/>
      <c r="Z14" s="160"/>
      <c r="AA14" s="160"/>
      <c r="AB14" s="161"/>
      <c r="AC14" s="159"/>
      <c r="AD14" s="160"/>
      <c r="AE14" s="161"/>
      <c r="AF14" s="159"/>
      <c r="AG14" s="160"/>
      <c r="AH14" s="160"/>
      <c r="AI14" s="160"/>
      <c r="AJ14" s="160"/>
      <c r="AK14" s="161"/>
    </row>
    <row r="15" spans="1:37" ht="17.25" customHeight="1">
      <c r="A15" s="503"/>
      <c r="B15" s="159"/>
      <c r="C15" s="160"/>
      <c r="D15" s="160"/>
      <c r="E15" s="160"/>
      <c r="F15" s="160"/>
      <c r="G15" s="160"/>
      <c r="H15" s="160"/>
      <c r="I15" s="161"/>
      <c r="J15" s="159"/>
      <c r="K15" s="160"/>
      <c r="L15" s="160"/>
      <c r="M15" s="161"/>
      <c r="N15" s="159"/>
      <c r="O15" s="160"/>
      <c r="P15" s="161"/>
      <c r="Q15" s="159"/>
      <c r="R15" s="160"/>
      <c r="S15" s="160"/>
      <c r="T15" s="161"/>
      <c r="U15" s="159"/>
      <c r="V15" s="160"/>
      <c r="W15" s="160"/>
      <c r="X15" s="161"/>
      <c r="Y15" s="159"/>
      <c r="Z15" s="160"/>
      <c r="AA15" s="160"/>
      <c r="AB15" s="161"/>
      <c r="AC15" s="159"/>
      <c r="AD15" s="160"/>
      <c r="AE15" s="161"/>
      <c r="AF15" s="159"/>
      <c r="AG15" s="160"/>
      <c r="AH15" s="160"/>
      <c r="AI15" s="160"/>
      <c r="AJ15" s="160"/>
      <c r="AK15" s="161"/>
    </row>
    <row r="16" spans="1:37" ht="17.25" customHeight="1">
      <c r="A16" s="503"/>
      <c r="B16" s="159"/>
      <c r="C16" s="160"/>
      <c r="D16" s="160"/>
      <c r="E16" s="160"/>
      <c r="F16" s="160"/>
      <c r="G16" s="160"/>
      <c r="H16" s="160"/>
      <c r="I16" s="161"/>
      <c r="J16" s="159"/>
      <c r="K16" s="160"/>
      <c r="L16" s="160"/>
      <c r="M16" s="161"/>
      <c r="N16" s="159"/>
      <c r="O16" s="160"/>
      <c r="P16" s="161"/>
      <c r="Q16" s="159"/>
      <c r="R16" s="160"/>
      <c r="S16" s="160"/>
      <c r="T16" s="161"/>
      <c r="U16" s="159"/>
      <c r="V16" s="160"/>
      <c r="W16" s="160"/>
      <c r="X16" s="161"/>
      <c r="Y16" s="159"/>
      <c r="Z16" s="160"/>
      <c r="AA16" s="160"/>
      <c r="AB16" s="161"/>
      <c r="AC16" s="159"/>
      <c r="AD16" s="160"/>
      <c r="AE16" s="161"/>
      <c r="AF16" s="159"/>
      <c r="AG16" s="160"/>
      <c r="AH16" s="160"/>
      <c r="AI16" s="160"/>
      <c r="AJ16" s="160"/>
      <c r="AK16" s="161"/>
    </row>
    <row r="17" spans="1:37" ht="17.25" customHeight="1">
      <c r="A17" s="503"/>
      <c r="B17" s="159"/>
      <c r="C17" s="160"/>
      <c r="D17" s="160"/>
      <c r="E17" s="160"/>
      <c r="F17" s="160"/>
      <c r="G17" s="160"/>
      <c r="H17" s="160"/>
      <c r="I17" s="161"/>
      <c r="J17" s="159"/>
      <c r="K17" s="160"/>
      <c r="L17" s="160"/>
      <c r="M17" s="161"/>
      <c r="N17" s="159"/>
      <c r="O17" s="160"/>
      <c r="P17" s="161"/>
      <c r="Q17" s="159"/>
      <c r="R17" s="160"/>
      <c r="S17" s="160"/>
      <c r="T17" s="161"/>
      <c r="U17" s="159"/>
      <c r="V17" s="160"/>
      <c r="W17" s="160"/>
      <c r="X17" s="161"/>
      <c r="Y17" s="159"/>
      <c r="Z17" s="160"/>
      <c r="AA17" s="160"/>
      <c r="AB17" s="161"/>
      <c r="AC17" s="159"/>
      <c r="AD17" s="160"/>
      <c r="AE17" s="161"/>
      <c r="AF17" s="159"/>
      <c r="AG17" s="160"/>
      <c r="AH17" s="160"/>
      <c r="AI17" s="160"/>
      <c r="AJ17" s="160"/>
      <c r="AK17" s="161"/>
    </row>
    <row r="18" spans="1:37" ht="17.25" customHeight="1">
      <c r="A18" s="503"/>
      <c r="B18" s="159"/>
      <c r="C18" s="160"/>
      <c r="D18" s="160"/>
      <c r="E18" s="160"/>
      <c r="F18" s="160"/>
      <c r="G18" s="160"/>
      <c r="H18" s="160"/>
      <c r="I18" s="161"/>
      <c r="J18" s="159"/>
      <c r="K18" s="160"/>
      <c r="L18" s="160"/>
      <c r="M18" s="161"/>
      <c r="N18" s="159"/>
      <c r="O18" s="160"/>
      <c r="P18" s="161"/>
      <c r="Q18" s="159"/>
      <c r="R18" s="160"/>
      <c r="S18" s="160"/>
      <c r="T18" s="161"/>
      <c r="U18" s="159"/>
      <c r="V18" s="160"/>
      <c r="W18" s="160"/>
      <c r="X18" s="161"/>
      <c r="Y18" s="159"/>
      <c r="Z18" s="160"/>
      <c r="AA18" s="160"/>
      <c r="AB18" s="161"/>
      <c r="AC18" s="159"/>
      <c r="AD18" s="160"/>
      <c r="AE18" s="161"/>
      <c r="AF18" s="159"/>
      <c r="AG18" s="160"/>
      <c r="AH18" s="160"/>
      <c r="AI18" s="160"/>
      <c r="AJ18" s="160"/>
      <c r="AK18" s="161"/>
    </row>
    <row r="19" spans="1:37" ht="17.25" customHeight="1">
      <c r="A19" s="503"/>
      <c r="B19" s="159"/>
      <c r="C19" s="160"/>
      <c r="D19" s="160"/>
      <c r="E19" s="160"/>
      <c r="F19" s="160"/>
      <c r="G19" s="160"/>
      <c r="H19" s="160"/>
      <c r="I19" s="161"/>
      <c r="J19" s="159"/>
      <c r="K19" s="160"/>
      <c r="L19" s="160"/>
      <c r="M19" s="161"/>
      <c r="N19" s="159"/>
      <c r="O19" s="160"/>
      <c r="P19" s="161"/>
      <c r="Q19" s="159"/>
      <c r="R19" s="160"/>
      <c r="S19" s="160"/>
      <c r="T19" s="161"/>
      <c r="U19" s="159"/>
      <c r="V19" s="160"/>
      <c r="W19" s="160"/>
      <c r="X19" s="161"/>
      <c r="Y19" s="159"/>
      <c r="Z19" s="160"/>
      <c r="AA19" s="160"/>
      <c r="AB19" s="161"/>
      <c r="AC19" s="159"/>
      <c r="AD19" s="160"/>
      <c r="AE19" s="161"/>
      <c r="AF19" s="159"/>
      <c r="AG19" s="160"/>
      <c r="AH19" s="160"/>
      <c r="AI19" s="160"/>
      <c r="AJ19" s="160"/>
      <c r="AK19" s="161"/>
    </row>
    <row r="20" spans="1:37" ht="17.25" customHeight="1">
      <c r="A20" s="503"/>
      <c r="B20" s="159"/>
      <c r="C20" s="160"/>
      <c r="D20" s="160"/>
      <c r="E20" s="160"/>
      <c r="F20" s="160"/>
      <c r="G20" s="160"/>
      <c r="H20" s="160"/>
      <c r="I20" s="161"/>
      <c r="J20" s="159"/>
      <c r="K20" s="160"/>
      <c r="L20" s="160"/>
      <c r="M20" s="161"/>
      <c r="N20" s="159"/>
      <c r="O20" s="160"/>
      <c r="P20" s="161"/>
      <c r="Q20" s="159"/>
      <c r="R20" s="160"/>
      <c r="S20" s="160"/>
      <c r="T20" s="161"/>
      <c r="U20" s="159"/>
      <c r="V20" s="160"/>
      <c r="W20" s="160"/>
      <c r="X20" s="161"/>
      <c r="Y20" s="159"/>
      <c r="Z20" s="160"/>
      <c r="AA20" s="160"/>
      <c r="AB20" s="161"/>
      <c r="AC20" s="159"/>
      <c r="AD20" s="160"/>
      <c r="AE20" s="161"/>
      <c r="AF20" s="159"/>
      <c r="AG20" s="160"/>
      <c r="AH20" s="160"/>
      <c r="AI20" s="160"/>
      <c r="AJ20" s="160"/>
      <c r="AK20" s="161"/>
    </row>
    <row r="21" spans="1:37" ht="17.25" customHeight="1">
      <c r="A21" s="503"/>
      <c r="B21" s="159"/>
      <c r="C21" s="160"/>
      <c r="D21" s="160"/>
      <c r="E21" s="160"/>
      <c r="F21" s="160"/>
      <c r="G21" s="160"/>
      <c r="H21" s="160"/>
      <c r="I21" s="161"/>
      <c r="J21" s="159"/>
      <c r="K21" s="160"/>
      <c r="L21" s="160"/>
      <c r="M21" s="161"/>
      <c r="N21" s="159"/>
      <c r="O21" s="160"/>
      <c r="P21" s="161"/>
      <c r="Q21" s="159"/>
      <c r="R21" s="160"/>
      <c r="S21" s="160"/>
      <c r="T21" s="161"/>
      <c r="U21" s="159"/>
      <c r="V21" s="160"/>
      <c r="W21" s="160"/>
      <c r="X21" s="161"/>
      <c r="Y21" s="159"/>
      <c r="Z21" s="160"/>
      <c r="AA21" s="160"/>
      <c r="AB21" s="161"/>
      <c r="AC21" s="159"/>
      <c r="AD21" s="160"/>
      <c r="AE21" s="161"/>
      <c r="AF21" s="159"/>
      <c r="AG21" s="160"/>
      <c r="AH21" s="160"/>
      <c r="AI21" s="160"/>
      <c r="AJ21" s="160"/>
      <c r="AK21" s="161"/>
    </row>
    <row r="22" spans="1:37" ht="17.25" customHeight="1">
      <c r="A22" s="503"/>
      <c r="B22" s="159"/>
      <c r="C22" s="160"/>
      <c r="D22" s="160"/>
      <c r="E22" s="160"/>
      <c r="F22" s="160"/>
      <c r="G22" s="160"/>
      <c r="H22" s="160"/>
      <c r="I22" s="161"/>
      <c r="J22" s="159"/>
      <c r="K22" s="160"/>
      <c r="L22" s="160"/>
      <c r="M22" s="161"/>
      <c r="N22" s="159"/>
      <c r="O22" s="160"/>
      <c r="P22" s="161"/>
      <c r="Q22" s="159"/>
      <c r="R22" s="160"/>
      <c r="S22" s="160"/>
      <c r="T22" s="161"/>
      <c r="U22" s="159"/>
      <c r="V22" s="160"/>
      <c r="W22" s="160"/>
      <c r="X22" s="161"/>
      <c r="Y22" s="159"/>
      <c r="Z22" s="160"/>
      <c r="AA22" s="160"/>
      <c r="AB22" s="161"/>
      <c r="AC22" s="159"/>
      <c r="AD22" s="160"/>
      <c r="AE22" s="161"/>
      <c r="AF22" s="159"/>
      <c r="AG22" s="160"/>
      <c r="AH22" s="160"/>
      <c r="AI22" s="160"/>
      <c r="AJ22" s="160"/>
      <c r="AK22" s="161"/>
    </row>
    <row r="23" spans="1:37" ht="17.25" customHeight="1">
      <c r="A23" s="503"/>
      <c r="B23" s="159"/>
      <c r="C23" s="160"/>
      <c r="D23" s="160"/>
      <c r="E23" s="160"/>
      <c r="F23" s="160"/>
      <c r="G23" s="160"/>
      <c r="H23" s="160"/>
      <c r="I23" s="161"/>
      <c r="J23" s="159"/>
      <c r="K23" s="160"/>
      <c r="L23" s="160"/>
      <c r="M23" s="161"/>
      <c r="N23" s="159"/>
      <c r="O23" s="160"/>
      <c r="P23" s="161"/>
      <c r="Q23" s="159"/>
      <c r="R23" s="160"/>
      <c r="S23" s="160"/>
      <c r="T23" s="161"/>
      <c r="U23" s="159"/>
      <c r="V23" s="160"/>
      <c r="W23" s="160"/>
      <c r="X23" s="161"/>
      <c r="Y23" s="159"/>
      <c r="Z23" s="160"/>
      <c r="AA23" s="160"/>
      <c r="AB23" s="161"/>
      <c r="AC23" s="159"/>
      <c r="AD23" s="160"/>
      <c r="AE23" s="161"/>
      <c r="AF23" s="159"/>
      <c r="AG23" s="160"/>
      <c r="AH23" s="160"/>
      <c r="AI23" s="160"/>
      <c r="AJ23" s="160"/>
      <c r="AK23" s="161"/>
    </row>
    <row r="24" spans="1:37" ht="17.25" customHeight="1">
      <c r="A24" s="503"/>
      <c r="B24" s="159"/>
      <c r="C24" s="160"/>
      <c r="D24" s="160"/>
      <c r="E24" s="160"/>
      <c r="F24" s="160"/>
      <c r="G24" s="160"/>
      <c r="H24" s="160"/>
      <c r="I24" s="161"/>
      <c r="J24" s="159"/>
      <c r="K24" s="160"/>
      <c r="L24" s="160"/>
      <c r="M24" s="161"/>
      <c r="N24" s="159"/>
      <c r="O24" s="160"/>
      <c r="P24" s="161"/>
      <c r="Q24" s="159"/>
      <c r="R24" s="160"/>
      <c r="S24" s="160"/>
      <c r="T24" s="161"/>
      <c r="U24" s="159"/>
      <c r="V24" s="160"/>
      <c r="W24" s="160"/>
      <c r="X24" s="161"/>
      <c r="Y24" s="159"/>
      <c r="Z24" s="160"/>
      <c r="AA24" s="160"/>
      <c r="AB24" s="161"/>
      <c r="AC24" s="159"/>
      <c r="AD24" s="160"/>
      <c r="AE24" s="161"/>
      <c r="AF24" s="159"/>
      <c r="AG24" s="160"/>
      <c r="AH24" s="160"/>
      <c r="AI24" s="160"/>
      <c r="AJ24" s="160"/>
      <c r="AK24" s="161"/>
    </row>
    <row r="25" spans="1:37" ht="17.25" customHeight="1">
      <c r="A25" s="503"/>
      <c r="B25" s="159"/>
      <c r="C25" s="160"/>
      <c r="D25" s="160"/>
      <c r="E25" s="160"/>
      <c r="F25" s="160"/>
      <c r="G25" s="160"/>
      <c r="H25" s="160"/>
      <c r="I25" s="161"/>
      <c r="J25" s="159"/>
      <c r="K25" s="160"/>
      <c r="L25" s="160"/>
      <c r="M25" s="161"/>
      <c r="N25" s="159"/>
      <c r="O25" s="160"/>
      <c r="P25" s="161"/>
      <c r="Q25" s="159"/>
      <c r="R25" s="160"/>
      <c r="S25" s="160"/>
      <c r="T25" s="161"/>
      <c r="U25" s="159"/>
      <c r="V25" s="160"/>
      <c r="W25" s="160"/>
      <c r="X25" s="161"/>
      <c r="Y25" s="159"/>
      <c r="Z25" s="160"/>
      <c r="AA25" s="160"/>
      <c r="AB25" s="161"/>
      <c r="AC25" s="159"/>
      <c r="AD25" s="160"/>
      <c r="AE25" s="161"/>
      <c r="AF25" s="159"/>
      <c r="AG25" s="160"/>
      <c r="AH25" s="160"/>
      <c r="AI25" s="160"/>
      <c r="AJ25" s="160"/>
      <c r="AK25" s="161"/>
    </row>
    <row r="26" spans="1:37" ht="17.25" customHeight="1">
      <c r="A26" s="503"/>
      <c r="B26" s="159"/>
      <c r="C26" s="160"/>
      <c r="D26" s="160"/>
      <c r="E26" s="160"/>
      <c r="F26" s="160"/>
      <c r="G26" s="160"/>
      <c r="H26" s="160"/>
      <c r="I26" s="161"/>
      <c r="J26" s="159"/>
      <c r="K26" s="160"/>
      <c r="L26" s="160"/>
      <c r="M26" s="161"/>
      <c r="N26" s="159"/>
      <c r="O26" s="160"/>
      <c r="P26" s="161"/>
      <c r="Q26" s="159"/>
      <c r="R26" s="160"/>
      <c r="S26" s="160"/>
      <c r="T26" s="161"/>
      <c r="U26" s="159"/>
      <c r="V26" s="160"/>
      <c r="W26" s="160"/>
      <c r="X26" s="161"/>
      <c r="Y26" s="159"/>
      <c r="Z26" s="160"/>
      <c r="AA26" s="160"/>
      <c r="AB26" s="161"/>
      <c r="AC26" s="159"/>
      <c r="AD26" s="160"/>
      <c r="AE26" s="161"/>
      <c r="AF26" s="159"/>
      <c r="AG26" s="160"/>
      <c r="AH26" s="160"/>
      <c r="AI26" s="160"/>
      <c r="AJ26" s="160"/>
      <c r="AK26" s="161"/>
    </row>
    <row r="27" spans="1:37" ht="17.25" customHeight="1">
      <c r="A27" s="503"/>
      <c r="B27" s="159"/>
      <c r="C27" s="160"/>
      <c r="D27" s="160"/>
      <c r="E27" s="160"/>
      <c r="F27" s="160"/>
      <c r="G27" s="160"/>
      <c r="H27" s="160"/>
      <c r="I27" s="161"/>
      <c r="J27" s="159"/>
      <c r="K27" s="160"/>
      <c r="L27" s="160"/>
      <c r="M27" s="161"/>
      <c r="N27" s="159"/>
      <c r="O27" s="160"/>
      <c r="P27" s="161"/>
      <c r="Q27" s="159"/>
      <c r="R27" s="160"/>
      <c r="S27" s="160"/>
      <c r="T27" s="161"/>
      <c r="U27" s="159"/>
      <c r="V27" s="160"/>
      <c r="W27" s="160"/>
      <c r="X27" s="161"/>
      <c r="Y27" s="159"/>
      <c r="Z27" s="160"/>
      <c r="AA27" s="160"/>
      <c r="AB27" s="161"/>
      <c r="AC27" s="159"/>
      <c r="AD27" s="160"/>
      <c r="AE27" s="161"/>
      <c r="AF27" s="159"/>
      <c r="AG27" s="160"/>
      <c r="AH27" s="160"/>
      <c r="AI27" s="160"/>
      <c r="AJ27" s="160"/>
      <c r="AK27" s="161"/>
    </row>
    <row r="28" spans="1:37" ht="17.25" customHeight="1">
      <c r="A28" s="503"/>
      <c r="B28" s="159"/>
      <c r="C28" s="160"/>
      <c r="D28" s="160"/>
      <c r="E28" s="160"/>
      <c r="F28" s="160"/>
      <c r="G28" s="160"/>
      <c r="H28" s="160"/>
      <c r="I28" s="161"/>
      <c r="J28" s="159"/>
      <c r="K28" s="160"/>
      <c r="L28" s="160"/>
      <c r="M28" s="161"/>
      <c r="N28" s="159"/>
      <c r="O28" s="160"/>
      <c r="P28" s="161"/>
      <c r="Q28" s="159"/>
      <c r="R28" s="160"/>
      <c r="S28" s="160"/>
      <c r="T28" s="161"/>
      <c r="U28" s="159"/>
      <c r="V28" s="160"/>
      <c r="W28" s="160"/>
      <c r="X28" s="161"/>
      <c r="Y28" s="159"/>
      <c r="Z28" s="160"/>
      <c r="AA28" s="160"/>
      <c r="AB28" s="161"/>
      <c r="AC28" s="159"/>
      <c r="AD28" s="160"/>
      <c r="AE28" s="161"/>
      <c r="AF28" s="159"/>
      <c r="AG28" s="160"/>
      <c r="AH28" s="160"/>
      <c r="AI28" s="160"/>
      <c r="AJ28" s="160"/>
      <c r="AK28" s="161"/>
    </row>
    <row r="29" spans="1:37" ht="17.25" customHeight="1">
      <c r="A29" s="503"/>
      <c r="B29" s="159"/>
      <c r="C29" s="160"/>
      <c r="D29" s="160"/>
      <c r="E29" s="160"/>
      <c r="F29" s="160"/>
      <c r="G29" s="160"/>
      <c r="H29" s="160"/>
      <c r="I29" s="161"/>
      <c r="J29" s="159"/>
      <c r="K29" s="160"/>
      <c r="L29" s="160"/>
      <c r="M29" s="161"/>
      <c r="N29" s="159"/>
      <c r="O29" s="160"/>
      <c r="P29" s="161"/>
      <c r="Q29" s="159"/>
      <c r="R29" s="160"/>
      <c r="S29" s="160"/>
      <c r="T29" s="161"/>
      <c r="U29" s="159"/>
      <c r="V29" s="160"/>
      <c r="W29" s="160"/>
      <c r="X29" s="161"/>
      <c r="Y29" s="159"/>
      <c r="Z29" s="160"/>
      <c r="AA29" s="160"/>
      <c r="AB29" s="161"/>
      <c r="AC29" s="159"/>
      <c r="AD29" s="160"/>
      <c r="AE29" s="161"/>
      <c r="AF29" s="159"/>
      <c r="AG29" s="160"/>
      <c r="AH29" s="160"/>
      <c r="AI29" s="160"/>
      <c r="AJ29" s="160"/>
      <c r="AK29" s="161"/>
    </row>
    <row r="30" spans="1:37" ht="17.25" customHeight="1">
      <c r="A30" s="503"/>
      <c r="B30" s="159"/>
      <c r="C30" s="160"/>
      <c r="D30" s="160"/>
      <c r="E30" s="160"/>
      <c r="F30" s="160"/>
      <c r="G30" s="160"/>
      <c r="H30" s="160"/>
      <c r="I30" s="161"/>
      <c r="J30" s="159"/>
      <c r="K30" s="160"/>
      <c r="L30" s="160"/>
      <c r="M30" s="161"/>
      <c r="N30" s="159"/>
      <c r="O30" s="160"/>
      <c r="P30" s="161"/>
      <c r="Q30" s="159"/>
      <c r="R30" s="160"/>
      <c r="S30" s="160"/>
      <c r="T30" s="161"/>
      <c r="U30" s="159"/>
      <c r="V30" s="160"/>
      <c r="W30" s="160"/>
      <c r="X30" s="161"/>
      <c r="Y30" s="159"/>
      <c r="Z30" s="160"/>
      <c r="AA30" s="160"/>
      <c r="AB30" s="161"/>
      <c r="AC30" s="159"/>
      <c r="AD30" s="160"/>
      <c r="AE30" s="161"/>
      <c r="AF30" s="159"/>
      <c r="AG30" s="160"/>
      <c r="AH30" s="160"/>
      <c r="AI30" s="160"/>
      <c r="AJ30" s="160"/>
      <c r="AK30" s="161"/>
    </row>
    <row r="31" spans="1:37" ht="17.25" customHeight="1">
      <c r="A31" s="503"/>
      <c r="B31" s="159"/>
      <c r="C31" s="160"/>
      <c r="D31" s="160"/>
      <c r="E31" s="160"/>
      <c r="F31" s="160"/>
      <c r="G31" s="160"/>
      <c r="H31" s="160"/>
      <c r="I31" s="161"/>
      <c r="J31" s="159"/>
      <c r="K31" s="160"/>
      <c r="L31" s="160"/>
      <c r="M31" s="161"/>
      <c r="N31" s="159"/>
      <c r="O31" s="160"/>
      <c r="P31" s="161"/>
      <c r="Q31" s="159"/>
      <c r="R31" s="160"/>
      <c r="S31" s="160"/>
      <c r="T31" s="161"/>
      <c r="U31" s="159"/>
      <c r="V31" s="160"/>
      <c r="W31" s="160"/>
      <c r="X31" s="161"/>
      <c r="Y31" s="159"/>
      <c r="Z31" s="160"/>
      <c r="AA31" s="160"/>
      <c r="AB31" s="161"/>
      <c r="AC31" s="159"/>
      <c r="AD31" s="160"/>
      <c r="AE31" s="161"/>
      <c r="AF31" s="159"/>
      <c r="AG31" s="160"/>
      <c r="AH31" s="160"/>
      <c r="AI31" s="160"/>
      <c r="AJ31" s="160"/>
      <c r="AK31" s="161"/>
    </row>
    <row r="32" spans="1:37" ht="17.25" customHeight="1">
      <c r="A32" s="503"/>
      <c r="B32" s="159"/>
      <c r="C32" s="160"/>
      <c r="D32" s="160"/>
      <c r="E32" s="160"/>
      <c r="F32" s="160"/>
      <c r="G32" s="160"/>
      <c r="H32" s="160"/>
      <c r="I32" s="161"/>
      <c r="J32" s="159"/>
      <c r="K32" s="160"/>
      <c r="L32" s="160"/>
      <c r="M32" s="161"/>
      <c r="N32" s="159"/>
      <c r="O32" s="160"/>
      <c r="P32" s="161"/>
      <c r="Q32" s="159"/>
      <c r="R32" s="160"/>
      <c r="S32" s="160"/>
      <c r="T32" s="161"/>
      <c r="U32" s="159"/>
      <c r="V32" s="160"/>
      <c r="W32" s="160"/>
      <c r="X32" s="161"/>
      <c r="Y32" s="159"/>
      <c r="Z32" s="160"/>
      <c r="AA32" s="160"/>
      <c r="AB32" s="161"/>
      <c r="AC32" s="159"/>
      <c r="AD32" s="160"/>
      <c r="AE32" s="161"/>
      <c r="AF32" s="159"/>
      <c r="AG32" s="160"/>
      <c r="AH32" s="160"/>
      <c r="AI32" s="160"/>
      <c r="AJ32" s="160"/>
      <c r="AK32" s="161"/>
    </row>
    <row r="33" spans="1:37" ht="17.25" customHeight="1">
      <c r="A33" s="503"/>
      <c r="B33" s="159"/>
      <c r="C33" s="160"/>
      <c r="D33" s="160"/>
      <c r="E33" s="160"/>
      <c r="F33" s="160"/>
      <c r="G33" s="160"/>
      <c r="H33" s="160"/>
      <c r="I33" s="161"/>
      <c r="J33" s="159"/>
      <c r="K33" s="160"/>
      <c r="L33" s="160"/>
      <c r="M33" s="161"/>
      <c r="N33" s="159"/>
      <c r="O33" s="160"/>
      <c r="P33" s="161"/>
      <c r="Q33" s="159"/>
      <c r="R33" s="160"/>
      <c r="S33" s="160"/>
      <c r="T33" s="161"/>
      <c r="U33" s="159"/>
      <c r="V33" s="160"/>
      <c r="W33" s="160"/>
      <c r="X33" s="161"/>
      <c r="Y33" s="159"/>
      <c r="Z33" s="160"/>
      <c r="AA33" s="160"/>
      <c r="AB33" s="161"/>
      <c r="AC33" s="159"/>
      <c r="AD33" s="160"/>
      <c r="AE33" s="161"/>
      <c r="AF33" s="159"/>
      <c r="AG33" s="160"/>
      <c r="AH33" s="160"/>
      <c r="AI33" s="160"/>
      <c r="AJ33" s="160"/>
      <c r="AK33" s="161"/>
    </row>
    <row r="34" spans="1:37" s="4" customFormat="1" ht="17.25" customHeight="1">
      <c r="A34" s="503"/>
      <c r="B34" s="159"/>
      <c r="C34" s="160"/>
      <c r="D34" s="160"/>
      <c r="E34" s="160"/>
      <c r="F34" s="160"/>
      <c r="G34" s="160"/>
      <c r="H34" s="160"/>
      <c r="I34" s="161"/>
      <c r="J34" s="159"/>
      <c r="K34" s="160"/>
      <c r="L34" s="160"/>
      <c r="M34" s="161"/>
      <c r="N34" s="159"/>
      <c r="O34" s="160"/>
      <c r="P34" s="161"/>
      <c r="Q34" s="159"/>
      <c r="R34" s="160"/>
      <c r="S34" s="160"/>
      <c r="T34" s="161"/>
      <c r="U34" s="159"/>
      <c r="V34" s="160"/>
      <c r="W34" s="160"/>
      <c r="X34" s="161"/>
      <c r="Y34" s="159"/>
      <c r="Z34" s="160"/>
      <c r="AA34" s="160"/>
      <c r="AB34" s="161"/>
      <c r="AC34" s="159"/>
      <c r="AD34" s="160"/>
      <c r="AE34" s="161"/>
      <c r="AF34" s="159"/>
      <c r="AG34" s="160"/>
      <c r="AH34" s="160"/>
      <c r="AI34" s="160"/>
      <c r="AJ34" s="160"/>
      <c r="AK34" s="161"/>
    </row>
    <row r="35" spans="1:37" s="4" customFormat="1" ht="17.25" customHeight="1">
      <c r="A35" s="503"/>
      <c r="B35" s="159"/>
      <c r="C35" s="160"/>
      <c r="D35" s="160"/>
      <c r="E35" s="160"/>
      <c r="F35" s="160"/>
      <c r="G35" s="160"/>
      <c r="H35" s="160"/>
      <c r="I35" s="161"/>
      <c r="J35" s="159"/>
      <c r="K35" s="160"/>
      <c r="L35" s="160"/>
      <c r="M35" s="161"/>
      <c r="N35" s="159"/>
      <c r="O35" s="160"/>
      <c r="P35" s="161"/>
      <c r="Q35" s="159"/>
      <c r="R35" s="160"/>
      <c r="S35" s="160"/>
      <c r="T35" s="161"/>
      <c r="U35" s="159"/>
      <c r="V35" s="160"/>
      <c r="W35" s="160"/>
      <c r="X35" s="161"/>
      <c r="Y35" s="159"/>
      <c r="Z35" s="160"/>
      <c r="AA35" s="160"/>
      <c r="AB35" s="161"/>
      <c r="AC35" s="159"/>
      <c r="AD35" s="160"/>
      <c r="AE35" s="161"/>
      <c r="AF35" s="159"/>
      <c r="AG35" s="160"/>
      <c r="AH35" s="160"/>
      <c r="AI35" s="160"/>
      <c r="AJ35" s="160"/>
      <c r="AK35" s="161"/>
    </row>
    <row r="36" spans="1:37" ht="17.25" customHeight="1">
      <c r="A36" s="503"/>
      <c r="B36" s="159"/>
      <c r="C36" s="160"/>
      <c r="D36" s="160"/>
      <c r="E36" s="160"/>
      <c r="F36" s="160"/>
      <c r="G36" s="160"/>
      <c r="H36" s="160"/>
      <c r="I36" s="161"/>
      <c r="J36" s="159"/>
      <c r="K36" s="160"/>
      <c r="L36" s="160"/>
      <c r="M36" s="161"/>
      <c r="N36" s="159"/>
      <c r="O36" s="160"/>
      <c r="P36" s="161"/>
      <c r="Q36" s="159"/>
      <c r="R36" s="160"/>
      <c r="S36" s="160"/>
      <c r="T36" s="161"/>
      <c r="U36" s="159"/>
      <c r="V36" s="160"/>
      <c r="W36" s="160"/>
      <c r="X36" s="161"/>
      <c r="Y36" s="159"/>
      <c r="Z36" s="160"/>
      <c r="AA36" s="160"/>
      <c r="AB36" s="161"/>
      <c r="AC36" s="159"/>
      <c r="AD36" s="160"/>
      <c r="AE36" s="161"/>
      <c r="AF36" s="159"/>
      <c r="AG36" s="160"/>
      <c r="AH36" s="160"/>
      <c r="AI36" s="160"/>
      <c r="AJ36" s="160"/>
      <c r="AK36" s="161"/>
    </row>
    <row r="37" spans="1:37" ht="17.25" customHeight="1">
      <c r="A37" s="503"/>
      <c r="B37" s="159"/>
      <c r="C37" s="160"/>
      <c r="D37" s="160"/>
      <c r="E37" s="160"/>
      <c r="F37" s="160"/>
      <c r="G37" s="160"/>
      <c r="H37" s="160"/>
      <c r="I37" s="161"/>
      <c r="J37" s="159"/>
      <c r="K37" s="160"/>
      <c r="L37" s="160"/>
      <c r="M37" s="161"/>
      <c r="N37" s="159"/>
      <c r="O37" s="160"/>
      <c r="P37" s="161"/>
      <c r="Q37" s="159"/>
      <c r="R37" s="160"/>
      <c r="S37" s="160"/>
      <c r="T37" s="161"/>
      <c r="U37" s="159"/>
      <c r="V37" s="160"/>
      <c r="W37" s="160"/>
      <c r="X37" s="161"/>
      <c r="Y37" s="159"/>
      <c r="Z37" s="160"/>
      <c r="AA37" s="160"/>
      <c r="AB37" s="161"/>
      <c r="AC37" s="159"/>
      <c r="AD37" s="160"/>
      <c r="AE37" s="161"/>
      <c r="AF37" s="159"/>
      <c r="AG37" s="160"/>
      <c r="AH37" s="160"/>
      <c r="AI37" s="160"/>
      <c r="AJ37" s="160"/>
      <c r="AK37" s="161"/>
    </row>
    <row r="38" spans="1:37" ht="17.25" customHeight="1">
      <c r="A38" s="503"/>
      <c r="B38" s="159"/>
      <c r="C38" s="160"/>
      <c r="D38" s="160"/>
      <c r="E38" s="160"/>
      <c r="F38" s="160"/>
      <c r="G38" s="160"/>
      <c r="H38" s="160"/>
      <c r="I38" s="161"/>
      <c r="J38" s="159"/>
      <c r="K38" s="160"/>
      <c r="L38" s="160"/>
      <c r="M38" s="161"/>
      <c r="N38" s="159"/>
      <c r="O38" s="160"/>
      <c r="P38" s="161"/>
      <c r="Q38" s="159"/>
      <c r="R38" s="160"/>
      <c r="S38" s="160"/>
      <c r="T38" s="161"/>
      <c r="U38" s="159"/>
      <c r="V38" s="160"/>
      <c r="W38" s="160"/>
      <c r="X38" s="161"/>
      <c r="Y38" s="159"/>
      <c r="Z38" s="160"/>
      <c r="AA38" s="160"/>
      <c r="AB38" s="161"/>
      <c r="AC38" s="159"/>
      <c r="AD38" s="160"/>
      <c r="AE38" s="161"/>
      <c r="AF38" s="159"/>
      <c r="AG38" s="160"/>
      <c r="AH38" s="160"/>
      <c r="AI38" s="160"/>
      <c r="AJ38" s="160"/>
      <c r="AK38" s="161"/>
    </row>
    <row r="39" spans="1:37" ht="17.25" customHeight="1">
      <c r="A39" s="503"/>
      <c r="B39" s="159"/>
      <c r="C39" s="160"/>
      <c r="D39" s="160"/>
      <c r="E39" s="160"/>
      <c r="F39" s="160"/>
      <c r="G39" s="160"/>
      <c r="H39" s="160"/>
      <c r="I39" s="161"/>
      <c r="J39" s="159"/>
      <c r="K39" s="160"/>
      <c r="L39" s="160"/>
      <c r="M39" s="161"/>
      <c r="N39" s="159"/>
      <c r="O39" s="160"/>
      <c r="P39" s="161"/>
      <c r="Q39" s="159"/>
      <c r="R39" s="160"/>
      <c r="S39" s="160"/>
      <c r="T39" s="161"/>
      <c r="U39" s="159"/>
      <c r="V39" s="160"/>
      <c r="W39" s="160"/>
      <c r="X39" s="161"/>
      <c r="Y39" s="159"/>
      <c r="Z39" s="160"/>
      <c r="AA39" s="160"/>
      <c r="AB39" s="161"/>
      <c r="AC39" s="159"/>
      <c r="AD39" s="160"/>
      <c r="AE39" s="161"/>
      <c r="AF39" s="159"/>
      <c r="AG39" s="160"/>
      <c r="AH39" s="160"/>
      <c r="AI39" s="160"/>
      <c r="AJ39" s="160"/>
      <c r="AK39" s="161"/>
    </row>
    <row r="40" spans="1:37" ht="17.25" customHeight="1">
      <c r="A40" s="503"/>
      <c r="B40" s="159"/>
      <c r="C40" s="160"/>
      <c r="D40" s="160"/>
      <c r="E40" s="160"/>
      <c r="F40" s="160"/>
      <c r="G40" s="160"/>
      <c r="H40" s="160"/>
      <c r="I40" s="161"/>
      <c r="J40" s="159"/>
      <c r="K40" s="160"/>
      <c r="L40" s="160"/>
      <c r="M40" s="161"/>
      <c r="N40" s="159"/>
      <c r="O40" s="160"/>
      <c r="P40" s="161"/>
      <c r="Q40" s="159"/>
      <c r="R40" s="160"/>
      <c r="S40" s="160"/>
      <c r="T40" s="161"/>
      <c r="U40" s="159"/>
      <c r="V40" s="160"/>
      <c r="W40" s="160"/>
      <c r="X40" s="161"/>
      <c r="Y40" s="159"/>
      <c r="Z40" s="160"/>
      <c r="AA40" s="160"/>
      <c r="AB40" s="161"/>
      <c r="AC40" s="159"/>
      <c r="AD40" s="160"/>
      <c r="AE40" s="161"/>
      <c r="AF40" s="159"/>
      <c r="AG40" s="160"/>
      <c r="AH40" s="160"/>
      <c r="AI40" s="160"/>
      <c r="AJ40" s="160"/>
      <c r="AK40" s="161"/>
    </row>
    <row r="41" spans="1:37" ht="17.25" customHeight="1">
      <c r="A41" s="503"/>
      <c r="B41" s="159"/>
      <c r="C41" s="160"/>
      <c r="D41" s="160"/>
      <c r="E41" s="160"/>
      <c r="F41" s="160"/>
      <c r="G41" s="160"/>
      <c r="H41" s="160"/>
      <c r="I41" s="161"/>
      <c r="J41" s="159"/>
      <c r="K41" s="160"/>
      <c r="L41" s="160"/>
      <c r="M41" s="161"/>
      <c r="N41" s="159"/>
      <c r="O41" s="160"/>
      <c r="P41" s="161"/>
      <c r="Q41" s="159"/>
      <c r="R41" s="160"/>
      <c r="S41" s="160"/>
      <c r="T41" s="161"/>
      <c r="U41" s="159"/>
      <c r="V41" s="160"/>
      <c r="W41" s="160"/>
      <c r="X41" s="161"/>
      <c r="Y41" s="159"/>
      <c r="Z41" s="160"/>
      <c r="AA41" s="160"/>
      <c r="AB41" s="161"/>
      <c r="AC41" s="159"/>
      <c r="AD41" s="160"/>
      <c r="AE41" s="161"/>
      <c r="AF41" s="159"/>
      <c r="AG41" s="160"/>
      <c r="AH41" s="160"/>
      <c r="AI41" s="160"/>
      <c r="AJ41" s="160"/>
      <c r="AK41" s="161"/>
    </row>
    <row r="42" spans="1:37" s="4" customFormat="1" ht="17.25" customHeight="1">
      <c r="A42" s="503"/>
      <c r="B42" s="159"/>
      <c r="C42" s="160"/>
      <c r="D42" s="160"/>
      <c r="E42" s="160"/>
      <c r="F42" s="160"/>
      <c r="G42" s="160"/>
      <c r="H42" s="160"/>
      <c r="I42" s="161"/>
      <c r="J42" s="159"/>
      <c r="K42" s="160"/>
      <c r="L42" s="160"/>
      <c r="M42" s="161"/>
      <c r="N42" s="159"/>
      <c r="O42" s="160"/>
      <c r="P42" s="161"/>
      <c r="Q42" s="159"/>
      <c r="R42" s="160"/>
      <c r="S42" s="160"/>
      <c r="T42" s="161"/>
      <c r="U42" s="159"/>
      <c r="V42" s="160"/>
      <c r="W42" s="160"/>
      <c r="X42" s="161"/>
      <c r="Y42" s="159"/>
      <c r="Z42" s="160"/>
      <c r="AA42" s="160"/>
      <c r="AB42" s="161"/>
      <c r="AC42" s="159"/>
      <c r="AD42" s="160"/>
      <c r="AE42" s="161"/>
      <c r="AF42" s="159"/>
      <c r="AG42" s="160"/>
      <c r="AH42" s="160"/>
      <c r="AI42" s="160"/>
      <c r="AJ42" s="160"/>
      <c r="AK42" s="161"/>
    </row>
    <row r="43" spans="1:37" s="4" customFormat="1" ht="17.25" customHeight="1">
      <c r="A43" s="503"/>
      <c r="B43" s="159"/>
      <c r="C43" s="160"/>
      <c r="D43" s="160"/>
      <c r="E43" s="160"/>
      <c r="F43" s="160"/>
      <c r="G43" s="160"/>
      <c r="H43" s="160"/>
      <c r="I43" s="161"/>
      <c r="J43" s="159"/>
      <c r="K43" s="160"/>
      <c r="L43" s="160"/>
      <c r="M43" s="161"/>
      <c r="N43" s="159"/>
      <c r="O43" s="160"/>
      <c r="P43" s="161"/>
      <c r="Q43" s="159"/>
      <c r="R43" s="160"/>
      <c r="S43" s="160"/>
      <c r="T43" s="161"/>
      <c r="U43" s="159"/>
      <c r="V43" s="160"/>
      <c r="W43" s="160"/>
      <c r="X43" s="161"/>
      <c r="Y43" s="159"/>
      <c r="Z43" s="160"/>
      <c r="AA43" s="160"/>
      <c r="AB43" s="161"/>
      <c r="AC43" s="159"/>
      <c r="AD43" s="160"/>
      <c r="AE43" s="161"/>
      <c r="AF43" s="159"/>
      <c r="AG43" s="160"/>
      <c r="AH43" s="160"/>
      <c r="AI43" s="160"/>
      <c r="AJ43" s="160"/>
      <c r="AK43" s="161"/>
    </row>
    <row r="44" spans="1:37" s="4" customFormat="1" ht="17.25" customHeight="1">
      <c r="A44" s="503"/>
      <c r="B44" s="159"/>
      <c r="C44" s="160"/>
      <c r="D44" s="160"/>
      <c r="E44" s="160"/>
      <c r="F44" s="160"/>
      <c r="G44" s="160"/>
      <c r="H44" s="160"/>
      <c r="I44" s="161"/>
      <c r="J44" s="159"/>
      <c r="K44" s="160"/>
      <c r="L44" s="160"/>
      <c r="M44" s="161"/>
      <c r="N44" s="159"/>
      <c r="O44" s="160"/>
      <c r="P44" s="161"/>
      <c r="Q44" s="159"/>
      <c r="R44" s="160"/>
      <c r="S44" s="160"/>
      <c r="T44" s="161"/>
      <c r="U44" s="159"/>
      <c r="V44" s="160"/>
      <c r="W44" s="160"/>
      <c r="X44" s="161"/>
      <c r="Y44" s="159"/>
      <c r="Z44" s="160"/>
      <c r="AA44" s="160"/>
      <c r="AB44" s="161"/>
      <c r="AC44" s="159"/>
      <c r="AD44" s="160"/>
      <c r="AE44" s="161"/>
      <c r="AF44" s="159"/>
      <c r="AG44" s="160"/>
      <c r="AH44" s="160"/>
      <c r="AI44" s="160"/>
      <c r="AJ44" s="160"/>
      <c r="AK44" s="161"/>
    </row>
    <row r="45" spans="1:37" s="4" customFormat="1" ht="17.25" customHeight="1">
      <c r="A45" s="503"/>
      <c r="B45" s="159"/>
      <c r="C45" s="160"/>
      <c r="D45" s="160"/>
      <c r="E45" s="160"/>
      <c r="F45" s="160"/>
      <c r="G45" s="160"/>
      <c r="H45" s="160"/>
      <c r="I45" s="161"/>
      <c r="J45" s="159"/>
      <c r="K45" s="160"/>
      <c r="L45" s="160"/>
      <c r="M45" s="161"/>
      <c r="N45" s="159"/>
      <c r="O45" s="160"/>
      <c r="P45" s="161"/>
      <c r="Q45" s="159"/>
      <c r="R45" s="160"/>
      <c r="S45" s="160"/>
      <c r="T45" s="161"/>
      <c r="U45" s="159"/>
      <c r="V45" s="160"/>
      <c r="W45" s="160"/>
      <c r="X45" s="161"/>
      <c r="Y45" s="159"/>
      <c r="Z45" s="160"/>
      <c r="AA45" s="160"/>
      <c r="AB45" s="161"/>
      <c r="AC45" s="159"/>
      <c r="AD45" s="160"/>
      <c r="AE45" s="161"/>
      <c r="AF45" s="159"/>
      <c r="AG45" s="160"/>
      <c r="AH45" s="160"/>
      <c r="AI45" s="160"/>
      <c r="AJ45" s="160"/>
      <c r="AK45" s="161"/>
    </row>
    <row r="46" spans="1:37" s="4" customFormat="1" ht="17.25" customHeight="1">
      <c r="A46" s="503"/>
      <c r="B46" s="162"/>
      <c r="C46" s="163"/>
      <c r="D46" s="163"/>
      <c r="E46" s="163"/>
      <c r="F46" s="163"/>
      <c r="G46" s="163"/>
      <c r="H46" s="163"/>
      <c r="I46" s="164"/>
      <c r="J46" s="162"/>
      <c r="K46" s="163"/>
      <c r="L46" s="163"/>
      <c r="M46" s="164"/>
      <c r="N46" s="162"/>
      <c r="O46" s="163"/>
      <c r="P46" s="164"/>
      <c r="Q46" s="162"/>
      <c r="R46" s="163"/>
      <c r="S46" s="163"/>
      <c r="T46" s="164"/>
      <c r="U46" s="162"/>
      <c r="V46" s="163"/>
      <c r="W46" s="163"/>
      <c r="X46" s="164"/>
      <c r="Y46" s="162"/>
      <c r="Z46" s="163"/>
      <c r="AA46" s="163"/>
      <c r="AB46" s="164"/>
      <c r="AC46" s="162"/>
      <c r="AD46" s="163"/>
      <c r="AE46" s="164"/>
      <c r="AF46" s="162"/>
      <c r="AG46" s="163"/>
      <c r="AH46" s="163"/>
      <c r="AI46" s="163"/>
      <c r="AJ46" s="163"/>
      <c r="AK46" s="164"/>
    </row>
    <row r="47" spans="1:37" s="4" customFormat="1" ht="17.25" customHeight="1">
      <c r="B47" s="165" t="s">
        <v>310</v>
      </c>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row>
    <row r="48" spans="1:37" s="4" customFormat="1" ht="17.25" customHeight="1">
      <c r="B48" s="166"/>
      <c r="C48" s="166"/>
      <c r="D48" s="167" t="s">
        <v>311</v>
      </c>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row>
    <row r="49" spans="2:31" s="4" customFormat="1" ht="17.25" customHeight="1">
      <c r="B49" s="165" t="s">
        <v>312</v>
      </c>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row>
    <row r="50" spans="2:31" s="4" customFormat="1" ht="17.25" customHeight="1">
      <c r="B50" s="166"/>
      <c r="C50" s="166"/>
      <c r="D50" s="168" t="s">
        <v>313</v>
      </c>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row>
    <row r="51" spans="2:31" s="4" customFormat="1" ht="17.25" customHeight="1">
      <c r="B51" s="165" t="s">
        <v>314</v>
      </c>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row>
    <row r="52" spans="2:31" s="4" customFormat="1" ht="17.25" customHeight="1">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row>
    <row r="53" spans="2:31" s="4" customFormat="1" ht="17.25" customHeight="1">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row>
    <row r="54" spans="2:31" s="4" customFormat="1" ht="17.25" customHeight="1">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row>
    <row r="55" spans="2:31" s="4" customFormat="1" ht="17.25" customHeight="1">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row>
    <row r="56" spans="2:31" s="4" customFormat="1" ht="17.25" customHeight="1">
      <c r="B56" s="166"/>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row>
    <row r="57" spans="2:31" ht="17.25" customHeight="1">
      <c r="D57" s="166"/>
    </row>
    <row r="58" spans="2:31" ht="9.9499999999999993" customHeight="1"/>
    <row r="59" spans="2:31" ht="9.9499999999999993" customHeight="1"/>
    <row r="60" spans="2:31" ht="9.9499999999999993" customHeight="1"/>
    <row r="61" spans="2:31" ht="9.9499999999999993" customHeight="1"/>
    <row r="62" spans="2:31" ht="9.9499999999999993" customHeight="1"/>
    <row r="63" spans="2:31" ht="9.9499999999999993" customHeight="1"/>
    <row r="64" spans="2:31" ht="9.9499999999999993" customHeight="1"/>
  </sheetData>
  <sheetProtection algorithmName="SHA-512" hashValue="gIP9/TwECfq/dx8Vw0uG9SfXICXjZXlpLDIICaqaYyYLFnr9Eg7L2zMgNu6ro+o6CU6+kEGHgAFm0bHz2JGF9Q==" saltValue="AMRRQ83xljbBi4IJg0HKxQ==" spinCount="100000" sheet="1" objects="1" scenarios="1"/>
  <mergeCells count="38">
    <mergeCell ref="B4:AK4"/>
    <mergeCell ref="B5:AK5"/>
    <mergeCell ref="B6:AK6"/>
    <mergeCell ref="B8:I10"/>
    <mergeCell ref="J8:M10"/>
    <mergeCell ref="N8:P10"/>
    <mergeCell ref="Q8:T10"/>
    <mergeCell ref="U8:X10"/>
    <mergeCell ref="Y8:AB10"/>
    <mergeCell ref="AC8:AE10"/>
    <mergeCell ref="A15:A16"/>
    <mergeCell ref="A17:A18"/>
    <mergeCell ref="A19:A20"/>
    <mergeCell ref="AF8:AK10"/>
    <mergeCell ref="A11:A12"/>
    <mergeCell ref="B11:I11"/>
    <mergeCell ref="J11:M12"/>
    <mergeCell ref="N11:P12"/>
    <mergeCell ref="Q11:T12"/>
    <mergeCell ref="U11:X12"/>
    <mergeCell ref="AC11:AE12"/>
    <mergeCell ref="AF11:AK12"/>
    <mergeCell ref="A45:A46"/>
    <mergeCell ref="Y11:AB12"/>
    <mergeCell ref="A33:A34"/>
    <mergeCell ref="A35:A36"/>
    <mergeCell ref="A37:A38"/>
    <mergeCell ref="A39:A40"/>
    <mergeCell ref="A41:A42"/>
    <mergeCell ref="A43:A44"/>
    <mergeCell ref="A21:A22"/>
    <mergeCell ref="A23:A24"/>
    <mergeCell ref="A25:A26"/>
    <mergeCell ref="A27:A28"/>
    <mergeCell ref="A29:A30"/>
    <mergeCell ref="A31:A32"/>
    <mergeCell ref="B12:I12"/>
    <mergeCell ref="A13:A14"/>
  </mergeCells>
  <phoneticPr fontId="1"/>
  <pageMargins left="0.7" right="0.7" top="0.75" bottom="0.75" header="0.3" footer="0.3"/>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5DAB5-B275-4B53-8545-FDB9E6E99E7C}">
  <sheetPr>
    <tabColor rgb="FF0070C0"/>
    <pageSetUpPr fitToPage="1"/>
  </sheetPr>
  <dimension ref="A1:AL36"/>
  <sheetViews>
    <sheetView showZeros="0" view="pageBreakPreview" zoomScale="96" zoomScaleNormal="130" zoomScaleSheetLayoutView="96" workbookViewId="0">
      <selection activeCell="G8" sqref="G8:P8"/>
    </sheetView>
  </sheetViews>
  <sheetFormatPr defaultColWidth="2.625" defaultRowHeight="12"/>
  <cols>
    <col min="1" max="1" width="0.875" style="47" customWidth="1"/>
    <col min="2" max="32" width="2.625" style="47" customWidth="1"/>
    <col min="33" max="173" width="1.625" style="47" customWidth="1"/>
    <col min="174" max="16384" width="2.625" style="47"/>
  </cols>
  <sheetData>
    <row r="1" spans="1:38" ht="20.100000000000001" customHeight="1">
      <c r="B1" s="48"/>
      <c r="C1" s="48"/>
      <c r="D1" s="48"/>
      <c r="E1" s="48"/>
      <c r="F1" s="48"/>
      <c r="G1" s="48"/>
      <c r="H1" s="48"/>
      <c r="I1" s="48"/>
      <c r="J1" s="48"/>
      <c r="K1" s="48"/>
      <c r="L1" s="539" t="s">
        <v>218</v>
      </c>
      <c r="M1" s="540"/>
      <c r="N1" s="540"/>
      <c r="O1" s="540"/>
      <c r="P1" s="540"/>
      <c r="Q1" s="540"/>
      <c r="R1" s="540"/>
      <c r="S1" s="540"/>
      <c r="T1" s="540"/>
      <c r="U1" s="540"/>
      <c r="V1" s="540"/>
      <c r="W1" s="541"/>
      <c r="X1" s="48"/>
      <c r="Y1" s="48"/>
      <c r="Z1" s="48"/>
      <c r="AA1" s="48"/>
      <c r="AB1" s="48"/>
      <c r="AC1" s="48"/>
      <c r="AD1" s="48"/>
      <c r="AE1" s="48"/>
      <c r="AF1" s="48"/>
      <c r="AG1" s="48"/>
      <c r="AH1" s="48"/>
      <c r="AI1" s="48"/>
      <c r="AJ1" s="48"/>
      <c r="AK1" s="48"/>
      <c r="AL1" s="48"/>
    </row>
    <row r="2" spans="1:38" ht="14.25" customHeight="1">
      <c r="A2" s="48"/>
      <c r="B2" s="48"/>
      <c r="C2" s="48"/>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48"/>
      <c r="AF2" s="48"/>
      <c r="AG2" s="48"/>
      <c r="AH2" s="48"/>
      <c r="AI2" s="48"/>
      <c r="AJ2" s="48"/>
      <c r="AK2" s="48"/>
      <c r="AL2" s="48"/>
    </row>
    <row r="3" spans="1:38" ht="17.25">
      <c r="A3" s="48"/>
      <c r="B3" s="48"/>
      <c r="C3" s="543" t="s">
        <v>110</v>
      </c>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48"/>
      <c r="AH3" s="48"/>
      <c r="AI3" s="48"/>
      <c r="AJ3" s="48"/>
      <c r="AK3" s="48"/>
      <c r="AL3" s="48"/>
    </row>
    <row r="4" spans="1:38" ht="17.25">
      <c r="A4" s="48"/>
      <c r="B4" s="48"/>
      <c r="C4" s="49"/>
      <c r="D4" s="48"/>
      <c r="E4" s="48"/>
      <c r="F4" s="48"/>
      <c r="G4" s="48"/>
      <c r="H4" s="48"/>
      <c r="I4" s="48"/>
      <c r="J4" s="48"/>
      <c r="K4" s="48"/>
      <c r="L4" s="48"/>
      <c r="M4" s="48"/>
      <c r="N4" s="48"/>
      <c r="O4" s="48"/>
      <c r="P4" s="48"/>
      <c r="Q4" s="48"/>
      <c r="R4" s="48"/>
      <c r="S4" s="48"/>
      <c r="T4" s="48"/>
      <c r="U4" s="545"/>
      <c r="V4" s="545"/>
      <c r="W4" s="545"/>
      <c r="X4" s="545"/>
      <c r="Y4" s="545"/>
      <c r="Z4" s="48"/>
      <c r="AA4" s="48"/>
      <c r="AB4" s="48"/>
      <c r="AC4" s="48"/>
      <c r="AD4" s="48"/>
      <c r="AE4" s="48"/>
      <c r="AF4" s="48"/>
      <c r="AG4" s="48"/>
      <c r="AH4" s="48"/>
      <c r="AI4" s="48"/>
      <c r="AJ4" s="48"/>
      <c r="AK4" s="48"/>
      <c r="AL4" s="48"/>
    </row>
    <row r="5" spans="1:38" ht="17.25" customHeight="1">
      <c r="A5" s="48"/>
      <c r="B5" s="48"/>
      <c r="C5" s="49"/>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row>
    <row r="6" spans="1:38" ht="34.5" customHeight="1">
      <c r="A6" s="48"/>
      <c r="B6" s="48"/>
      <c r="C6" s="49"/>
      <c r="D6" s="48"/>
      <c r="E6" s="48"/>
      <c r="F6" s="48"/>
      <c r="G6" s="48"/>
      <c r="H6" s="48"/>
      <c r="I6" s="48"/>
      <c r="J6" s="48"/>
      <c r="K6" s="48"/>
      <c r="L6" s="48"/>
      <c r="M6" s="48"/>
      <c r="N6" s="546" t="s">
        <v>111</v>
      </c>
      <c r="O6" s="547"/>
      <c r="P6" s="547"/>
      <c r="Q6" s="547"/>
      <c r="R6" s="547"/>
      <c r="S6" s="548">
        <f>データシート!D21</f>
        <v>0</v>
      </c>
      <c r="T6" s="549"/>
      <c r="U6" s="549"/>
      <c r="V6" s="549"/>
      <c r="W6" s="549"/>
      <c r="X6" s="549"/>
      <c r="Y6" s="549"/>
      <c r="Z6" s="549"/>
      <c r="AA6" s="549"/>
      <c r="AB6" s="549"/>
      <c r="AC6" s="549"/>
      <c r="AD6" s="549"/>
      <c r="AE6" s="48"/>
      <c r="AF6" s="48"/>
      <c r="AG6" s="48"/>
      <c r="AH6" s="48"/>
      <c r="AI6" s="48"/>
      <c r="AJ6" s="48"/>
      <c r="AK6" s="48"/>
      <c r="AL6" s="48"/>
    </row>
    <row r="7" spans="1:38" ht="17.25">
      <c r="A7" s="48"/>
      <c r="B7" s="48"/>
      <c r="C7" s="49"/>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row>
    <row r="8" spans="1:38" s="51" customFormat="1" ht="15" customHeight="1">
      <c r="A8" s="50"/>
      <c r="B8" s="555" t="s">
        <v>219</v>
      </c>
      <c r="C8" s="556"/>
      <c r="D8" s="556"/>
      <c r="E8" s="556"/>
      <c r="F8" s="50" t="s">
        <v>112</v>
      </c>
      <c r="G8" s="557">
        <f>データシート!D46</f>
        <v>0</v>
      </c>
      <c r="H8" s="557"/>
      <c r="I8" s="557"/>
      <c r="J8" s="557"/>
      <c r="K8" s="557"/>
      <c r="L8" s="557"/>
      <c r="M8" s="557"/>
      <c r="N8" s="557"/>
      <c r="O8" s="557"/>
      <c r="P8" s="557"/>
      <c r="Q8" s="50"/>
      <c r="R8" s="50"/>
      <c r="S8" s="50"/>
      <c r="T8" s="50"/>
      <c r="U8" s="50"/>
      <c r="V8" s="50"/>
      <c r="W8" s="50"/>
      <c r="X8" s="50"/>
      <c r="Y8" s="50"/>
      <c r="Z8" s="50"/>
      <c r="AA8" s="50"/>
      <c r="AB8" s="50"/>
      <c r="AC8" s="50"/>
      <c r="AD8" s="50"/>
      <c r="AE8" s="50"/>
      <c r="AF8" s="50"/>
      <c r="AG8" s="50"/>
      <c r="AH8" s="50"/>
      <c r="AI8" s="50"/>
      <c r="AJ8" s="50"/>
      <c r="AK8" s="50"/>
      <c r="AL8" s="50"/>
    </row>
    <row r="9" spans="1:38" s="51" customFormat="1" ht="15" customHeight="1">
      <c r="A9" s="50"/>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row>
    <row r="10" spans="1:38" s="51" customFormat="1" ht="15" customHeight="1">
      <c r="A10" s="50"/>
      <c r="B10" s="555" t="s">
        <v>113</v>
      </c>
      <c r="C10" s="556"/>
      <c r="D10" s="556"/>
      <c r="E10" s="556"/>
      <c r="F10" s="50" t="s">
        <v>112</v>
      </c>
      <c r="G10" s="558">
        <f>データシート!D47</f>
        <v>0</v>
      </c>
      <c r="H10" s="558"/>
      <c r="I10" s="558"/>
      <c r="J10" s="558"/>
      <c r="K10" s="558"/>
      <c r="L10" s="558"/>
      <c r="M10" s="558"/>
      <c r="N10" s="558"/>
      <c r="O10" s="558"/>
      <c r="P10" s="558"/>
      <c r="Q10" s="52"/>
      <c r="R10" s="52"/>
      <c r="S10" s="50"/>
      <c r="T10" s="50"/>
      <c r="U10" s="50"/>
      <c r="V10" s="50"/>
      <c r="W10" s="50"/>
      <c r="X10" s="50"/>
      <c r="Y10" s="50"/>
      <c r="Z10" s="50"/>
      <c r="AA10" s="50"/>
      <c r="AB10" s="50"/>
      <c r="AC10" s="50"/>
      <c r="AD10" s="50"/>
      <c r="AE10" s="50"/>
      <c r="AF10" s="50"/>
      <c r="AG10" s="50"/>
      <c r="AH10" s="50"/>
      <c r="AI10" s="50"/>
      <c r="AJ10" s="50"/>
      <c r="AK10" s="50"/>
      <c r="AL10" s="50"/>
    </row>
    <row r="11" spans="1:38" s="51" customFormat="1" ht="15" customHeight="1">
      <c r="A11" s="50"/>
      <c r="B11" s="50"/>
      <c r="C11" s="53"/>
      <c r="D11" s="53"/>
      <c r="E11" s="53"/>
      <c r="F11" s="50"/>
      <c r="G11" s="50"/>
      <c r="H11" s="50"/>
      <c r="I11" s="50"/>
      <c r="J11" s="50"/>
      <c r="K11" s="50"/>
      <c r="L11" s="50"/>
      <c r="M11" s="50"/>
      <c r="N11" s="50"/>
      <c r="O11" s="50"/>
      <c r="P11" s="50"/>
      <c r="Q11" s="50"/>
      <c r="R11" s="50"/>
      <c r="S11" s="50"/>
      <c r="T11" s="50"/>
      <c r="U11" s="50"/>
      <c r="V11" s="54"/>
      <c r="W11" s="54"/>
      <c r="X11" s="54"/>
      <c r="Y11" s="54"/>
      <c r="Z11" s="54"/>
      <c r="AA11" s="55"/>
      <c r="AB11" s="54"/>
      <c r="AC11" s="54"/>
      <c r="AD11" s="54"/>
      <c r="AE11" s="54"/>
      <c r="AF11" s="54"/>
      <c r="AG11" s="50"/>
      <c r="AH11" s="50"/>
      <c r="AI11" s="50"/>
      <c r="AJ11" s="50"/>
      <c r="AK11" s="50"/>
      <c r="AL11" s="50"/>
    </row>
    <row r="12" spans="1:38" s="51" customFormat="1" ht="15" customHeight="1">
      <c r="A12" s="50"/>
      <c r="B12" s="561" t="s">
        <v>220</v>
      </c>
      <c r="C12" s="561"/>
      <c r="D12" s="561"/>
      <c r="E12" s="561"/>
      <c r="F12" s="562" t="s">
        <v>112</v>
      </c>
      <c r="G12" s="563"/>
      <c r="H12" s="564"/>
      <c r="I12" s="564"/>
      <c r="J12" s="564"/>
      <c r="K12" s="564"/>
      <c r="L12" s="564"/>
      <c r="M12" s="564"/>
      <c r="N12" s="564"/>
      <c r="O12" s="564"/>
      <c r="P12" s="564"/>
      <c r="Q12" s="564"/>
      <c r="R12" s="564"/>
      <c r="S12" s="564"/>
      <c r="T12" s="564"/>
      <c r="U12" s="564"/>
      <c r="V12" s="564"/>
      <c r="W12" s="564"/>
      <c r="X12" s="564"/>
      <c r="Y12" s="564"/>
      <c r="Z12" s="564"/>
      <c r="AA12" s="564"/>
      <c r="AB12" s="564"/>
      <c r="AC12" s="564"/>
      <c r="AD12" s="564"/>
      <c r="AE12" s="564"/>
      <c r="AF12" s="564"/>
      <c r="AG12" s="50"/>
      <c r="AH12" s="50"/>
      <c r="AI12" s="50"/>
      <c r="AJ12" s="50"/>
      <c r="AK12" s="50"/>
      <c r="AL12" s="50"/>
    </row>
    <row r="13" spans="1:38" s="51" customFormat="1" ht="15" customHeight="1">
      <c r="A13" s="50"/>
      <c r="B13" s="561"/>
      <c r="C13" s="561"/>
      <c r="D13" s="561"/>
      <c r="E13" s="561"/>
      <c r="F13" s="562"/>
      <c r="G13" s="564"/>
      <c r="H13" s="564"/>
      <c r="I13" s="564"/>
      <c r="J13" s="564"/>
      <c r="K13" s="564"/>
      <c r="L13" s="564"/>
      <c r="M13" s="564"/>
      <c r="N13" s="564"/>
      <c r="O13" s="564"/>
      <c r="P13" s="564"/>
      <c r="Q13" s="564"/>
      <c r="R13" s="564"/>
      <c r="S13" s="564"/>
      <c r="T13" s="564"/>
      <c r="U13" s="564"/>
      <c r="V13" s="564"/>
      <c r="W13" s="564"/>
      <c r="X13" s="564"/>
      <c r="Y13" s="564"/>
      <c r="Z13" s="564"/>
      <c r="AA13" s="564"/>
      <c r="AB13" s="564"/>
      <c r="AC13" s="564"/>
      <c r="AD13" s="564"/>
      <c r="AE13" s="564"/>
      <c r="AF13" s="564"/>
      <c r="AG13" s="50"/>
      <c r="AH13" s="50"/>
      <c r="AI13" s="50"/>
      <c r="AJ13" s="50"/>
      <c r="AK13" s="50"/>
      <c r="AL13" s="50"/>
    </row>
    <row r="14" spans="1:38" s="51" customFormat="1" ht="15" customHeight="1">
      <c r="A14" s="50"/>
      <c r="B14" s="561"/>
      <c r="C14" s="561"/>
      <c r="D14" s="561"/>
      <c r="E14" s="561"/>
      <c r="F14" s="562"/>
      <c r="G14" s="564"/>
      <c r="H14" s="564"/>
      <c r="I14" s="564"/>
      <c r="J14" s="564"/>
      <c r="K14" s="564"/>
      <c r="L14" s="564"/>
      <c r="M14" s="564"/>
      <c r="N14" s="564"/>
      <c r="O14" s="564"/>
      <c r="P14" s="564"/>
      <c r="Q14" s="564"/>
      <c r="R14" s="564"/>
      <c r="S14" s="564"/>
      <c r="T14" s="564"/>
      <c r="U14" s="564"/>
      <c r="V14" s="564"/>
      <c r="W14" s="564"/>
      <c r="X14" s="564"/>
      <c r="Y14" s="564"/>
      <c r="Z14" s="564"/>
      <c r="AA14" s="564"/>
      <c r="AB14" s="564"/>
      <c r="AC14" s="564"/>
      <c r="AD14" s="564"/>
      <c r="AE14" s="564"/>
      <c r="AF14" s="564"/>
      <c r="AG14" s="50"/>
      <c r="AH14" s="50"/>
      <c r="AI14" s="50"/>
      <c r="AJ14" s="50"/>
      <c r="AK14" s="50"/>
      <c r="AL14" s="50"/>
    </row>
    <row r="15" spans="1:38" s="51" customFormat="1" ht="15" customHeight="1">
      <c r="A15" s="50"/>
      <c r="B15" s="555" t="s">
        <v>114</v>
      </c>
      <c r="C15" s="555"/>
      <c r="D15" s="555"/>
      <c r="E15" s="555"/>
      <c r="F15" s="50" t="s">
        <v>112</v>
      </c>
      <c r="G15" s="558" t="str">
        <f>データシート!D40&amp;"   様"</f>
        <v xml:space="preserve">   様</v>
      </c>
      <c r="H15" s="558"/>
      <c r="I15" s="558"/>
      <c r="J15" s="558"/>
      <c r="K15" s="558"/>
      <c r="L15" s="558"/>
      <c r="M15" s="558"/>
      <c r="N15" s="558"/>
      <c r="O15" s="558"/>
      <c r="P15" s="558"/>
      <c r="Q15" s="558"/>
      <c r="R15" s="558"/>
      <c r="S15" s="558"/>
      <c r="T15" s="558"/>
      <c r="U15" s="558"/>
      <c r="V15" s="558"/>
      <c r="W15" s="558"/>
      <c r="X15" s="558"/>
      <c r="Y15" s="558"/>
      <c r="Z15" s="558"/>
      <c r="AA15" s="558"/>
      <c r="AB15" s="558"/>
      <c r="AC15" s="558"/>
      <c r="AD15" s="558"/>
      <c r="AE15" s="56"/>
      <c r="AF15" s="56"/>
      <c r="AG15" s="50"/>
      <c r="AH15" s="50"/>
      <c r="AI15" s="50"/>
      <c r="AJ15" s="50"/>
      <c r="AK15" s="50"/>
      <c r="AL15" s="50"/>
    </row>
    <row r="16" spans="1:38" s="51" customFormat="1" ht="15" customHeight="1">
      <c r="A16" s="50"/>
      <c r="B16" s="50"/>
      <c r="C16" s="50"/>
      <c r="D16" s="50"/>
      <c r="E16" s="50"/>
      <c r="F16" s="50"/>
      <c r="G16" s="50"/>
      <c r="H16" s="50"/>
      <c r="I16" s="50"/>
      <c r="J16" s="50"/>
      <c r="K16" s="50"/>
      <c r="L16" s="50"/>
      <c r="M16" s="50"/>
      <c r="N16" s="50"/>
      <c r="O16" s="50"/>
      <c r="P16" s="50"/>
      <c r="Q16" s="50"/>
      <c r="R16" s="50"/>
      <c r="S16" s="50"/>
      <c r="T16" s="50"/>
      <c r="U16" s="50"/>
      <c r="V16" s="54"/>
      <c r="W16" s="54"/>
      <c r="X16" s="54"/>
      <c r="Y16" s="54"/>
      <c r="Z16" s="57"/>
      <c r="AA16" s="57"/>
      <c r="AB16" s="57"/>
      <c r="AC16" s="58"/>
      <c r="AD16" s="56"/>
      <c r="AE16" s="56"/>
      <c r="AF16" s="56"/>
      <c r="AG16" s="50"/>
      <c r="AH16" s="50"/>
      <c r="AI16" s="50"/>
      <c r="AJ16" s="50"/>
      <c r="AK16" s="50"/>
      <c r="AL16" s="50"/>
    </row>
    <row r="17" spans="1:38" s="51" customFormat="1" ht="15" customHeight="1">
      <c r="A17" s="50"/>
      <c r="B17" s="555" t="s">
        <v>115</v>
      </c>
      <c r="C17" s="555"/>
      <c r="D17" s="555"/>
      <c r="E17" s="555"/>
      <c r="F17" s="50" t="s">
        <v>112</v>
      </c>
      <c r="G17" s="559"/>
      <c r="H17" s="559"/>
      <c r="I17" s="559"/>
      <c r="J17" s="559"/>
      <c r="K17" s="560" t="s">
        <v>116</v>
      </c>
      <c r="L17" s="560"/>
      <c r="M17" s="50"/>
      <c r="N17" s="50"/>
      <c r="O17" s="50"/>
      <c r="P17" s="50"/>
      <c r="Q17" s="50"/>
      <c r="R17" s="50"/>
      <c r="S17" s="50"/>
      <c r="T17" s="50"/>
      <c r="U17" s="50"/>
      <c r="V17" s="54"/>
      <c r="W17" s="54"/>
      <c r="X17" s="54"/>
      <c r="Y17" s="54"/>
      <c r="Z17" s="57"/>
      <c r="AA17" s="57"/>
      <c r="AB17" s="57"/>
      <c r="AC17" s="58"/>
      <c r="AD17" s="56"/>
      <c r="AE17" s="56"/>
      <c r="AF17" s="56"/>
      <c r="AG17" s="50"/>
      <c r="AH17" s="50"/>
      <c r="AI17" s="50"/>
      <c r="AJ17" s="50"/>
      <c r="AK17" s="50"/>
      <c r="AL17" s="50"/>
    </row>
    <row r="18" spans="1:38" ht="53.25" customHeight="1">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row>
    <row r="19" spans="1:38" ht="18.75" customHeight="1" thickBot="1">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59" t="s">
        <v>117</v>
      </c>
      <c r="AG19" s="48"/>
      <c r="AH19" s="48"/>
      <c r="AI19" s="48"/>
      <c r="AJ19" s="48"/>
      <c r="AK19" s="48"/>
      <c r="AL19" s="48"/>
    </row>
    <row r="20" spans="1:38" ht="30" customHeight="1" thickBot="1">
      <c r="A20" s="48"/>
      <c r="B20" s="48"/>
      <c r="C20" s="550" t="s">
        <v>118</v>
      </c>
      <c r="D20" s="551"/>
      <c r="E20" s="551"/>
      <c r="F20" s="551"/>
      <c r="G20" s="551"/>
      <c r="H20" s="552"/>
      <c r="I20" s="553" t="s">
        <v>119</v>
      </c>
      <c r="J20" s="551"/>
      <c r="K20" s="551"/>
      <c r="L20" s="551"/>
      <c r="M20" s="551"/>
      <c r="N20" s="551"/>
      <c r="O20" s="551"/>
      <c r="P20" s="552"/>
      <c r="Q20" s="553" t="s">
        <v>120</v>
      </c>
      <c r="R20" s="551"/>
      <c r="S20" s="551"/>
      <c r="T20" s="551"/>
      <c r="U20" s="551"/>
      <c r="V20" s="551"/>
      <c r="W20" s="551"/>
      <c r="X20" s="552"/>
      <c r="Y20" s="551" t="s">
        <v>121</v>
      </c>
      <c r="Z20" s="551"/>
      <c r="AA20" s="551"/>
      <c r="AB20" s="551"/>
      <c r="AC20" s="551"/>
      <c r="AD20" s="551"/>
      <c r="AE20" s="551"/>
      <c r="AF20" s="554"/>
      <c r="AG20" s="48"/>
      <c r="AH20" s="48"/>
      <c r="AI20" s="48"/>
      <c r="AJ20" s="48"/>
      <c r="AK20" s="48"/>
      <c r="AL20" s="48"/>
    </row>
    <row r="21" spans="1:38" ht="29.25" customHeight="1">
      <c r="A21" s="48"/>
      <c r="B21" s="48"/>
      <c r="C21" s="565" t="s">
        <v>221</v>
      </c>
      <c r="D21" s="566"/>
      <c r="E21" s="566"/>
      <c r="F21" s="566"/>
      <c r="G21" s="566"/>
      <c r="H21" s="567"/>
      <c r="I21" s="60"/>
      <c r="J21" s="568"/>
      <c r="K21" s="568"/>
      <c r="L21" s="568"/>
      <c r="M21" s="568"/>
      <c r="N21" s="568"/>
      <c r="O21" s="568"/>
      <c r="P21" s="61"/>
      <c r="Q21" s="62"/>
      <c r="R21" s="568">
        <f>J21</f>
        <v>0</v>
      </c>
      <c r="S21" s="568"/>
      <c r="T21" s="568"/>
      <c r="U21" s="568"/>
      <c r="V21" s="568"/>
      <c r="W21" s="568"/>
      <c r="X21" s="63"/>
      <c r="Y21" s="569"/>
      <c r="Z21" s="570"/>
      <c r="AA21" s="570"/>
      <c r="AB21" s="570"/>
      <c r="AC21" s="570"/>
      <c r="AD21" s="570"/>
      <c r="AE21" s="570"/>
      <c r="AF21" s="571"/>
      <c r="AG21" s="48"/>
      <c r="AH21" s="48"/>
      <c r="AI21" s="48"/>
      <c r="AJ21" s="48"/>
      <c r="AK21" s="48"/>
      <c r="AL21" s="48"/>
    </row>
    <row r="22" spans="1:38" ht="29.25" customHeight="1">
      <c r="A22" s="118"/>
      <c r="B22" s="118"/>
      <c r="C22" s="582" t="s">
        <v>222</v>
      </c>
      <c r="D22" s="540"/>
      <c r="E22" s="540"/>
      <c r="F22" s="540"/>
      <c r="G22" s="540"/>
      <c r="H22" s="541"/>
      <c r="I22" s="71"/>
      <c r="J22" s="583"/>
      <c r="K22" s="583"/>
      <c r="L22" s="583"/>
      <c r="M22" s="583"/>
      <c r="N22" s="583"/>
      <c r="O22" s="583"/>
      <c r="P22" s="130"/>
      <c r="Q22" s="131"/>
      <c r="R22" s="583">
        <f>J22</f>
        <v>0</v>
      </c>
      <c r="S22" s="583"/>
      <c r="T22" s="583"/>
      <c r="U22" s="583"/>
      <c r="V22" s="583"/>
      <c r="W22" s="583"/>
      <c r="X22" s="132"/>
      <c r="Y22" s="584"/>
      <c r="Z22" s="585"/>
      <c r="AA22" s="585"/>
      <c r="AB22" s="585"/>
      <c r="AC22" s="585"/>
      <c r="AD22" s="585"/>
      <c r="AE22" s="585"/>
      <c r="AF22" s="586"/>
      <c r="AG22" s="118"/>
      <c r="AH22" s="118"/>
      <c r="AI22" s="118"/>
      <c r="AJ22" s="118"/>
      <c r="AK22" s="118"/>
      <c r="AL22" s="118"/>
    </row>
    <row r="23" spans="1:38" ht="29.25" customHeight="1">
      <c r="A23" s="48"/>
      <c r="B23" s="48"/>
      <c r="C23" s="572" t="s">
        <v>122</v>
      </c>
      <c r="D23" s="573"/>
      <c r="E23" s="573"/>
      <c r="F23" s="573"/>
      <c r="G23" s="573"/>
      <c r="H23" s="574"/>
      <c r="I23" s="575"/>
      <c r="J23" s="576"/>
      <c r="K23" s="576"/>
      <c r="L23" s="576"/>
      <c r="M23" s="576"/>
      <c r="N23" s="576"/>
      <c r="O23" s="576"/>
      <c r="P23" s="577"/>
      <c r="Q23" s="64" t="s">
        <v>123</v>
      </c>
      <c r="R23" s="578"/>
      <c r="S23" s="578"/>
      <c r="T23" s="578"/>
      <c r="U23" s="578"/>
      <c r="V23" s="578"/>
      <c r="W23" s="578"/>
      <c r="X23" s="65"/>
      <c r="Y23" s="579"/>
      <c r="Z23" s="580"/>
      <c r="AA23" s="580"/>
      <c r="AB23" s="580"/>
      <c r="AC23" s="580"/>
      <c r="AD23" s="580"/>
      <c r="AE23" s="580"/>
      <c r="AF23" s="581"/>
      <c r="AG23" s="48"/>
      <c r="AH23" s="48"/>
      <c r="AI23" s="48"/>
      <c r="AJ23" s="48"/>
      <c r="AK23" s="48"/>
      <c r="AL23" s="48"/>
    </row>
    <row r="24" spans="1:38" ht="29.25" customHeight="1" thickBot="1">
      <c r="A24" s="48"/>
      <c r="B24" s="48"/>
      <c r="C24" s="594" t="s">
        <v>124</v>
      </c>
      <c r="D24" s="595"/>
      <c r="E24" s="595"/>
      <c r="F24" s="595"/>
      <c r="G24" s="595"/>
      <c r="H24" s="596"/>
      <c r="I24" s="66"/>
      <c r="J24" s="587">
        <f>IFERROR(SUM(J21,J22),"")</f>
        <v>0</v>
      </c>
      <c r="K24" s="587"/>
      <c r="L24" s="587"/>
      <c r="M24" s="587"/>
      <c r="N24" s="587"/>
      <c r="O24" s="587"/>
      <c r="P24" s="67"/>
      <c r="Q24" s="66"/>
      <c r="R24" s="587">
        <f>IFERROR(SUM(R21,R22)-R23,"")</f>
        <v>0</v>
      </c>
      <c r="S24" s="587"/>
      <c r="T24" s="587"/>
      <c r="U24" s="587"/>
      <c r="V24" s="587"/>
      <c r="W24" s="587"/>
      <c r="X24" s="67"/>
      <c r="Y24" s="588"/>
      <c r="Z24" s="589"/>
      <c r="AA24" s="589"/>
      <c r="AB24" s="589"/>
      <c r="AC24" s="589"/>
      <c r="AD24" s="589"/>
      <c r="AE24" s="589"/>
      <c r="AF24" s="590"/>
      <c r="AG24" s="48"/>
      <c r="AH24" s="48"/>
      <c r="AI24" s="48"/>
      <c r="AJ24" s="68"/>
      <c r="AK24" s="48"/>
      <c r="AL24" s="48"/>
    </row>
    <row r="25" spans="1:38" ht="29.25" customHeight="1">
      <c r="A25" s="48"/>
      <c r="B25" s="48"/>
      <c r="C25" s="565" t="s">
        <v>125</v>
      </c>
      <c r="D25" s="566"/>
      <c r="E25" s="566"/>
      <c r="F25" s="566"/>
      <c r="G25" s="566"/>
      <c r="H25" s="567"/>
      <c r="I25" s="60"/>
      <c r="J25" s="591"/>
      <c r="K25" s="591"/>
      <c r="L25" s="591"/>
      <c r="M25" s="591"/>
      <c r="N25" s="591"/>
      <c r="O25" s="591"/>
      <c r="P25" s="69"/>
      <c r="Q25" s="70"/>
      <c r="R25" s="591"/>
      <c r="S25" s="591"/>
      <c r="T25" s="591"/>
      <c r="U25" s="591"/>
      <c r="V25" s="591"/>
      <c r="W25" s="591"/>
      <c r="X25" s="63"/>
      <c r="Y25" s="570"/>
      <c r="Z25" s="592"/>
      <c r="AA25" s="592"/>
      <c r="AB25" s="592"/>
      <c r="AC25" s="592"/>
      <c r="AD25" s="592"/>
      <c r="AE25" s="592"/>
      <c r="AF25" s="593"/>
      <c r="AG25" s="48"/>
      <c r="AH25" s="48"/>
      <c r="AI25" s="48"/>
      <c r="AJ25" s="68"/>
      <c r="AK25" s="48"/>
      <c r="AL25" s="48"/>
    </row>
    <row r="26" spans="1:38" ht="29.25" customHeight="1">
      <c r="A26" s="48"/>
      <c r="B26" s="48"/>
      <c r="C26" s="613" t="s">
        <v>126</v>
      </c>
      <c r="D26" s="614"/>
      <c r="E26" s="614"/>
      <c r="F26" s="614"/>
      <c r="G26" s="614"/>
      <c r="H26" s="615"/>
      <c r="I26" s="71"/>
      <c r="J26" s="616"/>
      <c r="K26" s="616"/>
      <c r="L26" s="616"/>
      <c r="M26" s="616"/>
      <c r="N26" s="616"/>
      <c r="O26" s="616"/>
      <c r="P26" s="72"/>
      <c r="Q26" s="73"/>
      <c r="R26" s="616"/>
      <c r="S26" s="616"/>
      <c r="T26" s="616"/>
      <c r="U26" s="616"/>
      <c r="V26" s="616"/>
      <c r="W26" s="616"/>
      <c r="X26" s="74"/>
      <c r="Y26" s="617"/>
      <c r="Z26" s="618"/>
      <c r="AA26" s="618"/>
      <c r="AB26" s="618"/>
      <c r="AC26" s="618"/>
      <c r="AD26" s="618"/>
      <c r="AE26" s="618"/>
      <c r="AF26" s="619"/>
      <c r="AG26" s="48"/>
      <c r="AH26" s="48"/>
      <c r="AI26" s="48"/>
      <c r="AJ26" s="48"/>
      <c r="AK26" s="48"/>
      <c r="AL26" s="48"/>
    </row>
    <row r="27" spans="1:38" ht="29.25" customHeight="1" thickBot="1">
      <c r="A27" s="48"/>
      <c r="B27" s="48"/>
      <c r="C27" s="572" t="s">
        <v>127</v>
      </c>
      <c r="D27" s="573"/>
      <c r="E27" s="573"/>
      <c r="F27" s="573"/>
      <c r="G27" s="573"/>
      <c r="H27" s="574"/>
      <c r="I27" s="64"/>
      <c r="J27" s="578">
        <f>SUM(J25:O26)</f>
        <v>0</v>
      </c>
      <c r="K27" s="578"/>
      <c r="L27" s="578"/>
      <c r="M27" s="578"/>
      <c r="N27" s="578"/>
      <c r="O27" s="578"/>
      <c r="P27" s="65"/>
      <c r="Q27" s="64"/>
      <c r="R27" s="578">
        <f>SUM(R25:W26)</f>
        <v>0</v>
      </c>
      <c r="S27" s="578"/>
      <c r="T27" s="578"/>
      <c r="U27" s="578"/>
      <c r="V27" s="578"/>
      <c r="W27" s="578"/>
      <c r="X27" s="65"/>
      <c r="Y27" s="620"/>
      <c r="Z27" s="621"/>
      <c r="AA27" s="621"/>
      <c r="AB27" s="621"/>
      <c r="AC27" s="621"/>
      <c r="AD27" s="621"/>
      <c r="AE27" s="621"/>
      <c r="AF27" s="622"/>
      <c r="AG27" s="48"/>
      <c r="AH27" s="48"/>
      <c r="AI27" s="48"/>
      <c r="AJ27" s="48"/>
      <c r="AK27" s="48"/>
      <c r="AL27" s="48"/>
    </row>
    <row r="28" spans="1:38" ht="29.25" customHeight="1" thickBot="1">
      <c r="A28" s="48"/>
      <c r="B28" s="48"/>
      <c r="C28" s="550" t="s">
        <v>128</v>
      </c>
      <c r="D28" s="551"/>
      <c r="E28" s="551"/>
      <c r="F28" s="551"/>
      <c r="G28" s="551"/>
      <c r="H28" s="552"/>
      <c r="I28" s="75" t="s">
        <v>123</v>
      </c>
      <c r="J28" s="600"/>
      <c r="K28" s="600"/>
      <c r="L28" s="600"/>
      <c r="M28" s="600"/>
      <c r="N28" s="600"/>
      <c r="O28" s="600"/>
      <c r="P28" s="76"/>
      <c r="Q28" s="75" t="s">
        <v>123</v>
      </c>
      <c r="R28" s="600"/>
      <c r="S28" s="600"/>
      <c r="T28" s="600"/>
      <c r="U28" s="600"/>
      <c r="V28" s="600"/>
      <c r="W28" s="600"/>
      <c r="X28" s="76"/>
      <c r="Y28" s="608"/>
      <c r="Z28" s="609"/>
      <c r="AA28" s="609"/>
      <c r="AB28" s="609"/>
      <c r="AC28" s="609"/>
      <c r="AD28" s="609"/>
      <c r="AE28" s="609"/>
      <c r="AF28" s="610"/>
      <c r="AG28" s="48"/>
      <c r="AH28" s="48"/>
      <c r="AI28" s="48"/>
      <c r="AJ28" s="48"/>
      <c r="AK28" s="48"/>
      <c r="AL28" s="48"/>
    </row>
    <row r="29" spans="1:38" ht="29.25" customHeight="1" thickBot="1">
      <c r="A29" s="48"/>
      <c r="B29" s="48"/>
      <c r="C29" s="550" t="s">
        <v>129</v>
      </c>
      <c r="D29" s="551"/>
      <c r="E29" s="551"/>
      <c r="F29" s="551"/>
      <c r="G29" s="551"/>
      <c r="H29" s="552"/>
      <c r="I29" s="75"/>
      <c r="J29" s="601">
        <f>IFERROR((J24+J27-J28),"")</f>
        <v>0</v>
      </c>
      <c r="K29" s="601"/>
      <c r="L29" s="601"/>
      <c r="M29" s="601"/>
      <c r="N29" s="601"/>
      <c r="O29" s="601"/>
      <c r="P29" s="76"/>
      <c r="Q29" s="75"/>
      <c r="R29" s="601">
        <f>IFERROR((R24+R27-R28),"")</f>
        <v>0</v>
      </c>
      <c r="S29" s="601"/>
      <c r="T29" s="601"/>
      <c r="U29" s="601"/>
      <c r="V29" s="601"/>
      <c r="W29" s="601"/>
      <c r="X29" s="76"/>
      <c r="Y29" s="77" t="s">
        <v>130</v>
      </c>
      <c r="Z29" s="611">
        <f>IFERROR(J29-R29,"")</f>
        <v>0</v>
      </c>
      <c r="AA29" s="611"/>
      <c r="AB29" s="611"/>
      <c r="AC29" s="611"/>
      <c r="AD29" s="611"/>
      <c r="AE29" s="611"/>
      <c r="AF29" s="612"/>
      <c r="AG29" s="48"/>
      <c r="AH29" s="48"/>
      <c r="AI29" s="48"/>
      <c r="AJ29" s="48"/>
      <c r="AK29" s="48"/>
      <c r="AL29" s="48"/>
    </row>
    <row r="30" spans="1:38" ht="29.25" customHeight="1" thickBot="1">
      <c r="A30" s="48"/>
      <c r="B30" s="48"/>
      <c r="C30" s="550" t="s">
        <v>131</v>
      </c>
      <c r="D30" s="602"/>
      <c r="E30" s="602"/>
      <c r="F30" s="602"/>
      <c r="G30" s="602"/>
      <c r="H30" s="603"/>
      <c r="I30" s="75"/>
      <c r="J30" s="604" t="str">
        <f>IFERROR(J29/G17,"")</f>
        <v/>
      </c>
      <c r="K30" s="604"/>
      <c r="L30" s="604"/>
      <c r="M30" s="604"/>
      <c r="N30" s="604"/>
      <c r="O30" s="604"/>
      <c r="P30" s="76"/>
      <c r="Q30" s="78"/>
      <c r="R30" s="604" t="str">
        <f>IFERROR(R29/G17,"")</f>
        <v/>
      </c>
      <c r="S30" s="604"/>
      <c r="T30" s="604"/>
      <c r="U30" s="604"/>
      <c r="V30" s="604"/>
      <c r="W30" s="604"/>
      <c r="X30" s="79"/>
      <c r="Y30" s="605"/>
      <c r="Z30" s="606"/>
      <c r="AA30" s="606"/>
      <c r="AB30" s="606"/>
      <c r="AC30" s="606"/>
      <c r="AD30" s="606"/>
      <c r="AE30" s="606"/>
      <c r="AF30" s="607"/>
      <c r="AG30" s="48"/>
      <c r="AH30" s="48"/>
      <c r="AI30" s="48"/>
      <c r="AJ30" s="48"/>
      <c r="AK30" s="48"/>
      <c r="AL30" s="48"/>
    </row>
    <row r="31" spans="1:38" ht="6.75" customHeight="1">
      <c r="A31" s="48"/>
      <c r="B31" s="48"/>
      <c r="C31" s="80"/>
      <c r="D31" s="80"/>
      <c r="E31" s="80"/>
      <c r="F31" s="80"/>
      <c r="G31" s="80"/>
      <c r="H31" s="80"/>
      <c r="I31" s="81"/>
      <c r="J31" s="82"/>
      <c r="K31" s="82"/>
      <c r="L31" s="82"/>
      <c r="M31" s="82"/>
      <c r="N31" s="82"/>
      <c r="O31" s="82"/>
      <c r="P31" s="82"/>
      <c r="Q31" s="83"/>
      <c r="R31" s="82"/>
      <c r="S31" s="82"/>
      <c r="T31" s="82"/>
      <c r="U31" s="82"/>
      <c r="V31" s="82"/>
      <c r="W31" s="82"/>
      <c r="X31" s="84"/>
      <c r="Y31" s="85"/>
      <c r="Z31" s="86"/>
      <c r="AA31" s="86"/>
      <c r="AB31" s="86"/>
      <c r="AC31" s="86"/>
      <c r="AD31" s="86"/>
      <c r="AE31" s="86"/>
      <c r="AF31" s="86"/>
      <c r="AG31" s="48"/>
      <c r="AH31" s="48"/>
      <c r="AI31" s="48"/>
      <c r="AJ31" s="48"/>
      <c r="AK31" s="48"/>
      <c r="AL31" s="48"/>
    </row>
    <row r="32" spans="1:38" ht="15.75" customHeight="1">
      <c r="A32" s="48"/>
      <c r="B32" s="48"/>
      <c r="C32" s="87" t="s">
        <v>223</v>
      </c>
      <c r="D32" s="80"/>
      <c r="E32" s="80"/>
      <c r="F32" s="80"/>
      <c r="G32" s="80"/>
      <c r="H32" s="80"/>
      <c r="I32" s="81"/>
      <c r="J32" s="82"/>
      <c r="K32" s="82"/>
      <c r="L32" s="82"/>
      <c r="M32" s="82"/>
      <c r="N32" s="82"/>
      <c r="O32" s="82"/>
      <c r="P32" s="82"/>
      <c r="Q32" s="83"/>
      <c r="R32" s="82"/>
      <c r="S32" s="82"/>
      <c r="T32" s="82"/>
      <c r="U32" s="82"/>
      <c r="V32" s="82"/>
      <c r="W32" s="82"/>
      <c r="X32" s="84"/>
      <c r="Y32" s="85"/>
      <c r="Z32" s="86"/>
      <c r="AA32" s="86"/>
      <c r="AB32" s="86"/>
      <c r="AC32" s="86"/>
      <c r="AD32" s="86"/>
      <c r="AE32" s="86"/>
      <c r="AF32" s="86"/>
      <c r="AG32" s="48"/>
      <c r="AH32" s="48"/>
      <c r="AI32" s="48"/>
      <c r="AJ32" s="48"/>
      <c r="AK32" s="48"/>
      <c r="AL32" s="48"/>
    </row>
    <row r="33" spans="1:38" ht="29.25" customHeight="1">
      <c r="A33" s="48"/>
      <c r="B33" s="48"/>
      <c r="C33" s="87"/>
      <c r="D33" s="80"/>
      <c r="E33" s="80"/>
      <c r="F33" s="80"/>
      <c r="G33" s="80"/>
      <c r="H33" s="80"/>
      <c r="I33" s="81"/>
      <c r="J33" s="82"/>
      <c r="K33" s="82"/>
      <c r="L33" s="82"/>
      <c r="M33" s="82"/>
      <c r="N33" s="82"/>
      <c r="O33" s="82"/>
      <c r="P33" s="82"/>
      <c r="Q33" s="83"/>
      <c r="R33" s="82"/>
      <c r="S33" s="82"/>
      <c r="T33" s="82"/>
      <c r="U33" s="82"/>
      <c r="V33" s="82"/>
      <c r="W33" s="82"/>
      <c r="X33" s="84"/>
      <c r="Y33" s="85"/>
      <c r="Z33" s="86"/>
      <c r="AA33" s="86"/>
      <c r="AB33" s="86"/>
      <c r="AC33" s="86"/>
      <c r="AD33" s="86"/>
      <c r="AE33" s="86"/>
      <c r="AF33" s="86"/>
      <c r="AG33" s="48"/>
      <c r="AH33" s="48"/>
      <c r="AI33" s="48"/>
      <c r="AJ33" s="48"/>
      <c r="AK33" s="48"/>
      <c r="AL33" s="48"/>
    </row>
    <row r="34" spans="1:38" ht="12.75" thickBot="1"/>
    <row r="35" spans="1:38" ht="12.75" thickBot="1">
      <c r="C35" s="47" t="s">
        <v>132</v>
      </c>
      <c r="K35" s="597" t="e">
        <f>G17*R30</f>
        <v>#VALUE!</v>
      </c>
      <c r="L35" s="598"/>
      <c r="M35" s="598"/>
      <c r="N35" s="598"/>
      <c r="O35" s="599"/>
      <c r="S35" s="597">
        <f>R24+R27-R28</f>
        <v>0</v>
      </c>
      <c r="T35" s="598"/>
      <c r="U35" s="598"/>
      <c r="V35" s="598"/>
      <c r="W35" s="599"/>
      <c r="Y35" s="47" t="s">
        <v>133</v>
      </c>
    </row>
    <row r="36" spans="1:38">
      <c r="C36" s="88" t="s">
        <v>134</v>
      </c>
    </row>
  </sheetData>
  <sheetProtection selectLockedCells="1"/>
  <mergeCells count="64">
    <mergeCell ref="Y30:AF30"/>
    <mergeCell ref="Y28:AF28"/>
    <mergeCell ref="Z29:AF29"/>
    <mergeCell ref="C26:H26"/>
    <mergeCell ref="J26:O26"/>
    <mergeCell ref="R26:W26"/>
    <mergeCell ref="Y26:AF26"/>
    <mergeCell ref="C27:H27"/>
    <mergeCell ref="J27:O27"/>
    <mergeCell ref="R27:W27"/>
    <mergeCell ref="Y27:AF27"/>
    <mergeCell ref="K35:O35"/>
    <mergeCell ref="S35:W35"/>
    <mergeCell ref="C28:H28"/>
    <mergeCell ref="J28:O28"/>
    <mergeCell ref="R28:W28"/>
    <mergeCell ref="C29:H29"/>
    <mergeCell ref="J29:O29"/>
    <mergeCell ref="R29:W29"/>
    <mergeCell ref="C30:H30"/>
    <mergeCell ref="J30:O30"/>
    <mergeCell ref="R30:W30"/>
    <mergeCell ref="J24:O24"/>
    <mergeCell ref="R24:W24"/>
    <mergeCell ref="Y24:AF24"/>
    <mergeCell ref="C25:H25"/>
    <mergeCell ref="J25:O25"/>
    <mergeCell ref="R25:W25"/>
    <mergeCell ref="Y25:AF25"/>
    <mergeCell ref="C24:H24"/>
    <mergeCell ref="C21:H21"/>
    <mergeCell ref="J21:O21"/>
    <mergeCell ref="R21:W21"/>
    <mergeCell ref="Y21:AF21"/>
    <mergeCell ref="C23:H23"/>
    <mergeCell ref="I23:P23"/>
    <mergeCell ref="R23:W23"/>
    <mergeCell ref="Y23:AF23"/>
    <mergeCell ref="C22:H22"/>
    <mergeCell ref="R22:W22"/>
    <mergeCell ref="Y22:AF22"/>
    <mergeCell ref="J22:O22"/>
    <mergeCell ref="C20:H20"/>
    <mergeCell ref="I20:P20"/>
    <mergeCell ref="Q20:X20"/>
    <mergeCell ref="Y20:AF20"/>
    <mergeCell ref="B8:E8"/>
    <mergeCell ref="G8:P8"/>
    <mergeCell ref="B10:E10"/>
    <mergeCell ref="B15:E15"/>
    <mergeCell ref="G15:AD15"/>
    <mergeCell ref="B17:E17"/>
    <mergeCell ref="G17:J17"/>
    <mergeCell ref="K17:L17"/>
    <mergeCell ref="G10:P10"/>
    <mergeCell ref="B12:E14"/>
    <mergeCell ref="F12:F14"/>
    <mergeCell ref="G12:AF14"/>
    <mergeCell ref="L1:W1"/>
    <mergeCell ref="D2:AD2"/>
    <mergeCell ref="C3:AF3"/>
    <mergeCell ref="U4:Y4"/>
    <mergeCell ref="N6:R6"/>
    <mergeCell ref="S6:AD6"/>
  </mergeCells>
  <phoneticPr fontId="1"/>
  <conditionalFormatting sqref="G12">
    <cfRule type="expression" dxfId="19" priority="10">
      <formula>$G$12&lt;&gt;""</formula>
    </cfRule>
    <cfRule type="expression" dxfId="18" priority="12">
      <formula>$G$12=""</formula>
    </cfRule>
  </conditionalFormatting>
  <conditionalFormatting sqref="G17:J17">
    <cfRule type="expression" dxfId="17" priority="21">
      <formula>$G$17=""</formula>
    </cfRule>
  </conditionalFormatting>
  <conditionalFormatting sqref="J21:O21 J22">
    <cfRule type="expression" dxfId="16" priority="20">
      <formula>$J$21=""</formula>
    </cfRule>
  </conditionalFormatting>
  <conditionalFormatting sqref="J21:O21">
    <cfRule type="expression" dxfId="15" priority="9">
      <formula>$J$21&lt;&gt;""</formula>
    </cfRule>
  </conditionalFormatting>
  <conditionalFormatting sqref="J22:O22">
    <cfRule type="expression" dxfId="14" priority="8">
      <formula>$J$22&lt;&gt;""</formula>
    </cfRule>
  </conditionalFormatting>
  <conditionalFormatting sqref="J25:O25">
    <cfRule type="expression" dxfId="13" priority="6">
      <formula>$J$25&lt;&gt;""</formula>
    </cfRule>
    <cfRule type="expression" dxfId="12" priority="18">
      <formula>$J$25=""</formula>
    </cfRule>
  </conditionalFormatting>
  <conditionalFormatting sqref="J26:O26">
    <cfRule type="expression" dxfId="11" priority="4">
      <formula>$J$26&lt;&gt;""</formula>
    </cfRule>
    <cfRule type="expression" dxfId="10" priority="16">
      <formula>$J$26=""</formula>
    </cfRule>
  </conditionalFormatting>
  <conditionalFormatting sqref="J28:O28">
    <cfRule type="expression" dxfId="9" priority="2">
      <formula>$J$28&lt;&gt;""</formula>
    </cfRule>
    <cfRule type="expression" dxfId="8" priority="14">
      <formula>$J$28=""</formula>
    </cfRule>
  </conditionalFormatting>
  <conditionalFormatting sqref="R23:W23">
    <cfRule type="expression" dxfId="7" priority="7">
      <formula>$R$23&lt;&gt;""</formula>
    </cfRule>
    <cfRule type="expression" dxfId="6" priority="19">
      <formula>$R$23=""</formula>
    </cfRule>
  </conditionalFormatting>
  <conditionalFormatting sqref="R25:W25">
    <cfRule type="expression" dxfId="5" priority="5">
      <formula>$R$25&lt;&gt;""</formula>
    </cfRule>
    <cfRule type="expression" dxfId="4" priority="17">
      <formula>$R$25=""</formula>
    </cfRule>
  </conditionalFormatting>
  <conditionalFormatting sqref="R26:W26">
    <cfRule type="expression" dxfId="3" priority="3">
      <formula>$R$26&lt;&gt;""</formula>
    </cfRule>
    <cfRule type="expression" dxfId="2" priority="15">
      <formula>$R$26=""</formula>
    </cfRule>
  </conditionalFormatting>
  <conditionalFormatting sqref="R28:W28">
    <cfRule type="expression" dxfId="1" priority="1">
      <formula>$R$28&lt;&gt;""</formula>
    </cfRule>
    <cfRule type="expression" dxfId="0" priority="13">
      <formula>$R$28=""</formula>
    </cfRule>
  </conditionalFormatting>
  <pageMargins left="0.55118110236220474" right="0.35433070866141736" top="0.62992125984251968" bottom="0.43307086614173229" header="0.27559055118110237"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78</vt:i4>
      </vt:variant>
    </vt:vector>
  </HeadingPairs>
  <TitlesOfParts>
    <vt:vector size="84" baseType="lpstr">
      <vt:lpstr>データシート</vt:lpstr>
      <vt:lpstr>様式第１1の２(第１１条関係)</vt:lpstr>
      <vt:lpstr>様式第１１(その４の２) </vt:lpstr>
      <vt:lpstr>様式第１３(第１３関係)</vt:lpstr>
      <vt:lpstr>様式第１０(第８条関係)</vt:lpstr>
      <vt:lpstr>雛形＿リース料金均等(充電設備)</vt:lpstr>
      <vt:lpstr>ABB</vt:lpstr>
      <vt:lpstr>ABB_普通</vt:lpstr>
      <vt:lpstr>CHAEVI</vt:lpstr>
      <vt:lpstr>eTreegoJapan</vt:lpstr>
      <vt:lpstr>EVモーターズ・ジャパン</vt:lpstr>
      <vt:lpstr>fantasista</vt:lpstr>
      <vt:lpstr>GSユアサ_V2H</vt:lpstr>
      <vt:lpstr>JFEテクノス</vt:lpstr>
      <vt:lpstr>データシート!Print_Area</vt:lpstr>
      <vt:lpstr>'雛形＿リース料金均等(充電設備)'!Print_Area</vt:lpstr>
      <vt:lpstr>'様式第１０(第８条関係)'!Print_Area</vt:lpstr>
      <vt:lpstr>'様式第１１(その４の２) '!Print_Area</vt:lpstr>
      <vt:lpstr>'様式第１1の２(第１１条関係)'!Print_Area</vt:lpstr>
      <vt:lpstr>'様式第１３(第１３関係)'!Print_Area</vt:lpstr>
      <vt:lpstr>ULTRAEVCHARGER</vt:lpstr>
      <vt:lpstr>V2H充放電設備</vt:lpstr>
      <vt:lpstr>Zerova</vt:lpstr>
      <vt:lpstr>Zerova_普通</vt:lpstr>
      <vt:lpstr>アイケイエス_V2H</vt:lpstr>
      <vt:lpstr>アサヒ衛陶</vt:lpstr>
      <vt:lpstr>エリーパワー_V2H</vt:lpstr>
      <vt:lpstr>エンザミンパワー</vt:lpstr>
      <vt:lpstr>オムロンソーシアルソリューションズ_V2H</vt:lpstr>
      <vt:lpstr>オリジン_外部</vt:lpstr>
      <vt:lpstr>キューヘン</vt:lpstr>
      <vt:lpstr>クリエイト・プロ_普通</vt:lpstr>
      <vt:lpstr>ジゴワッツ</vt:lpstr>
      <vt:lpstr>ジゴワッツ_普通</vt:lpstr>
      <vt:lpstr>シャープエネルギーソリューション_V2H</vt:lpstr>
      <vt:lpstr>シンフォニアテクノロジー</vt:lpstr>
      <vt:lpstr>スターチャージ</vt:lpstr>
      <vt:lpstr>ダイヘン</vt:lpstr>
      <vt:lpstr>ダイヤゼブラ電機_V2H</vt:lpstr>
      <vt:lpstr>ダックビル_普通</vt:lpstr>
      <vt:lpstr>デルタ電子</vt:lpstr>
      <vt:lpstr>デルタ電子_普通</vt:lpstr>
      <vt:lpstr>デンゲン</vt:lpstr>
      <vt:lpstr>デンソー_V2H</vt:lpstr>
      <vt:lpstr>テンフィールズファクトリー</vt:lpstr>
      <vt:lpstr>ニチコン</vt:lpstr>
      <vt:lpstr>ニチコン_V2H</vt:lpstr>
      <vt:lpstr>ニチコン_外部</vt:lpstr>
      <vt:lpstr>ハセテック</vt:lpstr>
      <vt:lpstr>パナソニック_V2H</vt:lpstr>
      <vt:lpstr>パナソニック_普通</vt:lpstr>
      <vt:lpstr>パワーエックス</vt:lpstr>
      <vt:lpstr>プラゴ</vt:lpstr>
      <vt:lpstr>プラゴ_普通</vt:lpstr>
      <vt:lpstr>フルタイムシステム_普通</vt:lpstr>
      <vt:lpstr>モリテックスチール_普通</vt:lpstr>
      <vt:lpstr>河村電器産業_普通</vt:lpstr>
      <vt:lpstr>外部給電設備</vt:lpstr>
      <vt:lpstr>丸紅</vt:lpstr>
      <vt:lpstr>急速充電設備</vt:lpstr>
      <vt:lpstr>九電テクノシステムズ</vt:lpstr>
      <vt:lpstr>三井物産プラントシステム</vt:lpstr>
      <vt:lpstr>三菱自動車工業_外部</vt:lpstr>
      <vt:lpstr>充活</vt:lpstr>
      <vt:lpstr>新電元工業</vt:lpstr>
      <vt:lpstr>新電元工業_普通</vt:lpstr>
      <vt:lpstr>長州産業_V2H</vt:lpstr>
      <vt:lpstr>椿本チエイン_V2H</vt:lpstr>
      <vt:lpstr>東光高岳</vt:lpstr>
      <vt:lpstr>東光高岳_V2H</vt:lpstr>
      <vt:lpstr>東芝ライテック_普通</vt:lpstr>
      <vt:lpstr>内外電機_普通</vt:lpstr>
      <vt:lpstr>日東工業_普通</vt:lpstr>
      <vt:lpstr>日発販売</vt:lpstr>
      <vt:lpstr>日本宅配システム_普通</vt:lpstr>
      <vt:lpstr>日本電気_普通</vt:lpstr>
      <vt:lpstr>日立インダストリアルプロダクツ</vt:lpstr>
      <vt:lpstr>日立製作所</vt:lpstr>
      <vt:lpstr>普通充電設備</vt:lpstr>
      <vt:lpstr>平河ヒューテック_普通</vt:lpstr>
      <vt:lpstr>豊田自動織機_外部</vt:lpstr>
      <vt:lpstr>北海道電気相互</vt:lpstr>
      <vt:lpstr>本田技研工業_外部</vt:lpstr>
      <vt:lpstr>和光電研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m-fuchikami</dc:creator>
  <cp:lastModifiedBy>淵上 皆実</cp:lastModifiedBy>
  <cp:lastPrinted>2025-06-19T04:56:05Z</cp:lastPrinted>
  <dcterms:created xsi:type="dcterms:W3CDTF">2024-03-08T01:53:09Z</dcterms:created>
  <dcterms:modified xsi:type="dcterms:W3CDTF">2025-08-19T01:10:40Z</dcterms:modified>
</cp:coreProperties>
</file>