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N:\令和5年度（補正予算）：事業準備ファイル（令和６年２月１日～　）\データシート\実績申請\HP用\"/>
    </mc:Choice>
  </mc:AlternateContent>
  <xr:revisionPtr revIDLastSave="0" documentId="13_ncr:1_{03B165DE-F5FC-4096-BD45-B81C37921734}" xr6:coauthVersionLast="36" xr6:coauthVersionMax="36" xr10:uidLastSave="{00000000-0000-0000-0000-000000000000}"/>
  <bookViews>
    <workbookView xWindow="0" yWindow="0" windowWidth="28800" windowHeight="11385" xr2:uid="{6B28A824-709B-44DE-AB86-FCD2552103DF}"/>
  </bookViews>
  <sheets>
    <sheet name="データシート" sheetId="6" r:id="rId1"/>
    <sheet name="様式第１１の１(第１１関係)" sheetId="1" r:id="rId2"/>
    <sheet name="様式第１１(その６の１)" sheetId="3" r:id="rId3"/>
    <sheet name="様式第１１(その７)" sheetId="11" r:id="rId4"/>
    <sheet name="様式第１３(第１３関係)" sheetId="16" r:id="rId5"/>
    <sheet name="雛形＿リース料金均等(トラック)" sheetId="12" r:id="rId6"/>
    <sheet name="雛形＿リース料金変動あり(トラック)" sheetId="13" r:id="rId7"/>
    <sheet name="雛形＿前払い金あり(トラック)" sheetId="14" r:id="rId8"/>
  </sheets>
  <definedNames>
    <definedName name="CENNTROor不明">データシート!$AO$13:$AO$15</definedName>
    <definedName name="DFSKor不明">データシート!$AM$13:$AM$16</definedName>
    <definedName name="_xlnm.Print_Area" localSheetId="0">データシート!$A$1:$AK$102</definedName>
    <definedName name="_xlnm.Print_Area" localSheetId="5">'雛形＿リース料金均等(トラック)'!$A$1:$AH$31</definedName>
    <definedName name="_xlnm.Print_Area" localSheetId="6">'雛形＿リース料金変動あり(トラック)'!$A$1:$AH$32</definedName>
    <definedName name="_xlnm.Print_Area" localSheetId="7">'雛形＿前払い金あり(トラック)'!$A$1:$AH$33</definedName>
    <definedName name="_xlnm.Print_Area" localSheetId="2">'様式第１１(その６の１)'!$A$1:$AF$60</definedName>
    <definedName name="_xlnm.Print_Area" localSheetId="3">'様式第１１(その７)'!$A$1:$AD$56</definedName>
    <definedName name="_xlnm.Print_Area" localSheetId="1">'様式第１１の１(第１１関係)'!$A$1:$AE$49</definedName>
    <definedName name="_xlnm.Print_Area" localSheetId="4">'様式第１３(第１３関係)'!$A$1:$AJ$50</definedName>
    <definedName name="いすゞ">データシート!$AT$13:$AT$15</definedName>
    <definedName name="トヨタ">データシート!$AU$13</definedName>
    <definedName name="ニッサン">データシート!$AW$13:$AW$18</definedName>
    <definedName name="フォトンor不明">データシート!$AX$13:$AX$14</definedName>
    <definedName name="ホンダ">データシート!$AV$13:$AV$16</definedName>
    <definedName name="三菱">データシート!$AQ$13:$AQ$22</definedName>
    <definedName name="三菱ふそう">データシート!$AS$13</definedName>
    <definedName name="日野">データシート!$AR$13</definedName>
    <definedName name="不明">データシート!$AP$13:$AP$16</definedName>
    <definedName name="柳州五菱">データシート!$AN$13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3" l="1"/>
  <c r="S53" i="6"/>
  <c r="H82" i="6"/>
  <c r="AS131" i="6"/>
  <c r="AS132" i="6"/>
  <c r="AS133" i="6"/>
  <c r="AS134" i="6"/>
  <c r="AS129" i="6" l="1"/>
  <c r="AS130" i="6"/>
  <c r="AS138" i="6"/>
  <c r="AS139" i="6"/>
  <c r="W30" i="3" l="1"/>
  <c r="K18" i="3"/>
  <c r="J9" i="3"/>
  <c r="J5" i="3"/>
  <c r="H43" i="1" l="1"/>
  <c r="U12" i="1"/>
  <c r="AS115" i="6" l="1"/>
  <c r="AS116" i="6"/>
  <c r="AS117" i="6"/>
  <c r="AS118" i="6"/>
  <c r="AS119" i="6"/>
  <c r="AS120" i="6"/>
  <c r="AS121" i="6"/>
  <c r="AS122" i="6"/>
  <c r="AS123" i="6"/>
  <c r="AS124" i="6"/>
  <c r="AS125" i="6"/>
  <c r="AS126" i="6"/>
  <c r="AS127" i="6"/>
  <c r="AS128" i="6"/>
  <c r="AS135" i="6"/>
  <c r="AS136" i="6"/>
  <c r="AS137" i="6"/>
  <c r="A35" i="6" l="1"/>
  <c r="Z12" i="16" l="1"/>
  <c r="O42" i="1"/>
  <c r="O39" i="1"/>
  <c r="Q13" i="11" l="1"/>
  <c r="J13" i="11"/>
  <c r="X11" i="11"/>
  <c r="Q11" i="11"/>
  <c r="J11" i="11"/>
  <c r="I27" i="1" l="1"/>
  <c r="J28" i="13" l="1"/>
  <c r="R10" i="1" l="1"/>
  <c r="T10" i="16" l="1"/>
  <c r="S20" i="1"/>
  <c r="K20" i="1"/>
  <c r="X2" i="1" l="1"/>
  <c r="Y28" i="1"/>
  <c r="AA27" i="1"/>
  <c r="U27" i="1"/>
  <c r="S44" i="6" l="1"/>
  <c r="T35" i="14" l="1"/>
  <c r="L35" i="14"/>
  <c r="Z28" i="14"/>
  <c r="R28" i="14"/>
  <c r="J28" i="14"/>
  <c r="R26" i="14"/>
  <c r="J26" i="14"/>
  <c r="G14" i="12"/>
  <c r="G14" i="13"/>
  <c r="G15" i="14"/>
  <c r="G13" i="14"/>
  <c r="G12" i="13"/>
  <c r="K11" i="14"/>
  <c r="K10" i="13"/>
  <c r="K10" i="12"/>
  <c r="G11" i="14"/>
  <c r="G10" i="13"/>
  <c r="G9" i="14"/>
  <c r="G8" i="13"/>
  <c r="S7" i="14"/>
  <c r="S6" i="13"/>
  <c r="T34" i="13"/>
  <c r="L34" i="13"/>
  <c r="J22" i="13"/>
  <c r="R22" i="13"/>
  <c r="R25" i="13"/>
  <c r="J25" i="13"/>
  <c r="G12" i="12" l="1"/>
  <c r="G10" i="12"/>
  <c r="G8" i="12"/>
  <c r="S6" i="12"/>
  <c r="J25" i="12"/>
  <c r="R25" i="12"/>
  <c r="J40" i="16"/>
  <c r="J38" i="16"/>
  <c r="U36" i="16"/>
  <c r="J36" i="16"/>
  <c r="Y34" i="16"/>
  <c r="J34" i="16"/>
  <c r="Y32" i="16"/>
  <c r="J32" i="16"/>
  <c r="AB13" i="16"/>
  <c r="Y11" i="16"/>
  <c r="T28" i="16" l="1"/>
  <c r="Q37" i="11"/>
  <c r="Q35" i="11"/>
  <c r="J37" i="11"/>
  <c r="J35" i="11"/>
  <c r="M29" i="11"/>
  <c r="M27" i="11"/>
  <c r="AA23" i="11"/>
  <c r="O23" i="11"/>
  <c r="J23" i="11"/>
  <c r="J21" i="11"/>
  <c r="J19" i="11"/>
  <c r="X17" i="11"/>
  <c r="Q17" i="11"/>
  <c r="J17" i="11"/>
  <c r="Q15" i="11"/>
  <c r="X15" i="11"/>
  <c r="J15" i="11"/>
  <c r="J8" i="11"/>
  <c r="J6" i="11"/>
  <c r="Q6" i="11"/>
  <c r="W36" i="3"/>
  <c r="W34" i="3"/>
  <c r="W28" i="3"/>
  <c r="M28" i="3"/>
  <c r="Z26" i="3"/>
  <c r="P26" i="3"/>
  <c r="K26" i="3"/>
  <c r="K24" i="3"/>
  <c r="D82" i="6"/>
  <c r="K22" i="3"/>
  <c r="K20" i="3"/>
  <c r="Y16" i="3"/>
  <c r="Q16" i="3"/>
  <c r="I16" i="3"/>
  <c r="Y14" i="3"/>
  <c r="Q14" i="3"/>
  <c r="I14" i="3"/>
  <c r="U12" i="3"/>
  <c r="I12" i="3"/>
  <c r="I10" i="3"/>
  <c r="Y10" i="3"/>
  <c r="Q10" i="3"/>
  <c r="V45" i="1"/>
  <c r="K45" i="1"/>
  <c r="V44" i="1"/>
  <c r="I44" i="1"/>
  <c r="V41" i="1"/>
  <c r="K41" i="1"/>
  <c r="V40" i="1"/>
  <c r="I40" i="1"/>
  <c r="R33" i="1"/>
  <c r="J33" i="1"/>
  <c r="A20" i="1"/>
  <c r="V13" i="1"/>
  <c r="T11" i="1"/>
  <c r="X5" i="1"/>
  <c r="Z4" i="1"/>
  <c r="W38" i="3" l="1"/>
  <c r="J23" i="14" l="1"/>
  <c r="R21" i="14"/>
  <c r="R23" i="14" s="1"/>
  <c r="J27" i="13"/>
  <c r="R20" i="13"/>
  <c r="R27" i="13" l="1"/>
  <c r="Z27" i="13" s="1"/>
  <c r="J22" i="12" l="1"/>
  <c r="J27" i="12" s="1"/>
  <c r="R20" i="12"/>
  <c r="R22" i="12" s="1"/>
  <c r="R27" i="12" l="1"/>
  <c r="R28" i="12" s="1"/>
  <c r="K33" i="12" s="1"/>
  <c r="S33" i="12"/>
  <c r="J28" i="12"/>
  <c r="AS114" i="6"/>
  <c r="AS113" i="6"/>
  <c r="AS112" i="6"/>
  <c r="AS111" i="6"/>
  <c r="AS110" i="6"/>
  <c r="AS109" i="6"/>
  <c r="AS108" i="6"/>
  <c r="AS107" i="6"/>
  <c r="AS106" i="6"/>
  <c r="AS105" i="6"/>
  <c r="AS104" i="6"/>
  <c r="AS103" i="6"/>
  <c r="AS102" i="6"/>
  <c r="AS101" i="6"/>
  <c r="AS100" i="6"/>
  <c r="AS99" i="6"/>
  <c r="AS98" i="6"/>
  <c r="AS97" i="6"/>
  <c r="AS96" i="6"/>
  <c r="AS95" i="6"/>
  <c r="AS94" i="6"/>
  <c r="AS93" i="6"/>
  <c r="AS92" i="6"/>
  <c r="AS91" i="6"/>
  <c r="AS90" i="6"/>
  <c r="AS89" i="6"/>
  <c r="AS88" i="6"/>
  <c r="AS87" i="6"/>
  <c r="AS86" i="6"/>
  <c r="AS85" i="6"/>
  <c r="AS84" i="6"/>
  <c r="AS83" i="6"/>
  <c r="AS82" i="6"/>
  <c r="AS81" i="6"/>
  <c r="AS80" i="6"/>
  <c r="AS79" i="6"/>
  <c r="AS78" i="6"/>
  <c r="AS77" i="6"/>
  <c r="AS76" i="6"/>
  <c r="AS75" i="6"/>
  <c r="AS74" i="6"/>
  <c r="AS73" i="6"/>
  <c r="AS72" i="6"/>
  <c r="AS71" i="6"/>
  <c r="AS70" i="6"/>
  <c r="AS69" i="6"/>
  <c r="AS68" i="6"/>
  <c r="AS67" i="6"/>
  <c r="AS66" i="6"/>
  <c r="AS65" i="6"/>
  <c r="AS64" i="6"/>
  <c r="AS63" i="6"/>
  <c r="AS62" i="6"/>
  <c r="AS61" i="6"/>
  <c r="AS60" i="6"/>
  <c r="AS59" i="6"/>
  <c r="AS58" i="6"/>
  <c r="AS57" i="6"/>
  <c r="AS56" i="6"/>
  <c r="AS55" i="6"/>
  <c r="M31" i="11" l="1"/>
  <c r="K82" i="6"/>
  <c r="Z27" i="12"/>
  <c r="D57" i="6" l="1"/>
  <c r="D59" i="6" s="1"/>
  <c r="M33" i="11" s="1"/>
  <c r="W40" i="3"/>
  <c r="O82" i="6"/>
  <c r="W42" i="3"/>
  <c r="D86" i="6" l="1"/>
  <c r="D88" i="6" s="1"/>
  <c r="W44" i="3"/>
  <c r="T26" i="16" l="1"/>
  <c r="T30" i="16" s="1"/>
</calcChain>
</file>

<file path=xl/sharedStrings.xml><?xml version="1.0" encoding="utf-8"?>
<sst xmlns="http://schemas.openxmlformats.org/spreadsheetml/2006/main" count="1047" uniqueCount="434">
  <si>
    <t>＠</t>
    <phoneticPr fontId="2"/>
  </si>
  <si>
    <t>Eメールアドレス</t>
    <phoneticPr fontId="2"/>
  </si>
  <si>
    <t>FAX番号</t>
    <rPh sb="3" eb="5">
      <t>バンゴウ</t>
    </rPh>
    <phoneticPr fontId="2"/>
  </si>
  <si>
    <t>電話番号</t>
    <rPh sb="0" eb="4">
      <t>デンワバンゴウ</t>
    </rPh>
    <phoneticPr fontId="2"/>
  </si>
  <si>
    <t>-</t>
    <phoneticPr fontId="2"/>
  </si>
  <si>
    <t>住所〒</t>
    <rPh sb="0" eb="2">
      <t>ジュウショ</t>
    </rPh>
    <phoneticPr fontId="2"/>
  </si>
  <si>
    <t>担当者(所属部署・職名・氏名)</t>
    <rPh sb="0" eb="3">
      <t>タントウシャ</t>
    </rPh>
    <rPh sb="4" eb="8">
      <t>ショゾクブショ</t>
    </rPh>
    <rPh sb="9" eb="11">
      <t>ショクメイ</t>
    </rPh>
    <rPh sb="12" eb="14">
      <t>シメイ</t>
    </rPh>
    <phoneticPr fontId="2"/>
  </si>
  <si>
    <t>担当者
連絡先</t>
    <rPh sb="0" eb="3">
      <t>タントウシャ</t>
    </rPh>
    <rPh sb="4" eb="7">
      <t>レンラクサキ</t>
    </rPh>
    <phoneticPr fontId="2"/>
  </si>
  <si>
    <t>責任者(所属部署・職名・氏名)</t>
    <rPh sb="0" eb="3">
      <t>セキニンシャ</t>
    </rPh>
    <rPh sb="4" eb="8">
      <t>ショゾクブショ</t>
    </rPh>
    <rPh sb="9" eb="11">
      <t>ショクメイ</t>
    </rPh>
    <rPh sb="12" eb="14">
      <t>シメイ</t>
    </rPh>
    <phoneticPr fontId="2"/>
  </si>
  <si>
    <t>責任者
連絡先</t>
    <rPh sb="0" eb="3">
      <t>セキニンシャ</t>
    </rPh>
    <rPh sb="4" eb="7">
      <t>レンラクサキ</t>
    </rPh>
    <phoneticPr fontId="2"/>
  </si>
  <si>
    <t>自家用</t>
    <rPh sb="0" eb="3">
      <t>ジカヨウ</t>
    </rPh>
    <phoneticPr fontId="2"/>
  </si>
  <si>
    <t>事業用</t>
    <rPh sb="0" eb="3">
      <t>ジギョウヨウ</t>
    </rPh>
    <phoneticPr fontId="2"/>
  </si>
  <si>
    <t>FCV</t>
    <phoneticPr fontId="2"/>
  </si>
  <si>
    <t>PHEV</t>
    <phoneticPr fontId="2"/>
  </si>
  <si>
    <t>BEV</t>
    <phoneticPr fontId="2"/>
  </si>
  <si>
    <t>円</t>
    <rPh sb="0" eb="1">
      <t>エン</t>
    </rPh>
    <phoneticPr fontId="2"/>
  </si>
  <si>
    <t>記</t>
    <rPh sb="0" eb="1">
      <t>キ</t>
    </rPh>
    <phoneticPr fontId="2"/>
  </si>
  <si>
    <t>)</t>
    <phoneticPr fontId="2"/>
  </si>
  <si>
    <t>(貸渡し先(リースの場合)</t>
    <rPh sb="1" eb="3">
      <t>カシワタ</t>
    </rPh>
    <rPh sb="4" eb="5">
      <t>サキ</t>
    </rPh>
    <rPh sb="10" eb="12">
      <t>バアイ</t>
    </rPh>
    <phoneticPr fontId="2"/>
  </si>
  <si>
    <t>　※識別番号記載がある電子申請の場合は押印省略可</t>
    <rPh sb="2" eb="6">
      <t>シキベツバンゴウ</t>
    </rPh>
    <rPh sb="6" eb="8">
      <t>キサイ</t>
    </rPh>
    <rPh sb="11" eb="15">
      <t>デンシシンセイ</t>
    </rPh>
    <rPh sb="16" eb="18">
      <t>バアイ</t>
    </rPh>
    <rPh sb="19" eb="23">
      <t>オウインショウリャク</t>
    </rPh>
    <rPh sb="23" eb="24">
      <t>カ</t>
    </rPh>
    <phoneticPr fontId="2"/>
  </si>
  <si>
    <t>㊞※</t>
    <phoneticPr fontId="2"/>
  </si>
  <si>
    <t>代表者役職・氏名</t>
    <rPh sb="0" eb="3">
      <t>ダイヒョウシャ</t>
    </rPh>
    <rPh sb="3" eb="5">
      <t>ヤクショク</t>
    </rPh>
    <rPh sb="6" eb="8">
      <t>シメイ</t>
    </rPh>
    <phoneticPr fontId="2"/>
  </si>
  <si>
    <t>氏名又は名称</t>
    <rPh sb="0" eb="2">
      <t>シメイ</t>
    </rPh>
    <rPh sb="2" eb="3">
      <t>マタ</t>
    </rPh>
    <rPh sb="4" eb="6">
      <t>メイショウ</t>
    </rPh>
    <phoneticPr fontId="2"/>
  </si>
  <si>
    <t>代  表  理  事        　岩  村　敬  殿</t>
    <rPh sb="0" eb="1">
      <t>ダイ</t>
    </rPh>
    <rPh sb="3" eb="4">
      <t>オモテ</t>
    </rPh>
    <rPh sb="6" eb="7">
      <t>リ</t>
    </rPh>
    <rPh sb="9" eb="10">
      <t>コト</t>
    </rPh>
    <rPh sb="19" eb="20">
      <t>イワ</t>
    </rPh>
    <rPh sb="22" eb="23">
      <t>ムラ</t>
    </rPh>
    <rPh sb="24" eb="25">
      <t>ケイ</t>
    </rPh>
    <rPh sb="27" eb="28">
      <t>ドノ</t>
    </rPh>
    <phoneticPr fontId="2"/>
  </si>
  <si>
    <t>　</t>
    <phoneticPr fontId="2"/>
  </si>
  <si>
    <t>一般財団法人環境優良車普及機構</t>
    <rPh sb="0" eb="6">
      <t>イッパンザイダンホウジン</t>
    </rPh>
    <rPh sb="6" eb="11">
      <t>カンキョウユウリョウシャ</t>
    </rPh>
    <rPh sb="11" eb="15">
      <t>フキュウキコウ</t>
    </rPh>
    <phoneticPr fontId="2"/>
  </si>
  <si>
    <t>号</t>
    <rPh sb="0" eb="1">
      <t>ゴウ</t>
    </rPh>
    <phoneticPr fontId="2"/>
  </si>
  <si>
    <t>第</t>
    <rPh sb="0" eb="1">
      <t>ダイ</t>
    </rPh>
    <phoneticPr fontId="2"/>
  </si>
  <si>
    <t>識別番号</t>
    <rPh sb="0" eb="4">
      <t>シキベツバンゴウ</t>
    </rPh>
    <phoneticPr fontId="2"/>
  </si>
  <si>
    <t>※営業所・型式ごとに記入</t>
    <rPh sb="1" eb="4">
      <t>エイギョウショ</t>
    </rPh>
    <rPh sb="5" eb="7">
      <t>カタシキ</t>
    </rPh>
    <rPh sb="10" eb="12">
      <t>キニュウ</t>
    </rPh>
    <phoneticPr fontId="2"/>
  </si>
  <si>
    <t>補助対象車両使用者
(リースの場合は貸渡し先)</t>
    <rPh sb="0" eb="9">
      <t>ホジョタイショウシャリョウシヨウシャ</t>
    </rPh>
    <rPh sb="15" eb="17">
      <t>バアイ</t>
    </rPh>
    <rPh sb="18" eb="20">
      <t>カシワタ</t>
    </rPh>
    <rPh sb="21" eb="22">
      <t>サキ</t>
    </rPh>
    <phoneticPr fontId="2"/>
  </si>
  <si>
    <t>事業者名又は個人の場合は氏名
注２</t>
    <rPh sb="0" eb="4">
      <t>ジギョウシャメイ</t>
    </rPh>
    <rPh sb="4" eb="5">
      <t>マタ</t>
    </rPh>
    <rPh sb="6" eb="8">
      <t>コジン</t>
    </rPh>
    <rPh sb="9" eb="11">
      <t>バアイ</t>
    </rPh>
    <rPh sb="12" eb="14">
      <t>シメイ</t>
    </rPh>
    <rPh sb="15" eb="16">
      <t>チュウ</t>
    </rPh>
    <phoneticPr fontId="2"/>
  </si>
  <si>
    <r>
      <t>補助対象車両</t>
    </r>
    <r>
      <rPr>
        <vertAlign val="superscript"/>
        <sz val="11"/>
        <color theme="1"/>
        <rFont val="ＭＳ Ｐ明朝"/>
        <family val="1"/>
        <charset val="128"/>
      </rPr>
      <t>注６</t>
    </r>
    <rPh sb="0" eb="6">
      <t>ホジョタイショウシャリョウ</t>
    </rPh>
    <rPh sb="6" eb="7">
      <t>チュウ</t>
    </rPh>
    <phoneticPr fontId="2"/>
  </si>
  <si>
    <r>
      <t>種類</t>
    </r>
    <r>
      <rPr>
        <vertAlign val="superscript"/>
        <sz val="10"/>
        <color theme="1"/>
        <rFont val="ＭＳ Ｐ明朝"/>
        <family val="1"/>
        <charset val="128"/>
      </rPr>
      <t>注３</t>
    </r>
    <rPh sb="0" eb="2">
      <t>シュルイ</t>
    </rPh>
    <rPh sb="2" eb="3">
      <t>チュウ</t>
    </rPh>
    <phoneticPr fontId="2"/>
  </si>
  <si>
    <t>バッテリー交換式電気自動車
(改造)</t>
    <rPh sb="5" eb="8">
      <t>コウカンシキ</t>
    </rPh>
    <rPh sb="8" eb="13">
      <t>デンキジドウシャ</t>
    </rPh>
    <rPh sb="15" eb="17">
      <t>カイゾウ</t>
    </rPh>
    <phoneticPr fontId="2"/>
  </si>
  <si>
    <t>水素内燃機関型自動車
(改造)</t>
    <rPh sb="0" eb="2">
      <t>スイソ</t>
    </rPh>
    <rPh sb="2" eb="4">
      <t>ナイネン</t>
    </rPh>
    <rPh sb="4" eb="6">
      <t>キカン</t>
    </rPh>
    <rPh sb="6" eb="7">
      <t>カタ</t>
    </rPh>
    <rPh sb="7" eb="10">
      <t>ジドウシャ</t>
    </rPh>
    <rPh sb="12" eb="14">
      <t>カイゾウ</t>
    </rPh>
    <phoneticPr fontId="2"/>
  </si>
  <si>
    <r>
      <rPr>
        <sz val="10"/>
        <color theme="1"/>
        <rFont val="ＭＳ Ｐ明朝"/>
        <family val="1"/>
        <charset val="128"/>
      </rPr>
      <t>区分</t>
    </r>
    <r>
      <rPr>
        <vertAlign val="superscript"/>
        <sz val="10"/>
        <color theme="1"/>
        <rFont val="ＭＳ Ｐ明朝"/>
        <family val="1"/>
        <charset val="128"/>
      </rPr>
      <t>注４</t>
    </r>
    <rPh sb="0" eb="2">
      <t>クブン</t>
    </rPh>
    <rPh sb="2" eb="3">
      <t>チュウ</t>
    </rPh>
    <phoneticPr fontId="2"/>
  </si>
  <si>
    <t>軽自動車(バン)</t>
    <rPh sb="0" eb="4">
      <t>ケイジドウシャ</t>
    </rPh>
    <phoneticPr fontId="2"/>
  </si>
  <si>
    <t>軽自動車(トラック)</t>
    <rPh sb="0" eb="4">
      <t>ケイジドウシャ</t>
    </rPh>
    <phoneticPr fontId="2"/>
  </si>
  <si>
    <t>トラクタ</t>
    <phoneticPr fontId="2"/>
  </si>
  <si>
    <t>トラック(小型)</t>
    <rPh sb="5" eb="7">
      <t>コガタ</t>
    </rPh>
    <phoneticPr fontId="2"/>
  </si>
  <si>
    <t>トラック(中型)</t>
    <rPh sb="5" eb="7">
      <t>チュウガタ</t>
    </rPh>
    <phoneticPr fontId="2"/>
  </si>
  <si>
    <t>トラック(大型)</t>
    <rPh sb="5" eb="7">
      <t>オオガタ</t>
    </rPh>
    <phoneticPr fontId="2"/>
  </si>
  <si>
    <r>
      <t>車名</t>
    </r>
    <r>
      <rPr>
        <vertAlign val="superscript"/>
        <sz val="11"/>
        <color theme="1"/>
        <rFont val="ＭＳ Ｐ明朝"/>
        <family val="1"/>
        <charset val="128"/>
      </rPr>
      <t>注５</t>
    </r>
    <rPh sb="0" eb="2">
      <t>シャメイ</t>
    </rPh>
    <rPh sb="2" eb="3">
      <t>チュウ</t>
    </rPh>
    <phoneticPr fontId="2"/>
  </si>
  <si>
    <r>
      <t>通称名</t>
    </r>
    <r>
      <rPr>
        <vertAlign val="superscript"/>
        <sz val="11"/>
        <color theme="1"/>
        <rFont val="ＭＳ Ｐ明朝"/>
        <family val="1"/>
        <charset val="128"/>
      </rPr>
      <t>注５</t>
    </r>
    <rPh sb="0" eb="3">
      <t>ツウショウメイ</t>
    </rPh>
    <rPh sb="3" eb="4">
      <t>チュウ</t>
    </rPh>
    <phoneticPr fontId="2"/>
  </si>
  <si>
    <r>
      <rPr>
        <sz val="11"/>
        <color theme="1"/>
        <rFont val="ＭＳ Ｐ明朝"/>
        <family val="1"/>
        <charset val="128"/>
      </rPr>
      <t>型式</t>
    </r>
    <r>
      <rPr>
        <vertAlign val="superscript"/>
        <sz val="11"/>
        <color theme="1"/>
        <rFont val="ＭＳ Ｐ明朝"/>
        <family val="1"/>
        <charset val="128"/>
      </rPr>
      <t>注５</t>
    </r>
    <rPh sb="0" eb="2">
      <t>カタシキ</t>
    </rPh>
    <rPh sb="2" eb="3">
      <t>チュウ</t>
    </rPh>
    <phoneticPr fontId="2"/>
  </si>
  <si>
    <t>令和５年度(補正)</t>
    <rPh sb="0" eb="2">
      <t>レイワ</t>
    </rPh>
    <rPh sb="3" eb="5">
      <t>ネンド</t>
    </rPh>
    <rPh sb="6" eb="8">
      <t>ホセイ</t>
    </rPh>
    <phoneticPr fontId="2"/>
  </si>
  <si>
    <t>導入台数（令和６年２月１日～令和７年１月３１日）</t>
    <rPh sb="0" eb="4">
      <t>ドウニュウダイスウ</t>
    </rPh>
    <rPh sb="5" eb="7">
      <t>レイワ</t>
    </rPh>
    <rPh sb="8" eb="9">
      <t>ネン</t>
    </rPh>
    <rPh sb="10" eb="11">
      <t>ガツ</t>
    </rPh>
    <rPh sb="12" eb="13">
      <t>ニチ</t>
    </rPh>
    <rPh sb="14" eb="16">
      <t>レイワ</t>
    </rPh>
    <rPh sb="17" eb="18">
      <t>ネン</t>
    </rPh>
    <rPh sb="19" eb="20">
      <t>ガツ</t>
    </rPh>
    <rPh sb="22" eb="23">
      <t>ニチ</t>
    </rPh>
    <phoneticPr fontId="2"/>
  </si>
  <si>
    <r>
      <t>導入計画台数</t>
    </r>
    <r>
      <rPr>
        <vertAlign val="superscript"/>
        <sz val="9"/>
        <color theme="1"/>
        <rFont val="ＭＳ Ｐ明朝"/>
        <family val="1"/>
        <charset val="128"/>
      </rPr>
      <t>注６</t>
    </r>
    <rPh sb="0" eb="6">
      <t>ドウニュウケイカクダイスウ</t>
    </rPh>
    <rPh sb="6" eb="7">
      <t>チュウ</t>
    </rPh>
    <phoneticPr fontId="2"/>
  </si>
  <si>
    <t>（A)</t>
    <phoneticPr fontId="2"/>
  </si>
  <si>
    <t>（B)</t>
    <phoneticPr fontId="2"/>
  </si>
  <si>
    <t>（A)×（B)</t>
    <phoneticPr fontId="2"/>
  </si>
  <si>
    <t>抵当権設定の予定</t>
    <rPh sb="0" eb="3">
      <t>テイトウケン</t>
    </rPh>
    <rPh sb="3" eb="5">
      <t>セッテイ</t>
    </rPh>
    <rPh sb="6" eb="8">
      <t>ヨテイ</t>
    </rPh>
    <phoneticPr fontId="2"/>
  </si>
  <si>
    <t>有り</t>
    <rPh sb="0" eb="1">
      <t>ア</t>
    </rPh>
    <phoneticPr fontId="2"/>
  </si>
  <si>
    <t>無し</t>
    <rPh sb="0" eb="1">
      <t>ナ</t>
    </rPh>
    <phoneticPr fontId="2"/>
  </si>
  <si>
    <t>本事業(補助対象車両の導入)に係る本補助金以外の国の補助金の交付又は交付申請の有無</t>
    <rPh sb="0" eb="3">
      <t>ホンジギョウ</t>
    </rPh>
    <rPh sb="4" eb="10">
      <t>ホジョタイショウシャリョウ</t>
    </rPh>
    <rPh sb="11" eb="13">
      <t>ドウニュウ</t>
    </rPh>
    <rPh sb="15" eb="16">
      <t>カカワ</t>
    </rPh>
    <rPh sb="17" eb="23">
      <t>ホンホジョキンイガイ</t>
    </rPh>
    <rPh sb="24" eb="25">
      <t>クニ</t>
    </rPh>
    <rPh sb="26" eb="29">
      <t>ホジョキン</t>
    </rPh>
    <rPh sb="30" eb="32">
      <t>コウフ</t>
    </rPh>
    <rPh sb="32" eb="33">
      <t>マタ</t>
    </rPh>
    <rPh sb="34" eb="38">
      <t>コウフシンセイ</t>
    </rPh>
    <rPh sb="39" eb="41">
      <t>ウム</t>
    </rPh>
    <phoneticPr fontId="2"/>
  </si>
  <si>
    <t>注１</t>
    <rPh sb="0" eb="1">
      <t>チュウ</t>
    </rPh>
    <phoneticPr fontId="2"/>
  </si>
  <si>
    <t>官公庁、地方公共団体、大学、研究機関等は　その名称を記入</t>
    <phoneticPr fontId="2"/>
  </si>
  <si>
    <t>注２</t>
    <rPh sb="0" eb="1">
      <t>チュウ</t>
    </rPh>
    <phoneticPr fontId="2"/>
  </si>
  <si>
    <t>BEV：電気自動車、PHEV：プラグインハイブリッド自動車、FCV：燃料電池自動車</t>
    <phoneticPr fontId="2"/>
  </si>
  <si>
    <t>注３</t>
    <rPh sb="0" eb="1">
      <t>チュウ</t>
    </rPh>
    <phoneticPr fontId="2"/>
  </si>
  <si>
    <t>補助対象車両の区分における大型、中型、小型とは</t>
    <phoneticPr fontId="2"/>
  </si>
  <si>
    <t>大型車　車両総重量（GVW）１２ｔ超</t>
    <rPh sb="0" eb="2">
      <t>オオガタ</t>
    </rPh>
    <rPh sb="2" eb="3">
      <t>クルマ</t>
    </rPh>
    <rPh sb="4" eb="9">
      <t>シャリョウソウジュウリョウ</t>
    </rPh>
    <rPh sb="17" eb="18">
      <t>チョウ</t>
    </rPh>
    <phoneticPr fontId="2"/>
  </si>
  <si>
    <t>中型車　車両総重量（GVW）７.５ｔ超１２ｔ以下</t>
    <rPh sb="0" eb="2">
      <t>チュウガタ</t>
    </rPh>
    <rPh sb="2" eb="3">
      <t>クルマ</t>
    </rPh>
    <rPh sb="4" eb="9">
      <t>シャリョウソウジュウリョウ</t>
    </rPh>
    <rPh sb="18" eb="19">
      <t>チョウ</t>
    </rPh>
    <rPh sb="22" eb="24">
      <t>イカ</t>
    </rPh>
    <phoneticPr fontId="2"/>
  </si>
  <si>
    <t>小型車　車両総重量（GVW）２.５ｔ超７.５ｔ以下</t>
    <rPh sb="0" eb="2">
      <t>コガタ</t>
    </rPh>
    <rPh sb="2" eb="3">
      <t>クルマ</t>
    </rPh>
    <rPh sb="4" eb="9">
      <t>シャリョウソウジュウリョウ</t>
    </rPh>
    <rPh sb="18" eb="19">
      <t>チョウ</t>
    </rPh>
    <rPh sb="23" eb="25">
      <t>イカ</t>
    </rPh>
    <phoneticPr fontId="2"/>
  </si>
  <si>
    <t>注４</t>
    <rPh sb="0" eb="1">
      <t>チュウ</t>
    </rPh>
    <phoneticPr fontId="2"/>
  </si>
  <si>
    <t>「事前登録された補助対象車両情報」に記載されている車名、通称名、型式であること</t>
    <phoneticPr fontId="2"/>
  </si>
  <si>
    <t>注５</t>
    <rPh sb="0" eb="1">
      <t>チュウ</t>
    </rPh>
    <phoneticPr fontId="2"/>
  </si>
  <si>
    <t>車名、型式、車の種類、区分（以下「区分等」という。）が同じ車両の申請台数を記載</t>
    <phoneticPr fontId="2"/>
  </si>
  <si>
    <t>注６</t>
    <rPh sb="0" eb="1">
      <t>チュウ</t>
    </rPh>
    <phoneticPr fontId="2"/>
  </si>
  <si>
    <t>基準額：「事前登録された補助対象車両情報」に記載された基準額</t>
  </si>
  <si>
    <t>注７</t>
    <rPh sb="0" eb="1">
      <t>チュウ</t>
    </rPh>
    <phoneticPr fontId="2"/>
  </si>
  <si>
    <t>注８</t>
    <rPh sb="0" eb="1">
      <t>チュウ</t>
    </rPh>
    <phoneticPr fontId="2"/>
  </si>
  <si>
    <t>注９</t>
    <rPh sb="0" eb="1">
      <t>チュウ</t>
    </rPh>
    <phoneticPr fontId="2"/>
  </si>
  <si>
    <t>注１０</t>
    <rPh sb="0" eb="1">
      <t>チュウ</t>
    </rPh>
    <phoneticPr fontId="2"/>
  </si>
  <si>
    <t>同じ型式で事業用と自家用の両方を申請の場合は基準額が違うため、この様式は分けて記入すること</t>
  </si>
  <si>
    <t>注１１</t>
    <rPh sb="0" eb="1">
      <t>チュウ</t>
    </rPh>
    <phoneticPr fontId="2"/>
  </si>
  <si>
    <t>本書式で記載にご記入等が有った場合は、様式第１又は様式第１１の捨印にて修正する(金額以外)</t>
  </si>
  <si>
    <t>令和５年度（補正予算）商用車の電動化促進事業</t>
    <rPh sb="0" eb="2">
      <t>レイワ</t>
    </rPh>
    <rPh sb="3" eb="5">
      <t>ネンド</t>
    </rPh>
    <rPh sb="6" eb="10">
      <t>ホセイヨサン</t>
    </rPh>
    <rPh sb="11" eb="14">
      <t>ショウヨウシャ</t>
    </rPh>
    <rPh sb="15" eb="22">
      <t>デンドウカソクシンジギョウ</t>
    </rPh>
    <phoneticPr fontId="2"/>
  </si>
  <si>
    <t>電子メール申請（jGrants申請含む）の場合には、申請書類にこのExcelファイルを添付してください。</t>
    <rPh sb="0" eb="2">
      <t>デンシ</t>
    </rPh>
    <rPh sb="5" eb="7">
      <t>シンセイ</t>
    </rPh>
    <rPh sb="15" eb="17">
      <t>シンセイ</t>
    </rPh>
    <rPh sb="17" eb="18">
      <t>フク</t>
    </rPh>
    <rPh sb="21" eb="23">
      <t>バアイ</t>
    </rPh>
    <rPh sb="26" eb="30">
      <t>シンセイショルイ</t>
    </rPh>
    <rPh sb="43" eb="45">
      <t>テンプ</t>
    </rPh>
    <phoneticPr fontId="2"/>
  </si>
  <si>
    <t>…入力必須</t>
    <rPh sb="1" eb="3">
      <t>ニュウリョク</t>
    </rPh>
    <rPh sb="3" eb="5">
      <t>ヒッス</t>
    </rPh>
    <phoneticPr fontId="2"/>
  </si>
  <si>
    <t>…必要な場合入力</t>
    <rPh sb="1" eb="3">
      <t>ヒツヨウ</t>
    </rPh>
    <rPh sb="4" eb="6">
      <t>バアイ</t>
    </rPh>
    <rPh sb="6" eb="8">
      <t>ニュウリョク</t>
    </rPh>
    <phoneticPr fontId="2"/>
  </si>
  <si>
    <t>…自動算出のため入力不要</t>
    <rPh sb="1" eb="5">
      <t>ジドウサンシュツ</t>
    </rPh>
    <rPh sb="8" eb="10">
      <t>ニュウリョク</t>
    </rPh>
    <rPh sb="10" eb="12">
      <t>フヨウ</t>
    </rPh>
    <phoneticPr fontId="2"/>
  </si>
  <si>
    <t>提出日（西暦で入力）</t>
    <rPh sb="0" eb="3">
      <t>テイシュツビ</t>
    </rPh>
    <rPh sb="4" eb="6">
      <t>セイレキ</t>
    </rPh>
    <rPh sb="7" eb="9">
      <t>ニュウリョク</t>
    </rPh>
    <phoneticPr fontId="2"/>
  </si>
  <si>
    <t>貴社管理番号</t>
    <rPh sb="0" eb="2">
      <t>キシャ</t>
    </rPh>
    <rPh sb="2" eb="4">
      <t>カンリ</t>
    </rPh>
    <rPh sb="4" eb="6">
      <t>バンゴウ</t>
    </rPh>
    <phoneticPr fontId="2"/>
  </si>
  <si>
    <t>識別番号（電子申請のみ）</t>
    <rPh sb="0" eb="4">
      <t>シキベツバンゴウ</t>
    </rPh>
    <rPh sb="5" eb="9">
      <t>デンシシンセイ</t>
    </rPh>
    <phoneticPr fontId="2"/>
  </si>
  <si>
    <t>車名</t>
    <rPh sb="0" eb="2">
      <t>シャメイ</t>
    </rPh>
    <phoneticPr fontId="2"/>
  </si>
  <si>
    <t>DFSKor不明</t>
    <rPh sb="6" eb="8">
      <t>フメイ</t>
    </rPh>
    <phoneticPr fontId="2"/>
  </si>
  <si>
    <t>柳州五菱</t>
    <rPh sb="0" eb="1">
      <t>ヤナギ</t>
    </rPh>
    <rPh sb="1" eb="2">
      <t>シュウ</t>
    </rPh>
    <rPh sb="2" eb="3">
      <t>ゴ</t>
    </rPh>
    <rPh sb="3" eb="4">
      <t>ヒシ</t>
    </rPh>
    <phoneticPr fontId="2"/>
  </si>
  <si>
    <t>CENNTROor不明</t>
    <rPh sb="9" eb="11">
      <t>フメイ</t>
    </rPh>
    <phoneticPr fontId="2"/>
  </si>
  <si>
    <t>不明</t>
    <rPh sb="0" eb="2">
      <t>フメイ</t>
    </rPh>
    <phoneticPr fontId="2"/>
  </si>
  <si>
    <t>三菱</t>
    <rPh sb="0" eb="2">
      <t>ミツビシ</t>
    </rPh>
    <phoneticPr fontId="2"/>
  </si>
  <si>
    <t>日野</t>
    <rPh sb="0" eb="2">
      <t>ヒノ</t>
    </rPh>
    <phoneticPr fontId="2"/>
  </si>
  <si>
    <t>三菱ふそう</t>
    <rPh sb="0" eb="2">
      <t>ミツビシ</t>
    </rPh>
    <phoneticPr fontId="2"/>
  </si>
  <si>
    <t>いすゞ</t>
    <phoneticPr fontId="2"/>
  </si>
  <si>
    <t>トヨタ</t>
    <phoneticPr fontId="2"/>
  </si>
  <si>
    <t>通称名</t>
    <rPh sb="0" eb="3">
      <t>ツウショウメイ</t>
    </rPh>
    <phoneticPr fontId="2"/>
  </si>
  <si>
    <t>F1V</t>
    <phoneticPr fontId="2"/>
  </si>
  <si>
    <t>ASF2.0</t>
    <phoneticPr fontId="2"/>
  </si>
  <si>
    <t>ELEMO-K</t>
    <phoneticPr fontId="2"/>
  </si>
  <si>
    <t>OHKUMA-LV270L</t>
    <phoneticPr fontId="2"/>
  </si>
  <si>
    <t>MINICAB MiEV 2シーター</t>
    <phoneticPr fontId="2"/>
  </si>
  <si>
    <t>デュトロZ EV</t>
    <phoneticPr fontId="2"/>
  </si>
  <si>
    <t>eCanter</t>
    <phoneticPr fontId="2"/>
  </si>
  <si>
    <t>エルフ mio EV</t>
    <phoneticPr fontId="2"/>
  </si>
  <si>
    <t>FC小型トラック</t>
    <rPh sb="2" eb="4">
      <t>コガタ</t>
    </rPh>
    <phoneticPr fontId="2"/>
  </si>
  <si>
    <t>申請者情報</t>
    <rPh sb="0" eb="5">
      <t>シンセイシャジョウホウ</t>
    </rPh>
    <phoneticPr fontId="2"/>
  </si>
  <si>
    <t>F1T</t>
    <phoneticPr fontId="2"/>
  </si>
  <si>
    <t>ELEMO</t>
    <phoneticPr fontId="2"/>
  </si>
  <si>
    <t>OHKUMA-TX200L</t>
    <phoneticPr fontId="2"/>
  </si>
  <si>
    <t>MINICAB MiEV 4シーター</t>
    <phoneticPr fontId="2"/>
  </si>
  <si>
    <t>エルフ EV</t>
    <phoneticPr fontId="2"/>
  </si>
  <si>
    <t>郵便番号</t>
    <rPh sb="0" eb="4">
      <t>ユウビンバンゴウ</t>
    </rPh>
    <phoneticPr fontId="2"/>
  </si>
  <si>
    <t>F1VS</t>
    <phoneticPr fontId="2"/>
  </si>
  <si>
    <t>ELEMO-L</t>
    <phoneticPr fontId="2"/>
  </si>
  <si>
    <t>WS5040XXYBEV</t>
    <phoneticPr fontId="2"/>
  </si>
  <si>
    <t>MINICAB EV 2シーター</t>
    <phoneticPr fontId="2"/>
  </si>
  <si>
    <t>申請者住所</t>
    <rPh sb="0" eb="5">
      <t>シンセイシャジュウショ</t>
    </rPh>
    <phoneticPr fontId="2"/>
  </si>
  <si>
    <t>F1TS</t>
    <phoneticPr fontId="2"/>
  </si>
  <si>
    <t>MINICAB EV 4シーター</t>
    <phoneticPr fontId="2"/>
  </si>
  <si>
    <t>社名又は名称</t>
    <rPh sb="0" eb="2">
      <t>シャメイ</t>
    </rPh>
    <rPh sb="2" eb="3">
      <t>マタ</t>
    </rPh>
    <rPh sb="4" eb="6">
      <t>メイショウ</t>
    </rPh>
    <phoneticPr fontId="2"/>
  </si>
  <si>
    <t>代表者役職</t>
    <rPh sb="0" eb="3">
      <t>ダイヒョウシャ</t>
    </rPh>
    <rPh sb="3" eb="5">
      <t>ヤクショク</t>
    </rPh>
    <phoneticPr fontId="2"/>
  </si>
  <si>
    <t>代表者氏名</t>
    <rPh sb="0" eb="3">
      <t>ダイヒョウシャ</t>
    </rPh>
    <rPh sb="3" eb="5">
      <t>シメイ</t>
    </rPh>
    <phoneticPr fontId="2"/>
  </si>
  <si>
    <t>責任者の所属部署・役職</t>
    <rPh sb="0" eb="3">
      <t>セキニンシャ</t>
    </rPh>
    <rPh sb="4" eb="8">
      <t>ショゾクブショ</t>
    </rPh>
    <rPh sb="9" eb="11">
      <t>ヤクショク</t>
    </rPh>
    <phoneticPr fontId="2"/>
  </si>
  <si>
    <t>責任者氏名</t>
    <rPh sb="0" eb="3">
      <t>セキニンシャ</t>
    </rPh>
    <rPh sb="3" eb="5">
      <t>シメイ</t>
    </rPh>
    <phoneticPr fontId="2"/>
  </si>
  <si>
    <t>責任者電話番号</t>
    <rPh sb="0" eb="3">
      <t>セキニンシャ</t>
    </rPh>
    <rPh sb="3" eb="7">
      <t>デンワバンゴウ</t>
    </rPh>
    <phoneticPr fontId="2"/>
  </si>
  <si>
    <t>責任者FAX番号</t>
    <rPh sb="0" eb="3">
      <t>セキニンシャ</t>
    </rPh>
    <rPh sb="6" eb="8">
      <t>バンゴウ</t>
    </rPh>
    <phoneticPr fontId="2"/>
  </si>
  <si>
    <t>責任者Eメールアドレス</t>
    <rPh sb="0" eb="3">
      <t>セキニンシャ</t>
    </rPh>
    <phoneticPr fontId="2"/>
  </si>
  <si>
    <t>@</t>
    <phoneticPr fontId="2"/>
  </si>
  <si>
    <t>担当者の所属部署・役職</t>
    <rPh sb="0" eb="3">
      <t>タントウシャ</t>
    </rPh>
    <rPh sb="4" eb="8">
      <t>ショゾクブショ</t>
    </rPh>
    <rPh sb="9" eb="11">
      <t>ヤクショク</t>
    </rPh>
    <phoneticPr fontId="2"/>
  </si>
  <si>
    <t>型式(左側)</t>
    <rPh sb="0" eb="2">
      <t>カタシキ</t>
    </rPh>
    <rPh sb="3" eb="5">
      <t>ヒダリガワ</t>
    </rPh>
    <phoneticPr fontId="2"/>
  </si>
  <si>
    <t>担当者氏名</t>
    <rPh sb="0" eb="3">
      <t>タントウシャ</t>
    </rPh>
    <rPh sb="3" eb="5">
      <t>シメイ</t>
    </rPh>
    <phoneticPr fontId="2"/>
  </si>
  <si>
    <t>ZAB</t>
    <phoneticPr fontId="2"/>
  </si>
  <si>
    <t>2RG</t>
    <phoneticPr fontId="2"/>
  </si>
  <si>
    <t>2PG</t>
    <phoneticPr fontId="2"/>
  </si>
  <si>
    <t>担当者電話番号</t>
    <rPh sb="0" eb="3">
      <t>タントウシャ</t>
    </rPh>
    <rPh sb="3" eb="7">
      <t>デンワバンゴウ</t>
    </rPh>
    <phoneticPr fontId="2"/>
  </si>
  <si>
    <t>担当者FAX番号</t>
    <rPh sb="0" eb="3">
      <t>タントウシャ</t>
    </rPh>
    <rPh sb="6" eb="8">
      <t>バンゴウ</t>
    </rPh>
    <phoneticPr fontId="2"/>
  </si>
  <si>
    <t>担当者Eメールアドレス</t>
    <rPh sb="0" eb="3">
      <t>タントウシャ</t>
    </rPh>
    <phoneticPr fontId="2"/>
  </si>
  <si>
    <t>※担当者郵便番号</t>
    <rPh sb="1" eb="4">
      <t>タントウシャ</t>
    </rPh>
    <rPh sb="4" eb="8">
      <t>ユウビンバンゴウ</t>
    </rPh>
    <phoneticPr fontId="2"/>
  </si>
  <si>
    <r>
      <t>※担当者郵便番号と担当者住所は書類の送付先となります。</t>
    </r>
    <r>
      <rPr>
        <sz val="11"/>
        <color rgb="FFFF0000"/>
        <rFont val="游ゴシック"/>
        <family val="3"/>
        <charset val="128"/>
        <scheme val="minor"/>
      </rPr>
      <t>申請者住所と異なる場合のみ入力</t>
    </r>
    <r>
      <rPr>
        <sz val="11"/>
        <color theme="1"/>
        <rFont val="游ゴシック"/>
        <family val="2"/>
        <charset val="128"/>
        <scheme val="minor"/>
      </rPr>
      <t>してください。</t>
    </r>
    <rPh sb="1" eb="4">
      <t>タントウシャ</t>
    </rPh>
    <rPh sb="4" eb="8">
      <t>ユウビンバンゴウ</t>
    </rPh>
    <rPh sb="9" eb="12">
      <t>タントウシャ</t>
    </rPh>
    <rPh sb="12" eb="14">
      <t>ジュウショ</t>
    </rPh>
    <rPh sb="15" eb="17">
      <t>ショルイ</t>
    </rPh>
    <rPh sb="18" eb="21">
      <t>ソウフサキ</t>
    </rPh>
    <rPh sb="27" eb="30">
      <t>シンセイシャ</t>
    </rPh>
    <rPh sb="30" eb="32">
      <t>ジュウショ</t>
    </rPh>
    <rPh sb="33" eb="34">
      <t>コト</t>
    </rPh>
    <rPh sb="36" eb="38">
      <t>バアイ</t>
    </rPh>
    <rPh sb="40" eb="42">
      <t>ニュウリョク</t>
    </rPh>
    <phoneticPr fontId="2"/>
  </si>
  <si>
    <t>型式(右側)</t>
    <rPh sb="0" eb="2">
      <t>カタシキ</t>
    </rPh>
    <rPh sb="3" eb="5">
      <t>ミギガワ</t>
    </rPh>
    <phoneticPr fontId="2"/>
  </si>
  <si>
    <t>※担当者住所</t>
    <rPh sb="1" eb="4">
      <t>タントウシャ</t>
    </rPh>
    <rPh sb="4" eb="6">
      <t>ジュウショ</t>
    </rPh>
    <phoneticPr fontId="2"/>
  </si>
  <si>
    <t>WA20VP</t>
    <phoneticPr fontId="2"/>
  </si>
  <si>
    <t>FEB80改</t>
    <rPh sb="5" eb="6">
      <t>カイ</t>
    </rPh>
    <phoneticPr fontId="2"/>
  </si>
  <si>
    <t>FEBS0改</t>
    <rPh sb="5" eb="6">
      <t>カイ</t>
    </rPh>
    <phoneticPr fontId="2"/>
  </si>
  <si>
    <t>fumei</t>
    <phoneticPr fontId="2"/>
  </si>
  <si>
    <t>申請区分</t>
    <rPh sb="0" eb="4">
      <t>シンセイクブン</t>
    </rPh>
    <phoneticPr fontId="2"/>
  </si>
  <si>
    <t>U68VHLDDD</t>
    <phoneticPr fontId="2"/>
  </si>
  <si>
    <t>NPR88AN改</t>
    <rPh sb="7" eb="8">
      <t>カイ</t>
    </rPh>
    <phoneticPr fontId="2"/>
  </si>
  <si>
    <t>U68VHLDDA</t>
    <phoneticPr fontId="2"/>
  </si>
  <si>
    <t>U69VHLDDG</t>
    <phoneticPr fontId="2"/>
  </si>
  <si>
    <t>U69VHLDDF</t>
    <phoneticPr fontId="2"/>
  </si>
  <si>
    <t>XED100V</t>
    <phoneticPr fontId="2"/>
  </si>
  <si>
    <t>XED100</t>
    <phoneticPr fontId="2"/>
  </si>
  <si>
    <t>FEAVK</t>
    <phoneticPr fontId="2"/>
  </si>
  <si>
    <t>FEBVK</t>
    <phoneticPr fontId="2"/>
  </si>
  <si>
    <t>FEB8K</t>
    <phoneticPr fontId="2"/>
  </si>
  <si>
    <t>FEC9K</t>
    <phoneticPr fontId="2"/>
  </si>
  <si>
    <t>FED9K</t>
    <phoneticPr fontId="2"/>
  </si>
  <si>
    <t>貸渡先郵便番号</t>
    <rPh sb="0" eb="3">
      <t>カシワタシサキ</t>
    </rPh>
    <rPh sb="3" eb="7">
      <t>ユウビンバンゴウ</t>
    </rPh>
    <phoneticPr fontId="2"/>
  </si>
  <si>
    <t>FEB8U</t>
    <phoneticPr fontId="2"/>
  </si>
  <si>
    <t>貸渡先住所</t>
    <rPh sb="0" eb="3">
      <t>カシワタシサキ</t>
    </rPh>
    <rPh sb="3" eb="5">
      <t>ジュウショ</t>
    </rPh>
    <phoneticPr fontId="2"/>
  </si>
  <si>
    <t>NHR48AF</t>
    <phoneticPr fontId="2"/>
  </si>
  <si>
    <t>貸渡先事業者名</t>
    <rPh sb="0" eb="3">
      <t>カシワタシサキ</t>
    </rPh>
    <rPh sb="3" eb="7">
      <t>ジギョウシャメイ</t>
    </rPh>
    <phoneticPr fontId="2"/>
  </si>
  <si>
    <t>NJR48AF</t>
    <phoneticPr fontId="2"/>
  </si>
  <si>
    <t>NJR48AM</t>
    <phoneticPr fontId="2"/>
  </si>
  <si>
    <t>NLR48AM</t>
    <phoneticPr fontId="2"/>
  </si>
  <si>
    <t>NPR48AM</t>
    <phoneticPr fontId="2"/>
  </si>
  <si>
    <t>基準額式</t>
    <rPh sb="0" eb="3">
      <t>キジュンガク</t>
    </rPh>
    <rPh sb="3" eb="4">
      <t>シキ</t>
    </rPh>
    <phoneticPr fontId="2"/>
  </si>
  <si>
    <t>型式</t>
    <rPh sb="0" eb="2">
      <t>カタシキ</t>
    </rPh>
    <phoneticPr fontId="2"/>
  </si>
  <si>
    <t>バッテリー</t>
    <phoneticPr fontId="2"/>
  </si>
  <si>
    <t>区分</t>
    <rPh sb="0" eb="2">
      <t>クブン</t>
    </rPh>
    <phoneticPr fontId="2"/>
  </si>
  <si>
    <t>合計</t>
    <rPh sb="0" eb="2">
      <t>ゴウケイ</t>
    </rPh>
    <phoneticPr fontId="2"/>
  </si>
  <si>
    <t>基準額</t>
    <rPh sb="0" eb="3">
      <t>キジュンガク</t>
    </rPh>
    <phoneticPr fontId="2"/>
  </si>
  <si>
    <t>本補助金以外の国の補助金の交付又は交付申請の有無</t>
    <rPh sb="0" eb="4">
      <t>ホンホジョキン</t>
    </rPh>
    <rPh sb="4" eb="6">
      <t>イガイ</t>
    </rPh>
    <rPh sb="7" eb="8">
      <t>クニ</t>
    </rPh>
    <rPh sb="9" eb="12">
      <t>ホジョキン</t>
    </rPh>
    <rPh sb="13" eb="15">
      <t>コウフ</t>
    </rPh>
    <rPh sb="15" eb="16">
      <t>マタ</t>
    </rPh>
    <rPh sb="17" eb="21">
      <t>コウフシンセイ</t>
    </rPh>
    <rPh sb="22" eb="24">
      <t>ウム</t>
    </rPh>
    <phoneticPr fontId="2"/>
  </si>
  <si>
    <t>種類</t>
    <rPh sb="0" eb="2">
      <t>シュルイ</t>
    </rPh>
    <phoneticPr fontId="2"/>
  </si>
  <si>
    <t>事業用・自家用の別</t>
    <rPh sb="0" eb="3">
      <t>ジギョウヨウ</t>
    </rPh>
    <rPh sb="4" eb="7">
      <t>ジカヨウ</t>
    </rPh>
    <rPh sb="8" eb="9">
      <t>ベツ</t>
    </rPh>
    <phoneticPr fontId="2"/>
  </si>
  <si>
    <t>CENNTROor不明</t>
    <phoneticPr fontId="2"/>
  </si>
  <si>
    <t>バッテリーサイズ</t>
    <phoneticPr fontId="2"/>
  </si>
  <si>
    <t>基準額/台</t>
    <rPh sb="0" eb="3">
      <t>キジュンガク</t>
    </rPh>
    <rPh sb="4" eb="5">
      <t>ダイ</t>
    </rPh>
    <phoneticPr fontId="2"/>
  </si>
  <si>
    <t>導入計画台数</t>
    <rPh sb="0" eb="6">
      <t>ドウニュウケイカクダイスウ</t>
    </rPh>
    <phoneticPr fontId="2"/>
  </si>
  <si>
    <t>台</t>
    <rPh sb="0" eb="1">
      <t>ダイ</t>
    </rPh>
    <phoneticPr fontId="2"/>
  </si>
  <si>
    <t>複数型式を１つの申請でまとめて申請する場合</t>
    <rPh sb="0" eb="2">
      <t>フクスウ</t>
    </rPh>
    <rPh sb="2" eb="4">
      <t>カタシキ</t>
    </rPh>
    <rPh sb="8" eb="10">
      <t>シンセイ</t>
    </rPh>
    <rPh sb="15" eb="17">
      <t>シンセイ</t>
    </rPh>
    <rPh sb="19" eb="21">
      <t>バアイ</t>
    </rPh>
    <phoneticPr fontId="2"/>
  </si>
  <si>
    <t>S</t>
    <phoneticPr fontId="2"/>
  </si>
  <si>
    <t>M</t>
    <phoneticPr fontId="2"/>
  </si>
  <si>
    <r>
      <t>＜トラックのみ申請専用＞</t>
    </r>
    <r>
      <rPr>
        <b/>
        <sz val="18"/>
        <rFont val="游ゴシック"/>
        <family val="3"/>
        <charset val="128"/>
        <scheme val="minor"/>
      </rPr>
      <t>完了実績報告申請時用Excelデータシート</t>
    </r>
    <rPh sb="7" eb="9">
      <t>シンセイ</t>
    </rPh>
    <rPh sb="9" eb="11">
      <t>センヨウ</t>
    </rPh>
    <rPh sb="12" eb="14">
      <t>カンリョウ</t>
    </rPh>
    <rPh sb="14" eb="16">
      <t>ジッセキ</t>
    </rPh>
    <rPh sb="16" eb="18">
      <t>ホウコク</t>
    </rPh>
    <rPh sb="18" eb="20">
      <t>シンセイ</t>
    </rPh>
    <rPh sb="20" eb="21">
      <t>ジ</t>
    </rPh>
    <rPh sb="21" eb="22">
      <t>ヨウ</t>
    </rPh>
    <phoneticPr fontId="2"/>
  </si>
  <si>
    <t>様式第１１の１（第１１条関係）</t>
    <rPh sb="0" eb="2">
      <t>ヨウシキ</t>
    </rPh>
    <rPh sb="2" eb="3">
      <t>ダイ</t>
    </rPh>
    <rPh sb="8" eb="9">
      <t>ダイ</t>
    </rPh>
    <rPh sb="11" eb="12">
      <t>ジョウ</t>
    </rPh>
    <rPh sb="12" eb="14">
      <t>カンケイ</t>
    </rPh>
    <phoneticPr fontId="2"/>
  </si>
  <si>
    <t>令和５年度補正予算脱炭素成長型経済構造移行推進対策費補助金</t>
    <rPh sb="0" eb="2">
      <t>レイワ</t>
    </rPh>
    <rPh sb="3" eb="5">
      <t>ネンド</t>
    </rPh>
    <rPh sb="5" eb="7">
      <t>ホセイ</t>
    </rPh>
    <rPh sb="7" eb="9">
      <t>ヨサン</t>
    </rPh>
    <rPh sb="9" eb="10">
      <t>ダツ</t>
    </rPh>
    <rPh sb="10" eb="12">
      <t>タンソ</t>
    </rPh>
    <rPh sb="12" eb="14">
      <t>セイチョウ</t>
    </rPh>
    <rPh sb="14" eb="15">
      <t>ガタ</t>
    </rPh>
    <rPh sb="15" eb="17">
      <t>ケイザイ</t>
    </rPh>
    <rPh sb="17" eb="19">
      <t>コウゾウ</t>
    </rPh>
    <rPh sb="19" eb="21">
      <t>イコウ</t>
    </rPh>
    <rPh sb="21" eb="23">
      <t>スイシン</t>
    </rPh>
    <rPh sb="23" eb="25">
      <t>タイサク</t>
    </rPh>
    <rPh sb="25" eb="26">
      <t>ヒ</t>
    </rPh>
    <rPh sb="26" eb="29">
      <t>ホジョキン</t>
    </rPh>
    <phoneticPr fontId="2"/>
  </si>
  <si>
    <t>（商用車の電動化促進事業（トラック））完了実績報告書</t>
    <rPh sb="1" eb="4">
      <t>ショウヨウシャ</t>
    </rPh>
    <rPh sb="5" eb="7">
      <t>デンドウ</t>
    </rPh>
    <rPh sb="7" eb="8">
      <t>カ</t>
    </rPh>
    <rPh sb="8" eb="10">
      <t>ソクシン</t>
    </rPh>
    <rPh sb="10" eb="12">
      <t>ジギョウ</t>
    </rPh>
    <rPh sb="19" eb="21">
      <t>カンリョウ</t>
    </rPh>
    <rPh sb="21" eb="23">
      <t>ジッセキ</t>
    </rPh>
    <rPh sb="23" eb="26">
      <t>ホウコクショ</t>
    </rPh>
    <phoneticPr fontId="2"/>
  </si>
  <si>
    <t>（トラックのみを報告する場合）</t>
    <phoneticPr fontId="2"/>
  </si>
  <si>
    <t>５年度補正予算脱炭素成長型経済構造移行推進対策費補助金（商用車の電動化促進事業（トラック））の事</t>
    <rPh sb="1" eb="3">
      <t>ネンド</t>
    </rPh>
    <rPh sb="3" eb="5">
      <t>ホセイ</t>
    </rPh>
    <rPh sb="5" eb="7">
      <t>ヨサン</t>
    </rPh>
    <rPh sb="7" eb="8">
      <t>ダツ</t>
    </rPh>
    <rPh sb="8" eb="10">
      <t>タンソ</t>
    </rPh>
    <rPh sb="10" eb="12">
      <t>セイチョウ</t>
    </rPh>
    <rPh sb="12" eb="13">
      <t>ガタ</t>
    </rPh>
    <rPh sb="13" eb="15">
      <t>ケイザイ</t>
    </rPh>
    <rPh sb="15" eb="17">
      <t>コウゾウ</t>
    </rPh>
    <rPh sb="17" eb="19">
      <t>イコウ</t>
    </rPh>
    <rPh sb="19" eb="21">
      <t>スイシン</t>
    </rPh>
    <rPh sb="21" eb="23">
      <t>タイサク</t>
    </rPh>
    <rPh sb="23" eb="24">
      <t>ヒ</t>
    </rPh>
    <rPh sb="24" eb="27">
      <t>ホジョキン</t>
    </rPh>
    <rPh sb="28" eb="31">
      <t>ショウヨウシャ</t>
    </rPh>
    <rPh sb="32" eb="34">
      <t>デンドウ</t>
    </rPh>
    <rPh sb="34" eb="35">
      <t>カ</t>
    </rPh>
    <rPh sb="35" eb="37">
      <t>ソクシン</t>
    </rPh>
    <rPh sb="37" eb="39">
      <t>ジギョウ</t>
    </rPh>
    <rPh sb="47" eb="48">
      <t>コト</t>
    </rPh>
    <phoneticPr fontId="2"/>
  </si>
  <si>
    <t>業を完了しましたので、令和５年補正予算度脱炭素成長型経済構造移行推進対策費補助金（商用車の電動</t>
    <phoneticPr fontId="2"/>
  </si>
  <si>
    <t>化促進事業（トラック））交付規程第１１条第１項の規定に基づき下記のとおり報告します。</t>
    <phoneticPr fontId="2"/>
  </si>
  <si>
    <t>補助金の交付決定額及び交付決定年月日</t>
    <phoneticPr fontId="2"/>
  </si>
  <si>
    <t>導 入 車 両</t>
    <phoneticPr fontId="2"/>
  </si>
  <si>
    <t>金</t>
    <rPh sb="0" eb="1">
      <t>キン</t>
    </rPh>
    <phoneticPr fontId="2"/>
  </si>
  <si>
    <t>円</t>
    <rPh sb="0" eb="1">
      <t>エン</t>
    </rPh>
    <phoneticPr fontId="2"/>
  </si>
  <si>
    <t>(</t>
    <phoneticPr fontId="2"/>
  </si>
  <si>
    <t>(うち消費税及び地方消費税相当額</t>
    <phoneticPr fontId="2"/>
  </si>
  <si>
    <t>円)</t>
    <rPh sb="0" eb="1">
      <t>エン</t>
    </rPh>
    <phoneticPr fontId="2"/>
  </si>
  <si>
    <t>補助事業の実施状況及び補助金の経費収支実績</t>
    <phoneticPr fontId="2"/>
  </si>
  <si>
    <t>様式第１１（その６の１）及び（その７）に記載のとおり</t>
    <phoneticPr fontId="2"/>
  </si>
  <si>
    <t>１</t>
    <phoneticPr fontId="2"/>
  </si>
  <si>
    <t>２</t>
    <phoneticPr fontId="2"/>
  </si>
  <si>
    <t>３</t>
    <phoneticPr fontId="2"/>
  </si>
  <si>
    <t>４</t>
    <phoneticPr fontId="2"/>
  </si>
  <si>
    <t>添付資料</t>
    <phoneticPr fontId="2"/>
  </si>
  <si>
    <t>補助事業の実施報告書　様式第１１（その６の１）及び（その７）</t>
  </si>
  <si>
    <t>５</t>
    <phoneticPr fontId="2"/>
  </si>
  <si>
    <t>本件責任者及び担当者の氏名、連絡先等</t>
  </si>
  <si>
    <t>交付規程第３条第３項の規定に基づき共同で交付申請した場合は、代表事業者が報告すること</t>
    <phoneticPr fontId="2"/>
  </si>
  <si>
    <t>申請番号とは様式第３の交付決定通知書に付した申請番号</t>
    <phoneticPr fontId="2"/>
  </si>
  <si>
    <t>交付決定日～完了実績報告書の提出日</t>
    <phoneticPr fontId="2"/>
  </si>
  <si>
    <r>
      <t>補助事業の実施期間</t>
    </r>
    <r>
      <rPr>
        <vertAlign val="superscript"/>
        <sz val="11"/>
        <color theme="1"/>
        <rFont val="ＭＳ Ｐ明朝"/>
        <family val="1"/>
        <charset val="128"/>
      </rPr>
      <t>注3</t>
    </r>
    <rPh sb="0" eb="2">
      <t>ホジョ</t>
    </rPh>
    <rPh sb="2" eb="4">
      <t>ジギョウ</t>
    </rPh>
    <rPh sb="5" eb="7">
      <t>ジッシ</t>
    </rPh>
    <rPh sb="7" eb="9">
      <t>キカン</t>
    </rPh>
    <rPh sb="9" eb="10">
      <t>チュウ</t>
    </rPh>
    <phoneticPr fontId="2"/>
  </si>
  <si>
    <r>
      <t>商用車の電動化促進事業（トラック）実施報告書（車両）　（車台番号ごとに提出）</t>
    </r>
    <r>
      <rPr>
        <vertAlign val="superscript"/>
        <sz val="11"/>
        <color theme="1"/>
        <rFont val="ＭＳ Ｐ明朝"/>
        <family val="1"/>
        <charset val="128"/>
      </rPr>
      <t>注１</t>
    </r>
    <rPh sb="0" eb="3">
      <t>ショウヨウシャ</t>
    </rPh>
    <rPh sb="4" eb="6">
      <t>デンドウ</t>
    </rPh>
    <rPh sb="6" eb="7">
      <t>カ</t>
    </rPh>
    <rPh sb="7" eb="9">
      <t>ソクシン</t>
    </rPh>
    <rPh sb="9" eb="11">
      <t>ジギョウ</t>
    </rPh>
    <rPh sb="17" eb="19">
      <t>ジッシ</t>
    </rPh>
    <rPh sb="19" eb="22">
      <t>ホウコクショ</t>
    </rPh>
    <rPh sb="23" eb="25">
      <t>シャリョウ</t>
    </rPh>
    <rPh sb="28" eb="32">
      <t>シャダイバンゴウ</t>
    </rPh>
    <rPh sb="35" eb="37">
      <t>テイシュツ</t>
    </rPh>
    <rPh sb="38" eb="39">
      <t>チュウ</t>
    </rPh>
    <phoneticPr fontId="2"/>
  </si>
  <si>
    <r>
      <t>事業者名又は
個人の場合は
氏名</t>
    </r>
    <r>
      <rPr>
        <vertAlign val="superscript"/>
        <sz val="10"/>
        <color theme="1"/>
        <rFont val="ＭＳ Ｐ明朝"/>
        <family val="1"/>
        <charset val="128"/>
      </rPr>
      <t>注２</t>
    </r>
    <rPh sb="0" eb="4">
      <t>ジギョウシャメイ</t>
    </rPh>
    <rPh sb="4" eb="5">
      <t>マタ</t>
    </rPh>
    <rPh sb="7" eb="9">
      <t>コジン</t>
    </rPh>
    <rPh sb="10" eb="12">
      <t>バアイ</t>
    </rPh>
    <rPh sb="14" eb="16">
      <t>シメイ</t>
    </rPh>
    <rPh sb="16" eb="17">
      <t>チュウ</t>
    </rPh>
    <phoneticPr fontId="2"/>
  </si>
  <si>
    <t>営業所名</t>
    <rPh sb="0" eb="4">
      <t>エイギョウショメイ</t>
    </rPh>
    <phoneticPr fontId="2"/>
  </si>
  <si>
    <t>営業所位置(使用本拠の位置・住所)</t>
    <rPh sb="0" eb="5">
      <t>エイギョウショイチ</t>
    </rPh>
    <rPh sb="6" eb="10">
      <t>シヨウホンキョ</t>
    </rPh>
    <rPh sb="11" eb="13">
      <t>イチ</t>
    </rPh>
    <rPh sb="14" eb="16">
      <t>ジュウショ</t>
    </rPh>
    <phoneticPr fontId="2"/>
  </si>
  <si>
    <t>補助対象車両</t>
    <rPh sb="0" eb="6">
      <t>ホジョタイショウシャリョウ</t>
    </rPh>
    <phoneticPr fontId="2"/>
  </si>
  <si>
    <t>バッテリー交換式電気自動車(改造)</t>
    <rPh sb="5" eb="8">
      <t>コウカンシキ</t>
    </rPh>
    <rPh sb="8" eb="13">
      <t>デンキジドウシャ</t>
    </rPh>
    <rPh sb="14" eb="16">
      <t>カイゾウ</t>
    </rPh>
    <phoneticPr fontId="2"/>
  </si>
  <si>
    <t>水素内燃機関型自動車(改造)</t>
    <rPh sb="0" eb="2">
      <t>スイソ</t>
    </rPh>
    <rPh sb="2" eb="4">
      <t>ナイネン</t>
    </rPh>
    <rPh sb="4" eb="6">
      <t>キカン</t>
    </rPh>
    <rPh sb="6" eb="7">
      <t>カタ</t>
    </rPh>
    <rPh sb="7" eb="10">
      <t>ジドウシャ</t>
    </rPh>
    <rPh sb="11" eb="13">
      <t>カイゾウ</t>
    </rPh>
    <phoneticPr fontId="2"/>
  </si>
  <si>
    <t>登録番号</t>
    <rPh sb="0" eb="4">
      <t>トウロクバンゴウ</t>
    </rPh>
    <phoneticPr fontId="2"/>
  </si>
  <si>
    <t>車台番号</t>
    <rPh sb="0" eb="4">
      <t>シャダイバンゴウ</t>
    </rPh>
    <phoneticPr fontId="2"/>
  </si>
  <si>
    <t>-</t>
    <phoneticPr fontId="2"/>
  </si>
  <si>
    <t>抵当権の有無＊</t>
    <rPh sb="0" eb="3">
      <t>テイトウケン</t>
    </rPh>
    <rPh sb="4" eb="6">
      <t>ウム</t>
    </rPh>
    <phoneticPr fontId="2"/>
  </si>
  <si>
    <t>有</t>
    <rPh sb="0" eb="1">
      <t>ア</t>
    </rPh>
    <phoneticPr fontId="2"/>
  </si>
  <si>
    <t>無</t>
    <rPh sb="0" eb="1">
      <t>ナ</t>
    </rPh>
    <phoneticPr fontId="2"/>
  </si>
  <si>
    <r>
      <t>補助事業完了日</t>
    </r>
    <r>
      <rPr>
        <vertAlign val="superscript"/>
        <sz val="11"/>
        <color theme="1"/>
        <rFont val="ＭＳ Ｐ明朝"/>
        <family val="1"/>
        <charset val="128"/>
      </rPr>
      <t>注６</t>
    </r>
    <rPh sb="0" eb="4">
      <t>ホジョジギョウ</t>
    </rPh>
    <rPh sb="4" eb="7">
      <t>カンリョウビ</t>
    </rPh>
    <rPh sb="7" eb="8">
      <t>チュウ</t>
    </rPh>
    <phoneticPr fontId="2"/>
  </si>
  <si>
    <t>補助金交付申請額(１台分)</t>
    <rPh sb="0" eb="8">
      <t>ホジョキンコウフシンセイガク</t>
    </rPh>
    <rPh sb="10" eb="11">
      <t>ダイ</t>
    </rPh>
    <rPh sb="11" eb="12">
      <t>ブン</t>
    </rPh>
    <phoneticPr fontId="2"/>
  </si>
  <si>
    <t>金額</t>
    <rPh sb="0" eb="2">
      <t>キンガク</t>
    </rPh>
    <phoneticPr fontId="2"/>
  </si>
  <si>
    <t>（２）寄付金その他の収入</t>
    <phoneticPr fontId="2"/>
  </si>
  <si>
    <t>（３）補助対象経費支出額（（１）―（２））</t>
    <phoneticPr fontId="2"/>
  </si>
  <si>
    <r>
      <t>（５）補助金交付申請額の算定　</t>
    </r>
    <r>
      <rPr>
        <sz val="9"/>
        <color theme="1"/>
        <rFont val="ＭＳ Ｐ明朝"/>
        <family val="1"/>
        <charset val="128"/>
      </rPr>
      <t>（３）と（４）を比較して少ない方の額</t>
    </r>
    <phoneticPr fontId="2"/>
  </si>
  <si>
    <r>
      <t xml:space="preserve">（６）補助金交付申請額
</t>
    </r>
    <r>
      <rPr>
        <sz val="8"/>
        <color theme="1"/>
        <rFont val="ＭＳ Ｐ明朝"/>
        <family val="1"/>
        <charset val="128"/>
      </rPr>
      <t>（（５）で算定した額に１，０００円未満の端数が生じた場合には、これを切り捨てるものとする）</t>
    </r>
    <phoneticPr fontId="2"/>
  </si>
  <si>
    <t>車台番号ごとに本様式（様式第１１（その６の１））を複数枚記載して添付する</t>
    <phoneticPr fontId="2"/>
  </si>
  <si>
    <t>官公庁、地方公共団体、大学、研究機関等は、その名称を記入する</t>
    <phoneticPr fontId="2"/>
  </si>
  <si>
    <t>ＢＥＶ：電気自動車、ＰＨＥＶ：プラグインハイブリッド自動車、ＦＣＶ：燃料電池自動車</t>
    <phoneticPr fontId="2"/>
  </si>
  <si>
    <t>補助対象車両の区分における大型、中型、小型とは、</t>
    <phoneticPr fontId="2"/>
  </si>
  <si>
    <t>大型車　車両総重量（GVW）１２ｔ超</t>
    <phoneticPr fontId="2"/>
  </si>
  <si>
    <t>中型車　車両総重量（GVW）７．５t超１２ｔ以下</t>
    <phoneticPr fontId="2"/>
  </si>
  <si>
    <t>小型車　車両総重量（GVW）２．５t超７．５ｔ以下</t>
    <phoneticPr fontId="2"/>
  </si>
  <si>
    <t>「事前登録された補助対象車両情報」に記載されている車名、通称名、型式であること</t>
    <phoneticPr fontId="2"/>
  </si>
  <si>
    <t>補助対象車両の登録日</t>
    <phoneticPr fontId="2"/>
  </si>
  <si>
    <t>補助対象経費は車両代の諸経費、消費税は含まない</t>
    <phoneticPr fontId="2"/>
  </si>
  <si>
    <t>基準額：「事前登録された補助対象車両情報」に記載された基準額</t>
    <phoneticPr fontId="2"/>
  </si>
  <si>
    <t>本書式の記入で誤記入があった場合は、様式第１１の捨印にて修正する。（金額以外）</t>
    <phoneticPr fontId="2"/>
  </si>
  <si>
    <t>バッテリーサイズ等で基準額が異なる場合は記入する</t>
    <phoneticPr fontId="2"/>
  </si>
  <si>
    <t>様式第１１(その６の１)</t>
    <rPh sb="0" eb="2">
      <t>ヨウシキ</t>
    </rPh>
    <rPh sb="2" eb="3">
      <t>ダイ</t>
    </rPh>
    <phoneticPr fontId="2"/>
  </si>
  <si>
    <t>様式第１１(その７)</t>
    <rPh sb="0" eb="2">
      <t>ヨウシキ</t>
    </rPh>
    <rPh sb="2" eb="3">
      <t>ダイ</t>
    </rPh>
    <phoneticPr fontId="2"/>
  </si>
  <si>
    <t>商用車の電動化促進事業(トラック)　実施計画書(実績)</t>
    <rPh sb="0" eb="3">
      <t>ショウヨウシャ</t>
    </rPh>
    <rPh sb="4" eb="11">
      <t>デンドウカソクシンジギョウ</t>
    </rPh>
    <rPh sb="18" eb="23">
      <t>ジッシケイカクショ</t>
    </rPh>
    <rPh sb="24" eb="26">
      <t>ジッセキ</t>
    </rPh>
    <phoneticPr fontId="2"/>
  </si>
  <si>
    <r>
      <t>変更</t>
    </r>
    <r>
      <rPr>
        <vertAlign val="superscript"/>
        <sz val="11"/>
        <color theme="1"/>
        <rFont val="ＭＳ Ｐ明朝"/>
        <family val="1"/>
        <charset val="128"/>
      </rPr>
      <t>注１</t>
    </r>
    <rPh sb="0" eb="2">
      <t>ヘンコウ</t>
    </rPh>
    <rPh sb="2" eb="3">
      <t>チュウ</t>
    </rPh>
    <phoneticPr fontId="2"/>
  </si>
  <si>
    <t>計画の変更有無について〇を付す</t>
    <rPh sb="0" eb="2">
      <t>ケイカク</t>
    </rPh>
    <rPh sb="3" eb="5">
      <t>ヘンコウ</t>
    </rPh>
    <rPh sb="5" eb="7">
      <t>ウム</t>
    </rPh>
    <rPh sb="13" eb="14">
      <t>ツ</t>
    </rPh>
    <phoneticPr fontId="2"/>
  </si>
  <si>
    <t>交付対象額：交付対象台数(A)×基準額/台(B)　　改造車は環境省と協議の上算出</t>
    <rPh sb="2" eb="4">
      <t>タイショウ</t>
    </rPh>
    <rPh sb="6" eb="10">
      <t>コウフタイショウ</t>
    </rPh>
    <phoneticPr fontId="2"/>
  </si>
  <si>
    <t>リース 料 金 算 定 根 拠 明 細 書</t>
    <rPh sb="4" eb="5">
      <t>リョウ</t>
    </rPh>
    <rPh sb="6" eb="7">
      <t>キン</t>
    </rPh>
    <rPh sb="8" eb="9">
      <t>サン</t>
    </rPh>
    <rPh sb="10" eb="11">
      <t>サダム</t>
    </rPh>
    <rPh sb="12" eb="13">
      <t>ネ</t>
    </rPh>
    <rPh sb="14" eb="15">
      <t>キョ</t>
    </rPh>
    <rPh sb="16" eb="17">
      <t>メイ</t>
    </rPh>
    <rPh sb="18" eb="19">
      <t>ホソ</t>
    </rPh>
    <rPh sb="20" eb="21">
      <t>ショ</t>
    </rPh>
    <phoneticPr fontId="28"/>
  </si>
  <si>
    <t>申請者
氏名又は名称</t>
    <rPh sb="0" eb="3">
      <t>シンセイシャ</t>
    </rPh>
    <rPh sb="4" eb="6">
      <t>シメイ</t>
    </rPh>
    <rPh sb="6" eb="7">
      <t>マタ</t>
    </rPh>
    <rPh sb="8" eb="10">
      <t>メイショウ</t>
    </rPh>
    <phoneticPr fontId="28"/>
  </si>
  <si>
    <t>車名</t>
    <rPh sb="0" eb="1">
      <t>クルマ</t>
    </rPh>
    <rPh sb="1" eb="2">
      <t>メイ</t>
    </rPh>
    <phoneticPr fontId="28"/>
  </si>
  <si>
    <t>：</t>
    <phoneticPr fontId="28"/>
  </si>
  <si>
    <t>型式</t>
    <rPh sb="0" eb="1">
      <t>カタ</t>
    </rPh>
    <rPh sb="1" eb="2">
      <t>シキ</t>
    </rPh>
    <phoneticPr fontId="28"/>
  </si>
  <si>
    <t>登録番号</t>
    <rPh sb="0" eb="2">
      <t>トウロク</t>
    </rPh>
    <rPh sb="2" eb="4">
      <t>バンゴウ</t>
    </rPh>
    <phoneticPr fontId="28"/>
  </si>
  <si>
    <t>貸与先</t>
    <rPh sb="0" eb="1">
      <t>カシ</t>
    </rPh>
    <rPh sb="1" eb="2">
      <t>クミ</t>
    </rPh>
    <rPh sb="2" eb="3">
      <t>サキ</t>
    </rPh>
    <phoneticPr fontId="28"/>
  </si>
  <si>
    <t>貸与月数</t>
    <rPh sb="0" eb="1">
      <t>カシ</t>
    </rPh>
    <rPh sb="1" eb="2">
      <t>クミ</t>
    </rPh>
    <rPh sb="2" eb="3">
      <t>ツキ</t>
    </rPh>
    <rPh sb="3" eb="4">
      <t>カズ</t>
    </rPh>
    <phoneticPr fontId="28"/>
  </si>
  <si>
    <t>ヶ月</t>
    <rPh sb="1" eb="2">
      <t>ゲツ</t>
    </rPh>
    <phoneticPr fontId="28"/>
  </si>
  <si>
    <t>単位：円、消費税抜き</t>
    <rPh sb="0" eb="2">
      <t>タンイ</t>
    </rPh>
    <rPh sb="3" eb="4">
      <t>エン</t>
    </rPh>
    <rPh sb="5" eb="8">
      <t>ショウヒゼイ</t>
    </rPh>
    <rPh sb="8" eb="9">
      <t>ヌ</t>
    </rPh>
    <phoneticPr fontId="28"/>
  </si>
  <si>
    <t>項目</t>
    <rPh sb="0" eb="2">
      <t>コウモク</t>
    </rPh>
    <phoneticPr fontId="28"/>
  </si>
  <si>
    <t>通常料金</t>
    <rPh sb="0" eb="2">
      <t>ツウジョウ</t>
    </rPh>
    <rPh sb="2" eb="4">
      <t>リョウキン</t>
    </rPh>
    <phoneticPr fontId="28"/>
  </si>
  <si>
    <t>補助金適用料金</t>
    <rPh sb="0" eb="3">
      <t>ホジョキン</t>
    </rPh>
    <rPh sb="3" eb="5">
      <t>テキヨウ</t>
    </rPh>
    <rPh sb="5" eb="7">
      <t>リョウキン</t>
    </rPh>
    <phoneticPr fontId="28"/>
  </si>
  <si>
    <t>備　　　考</t>
    <phoneticPr fontId="28"/>
  </si>
  <si>
    <t>車両価格</t>
    <rPh sb="0" eb="2">
      <t>シャリョウ</t>
    </rPh>
    <rPh sb="2" eb="4">
      <t>カカク</t>
    </rPh>
    <phoneticPr fontId="28"/>
  </si>
  <si>
    <t>▲</t>
    <phoneticPr fontId="28"/>
  </si>
  <si>
    <t>小計(①)</t>
    <rPh sb="0" eb="2">
      <t>ショウケイ</t>
    </rPh>
    <phoneticPr fontId="28"/>
  </si>
  <si>
    <t>諸税等</t>
    <rPh sb="0" eb="1">
      <t>ショ</t>
    </rPh>
    <rPh sb="1" eb="2">
      <t>ゼイ</t>
    </rPh>
    <rPh sb="2" eb="3">
      <t>トウ</t>
    </rPh>
    <phoneticPr fontId="28"/>
  </si>
  <si>
    <t>金利等</t>
    <rPh sb="0" eb="2">
      <t>キンリ</t>
    </rPh>
    <rPh sb="2" eb="3">
      <t>ナド</t>
    </rPh>
    <phoneticPr fontId="28"/>
  </si>
  <si>
    <t>小計(②)</t>
    <rPh sb="0" eb="2">
      <t>ショウケイ</t>
    </rPh>
    <phoneticPr fontId="28"/>
  </si>
  <si>
    <t>残存価格(③)</t>
    <rPh sb="0" eb="2">
      <t>ザンソン</t>
    </rPh>
    <rPh sb="2" eb="4">
      <t>カカク</t>
    </rPh>
    <phoneticPr fontId="28"/>
  </si>
  <si>
    <t>合計(①+②-③)</t>
    <rPh sb="0" eb="2">
      <t>ゴウケイ</t>
    </rPh>
    <phoneticPr fontId="28"/>
  </si>
  <si>
    <t>差</t>
    <rPh sb="0" eb="1">
      <t>サ</t>
    </rPh>
    <phoneticPr fontId="2"/>
  </si>
  <si>
    <t>リース料月額</t>
    <rPh sb="3" eb="4">
      <t>リョウ</t>
    </rPh>
    <rPh sb="4" eb="6">
      <t>ゲツガク</t>
    </rPh>
    <phoneticPr fontId="28"/>
  </si>
  <si>
    <t>リース料合計→</t>
    <rPh sb="3" eb="4">
      <t>リョウ</t>
    </rPh>
    <rPh sb="4" eb="6">
      <t>ゴウケイ</t>
    </rPh>
    <phoneticPr fontId="28"/>
  </si>
  <si>
    <t>←合計（①＋②-③）と同じであること</t>
    <rPh sb="1" eb="3">
      <t>ゴウケイ</t>
    </rPh>
    <rPh sb="11" eb="12">
      <t>オナ</t>
    </rPh>
    <phoneticPr fontId="28"/>
  </si>
  <si>
    <t>（貸与月数ｘリース料月額）</t>
    <rPh sb="1" eb="3">
      <t>タイヨ</t>
    </rPh>
    <rPh sb="3" eb="5">
      <t>ゲッスウ</t>
    </rPh>
    <rPh sb="9" eb="10">
      <t>リョウ</t>
    </rPh>
    <rPh sb="10" eb="12">
      <t>ゲツガク</t>
    </rPh>
    <phoneticPr fontId="28"/>
  </si>
  <si>
    <t>トラックを報告する場合</t>
    <rPh sb="5" eb="7">
      <t>ホウコク</t>
    </rPh>
    <rPh sb="9" eb="11">
      <t>バアイ</t>
    </rPh>
    <phoneticPr fontId="2"/>
  </si>
  <si>
    <t>補助金</t>
    <rPh sb="0" eb="3">
      <t>ホジョキン</t>
    </rPh>
    <phoneticPr fontId="28"/>
  </si>
  <si>
    <t>※車両価格は様式第１１(その６の１)の補助対象経費とする</t>
    <rPh sb="1" eb="3">
      <t>シャリョウ</t>
    </rPh>
    <rPh sb="3" eb="5">
      <t>カカク</t>
    </rPh>
    <rPh sb="6" eb="8">
      <t>ヨウシキ</t>
    </rPh>
    <rPh sb="8" eb="9">
      <t>ダイ</t>
    </rPh>
    <rPh sb="19" eb="21">
      <t>ホジョ</t>
    </rPh>
    <rPh sb="21" eb="23">
      <t>タイショウ</t>
    </rPh>
    <rPh sb="23" eb="25">
      <t>ケイヒ</t>
    </rPh>
    <phoneticPr fontId="28"/>
  </si>
  <si>
    <t>回</t>
    <rPh sb="0" eb="1">
      <t>カイ</t>
    </rPh>
    <phoneticPr fontId="28"/>
  </si>
  <si>
    <t>前払い金等</t>
    <rPh sb="0" eb="2">
      <t>マエバラ</t>
    </rPh>
    <rPh sb="3" eb="4">
      <t>キン</t>
    </rPh>
    <rPh sb="4" eb="5">
      <t>トウ</t>
    </rPh>
    <phoneticPr fontId="28"/>
  </si>
  <si>
    <t>頭金として</t>
    <rPh sb="0" eb="2">
      <t>アタマキン</t>
    </rPh>
    <phoneticPr fontId="28"/>
  </si>
  <si>
    <t>リース料合計＋前払い金</t>
    <rPh sb="3" eb="4">
      <t>リョウ</t>
    </rPh>
    <rPh sb="4" eb="6">
      <t>ゴウケイ</t>
    </rPh>
    <rPh sb="7" eb="9">
      <t>マエバラ</t>
    </rPh>
    <rPh sb="10" eb="11">
      <t>キン</t>
    </rPh>
    <phoneticPr fontId="28"/>
  </si>
  <si>
    <t>（貸与月数ｘリース料月額）＋前払い金</t>
    <rPh sb="1" eb="3">
      <t>タイヨ</t>
    </rPh>
    <rPh sb="3" eb="5">
      <t>ゲッスウ</t>
    </rPh>
    <rPh sb="9" eb="10">
      <t>リョウ</t>
    </rPh>
    <rPh sb="10" eb="12">
      <t>ゲツガク</t>
    </rPh>
    <rPh sb="14" eb="16">
      <t>マエバラ</t>
    </rPh>
    <rPh sb="17" eb="18">
      <t>キン</t>
    </rPh>
    <phoneticPr fontId="28"/>
  </si>
  <si>
    <t>様式第１３（第１３条関係）</t>
    <rPh sb="0" eb="2">
      <t>ヨウシキ</t>
    </rPh>
    <rPh sb="2" eb="3">
      <t>ダイ</t>
    </rPh>
    <rPh sb="6" eb="7">
      <t>ダイ</t>
    </rPh>
    <rPh sb="9" eb="10">
      <t>ジョウ</t>
    </rPh>
    <rPh sb="10" eb="12">
      <t>カンケイ</t>
    </rPh>
    <phoneticPr fontId="2"/>
  </si>
  <si>
    <t>令和５年度補正予算脱炭素成長型経済構造移行推進対策費補助金（商用車の電動化促進事業（トラック））</t>
    <rPh sb="0" eb="2">
      <t>レイワ</t>
    </rPh>
    <rPh sb="3" eb="5">
      <t>ネンド</t>
    </rPh>
    <rPh sb="5" eb="7">
      <t>ホセイ</t>
    </rPh>
    <rPh sb="7" eb="9">
      <t>ヨサン</t>
    </rPh>
    <rPh sb="9" eb="10">
      <t>ダツ</t>
    </rPh>
    <rPh sb="10" eb="12">
      <t>タンソ</t>
    </rPh>
    <rPh sb="12" eb="14">
      <t>セイチョウ</t>
    </rPh>
    <rPh sb="14" eb="15">
      <t>ガタ</t>
    </rPh>
    <rPh sb="15" eb="17">
      <t>ケイザイ</t>
    </rPh>
    <rPh sb="17" eb="19">
      <t>コウゾウ</t>
    </rPh>
    <rPh sb="19" eb="21">
      <t>イコウ</t>
    </rPh>
    <rPh sb="21" eb="23">
      <t>スイシン</t>
    </rPh>
    <rPh sb="23" eb="25">
      <t>タイサク</t>
    </rPh>
    <rPh sb="25" eb="26">
      <t>ヒ</t>
    </rPh>
    <rPh sb="26" eb="29">
      <t>ホジョキン</t>
    </rPh>
    <rPh sb="30" eb="33">
      <t>ショウヨウシャ</t>
    </rPh>
    <rPh sb="34" eb="36">
      <t>デンドウ</t>
    </rPh>
    <rPh sb="36" eb="37">
      <t>カ</t>
    </rPh>
    <rPh sb="37" eb="39">
      <t>ソクシン</t>
    </rPh>
    <rPh sb="39" eb="41">
      <t>ジギョウ</t>
    </rPh>
    <phoneticPr fontId="2"/>
  </si>
  <si>
    <t>精算払請求書</t>
    <rPh sb="0" eb="2">
      <t>セイサン</t>
    </rPh>
    <rPh sb="2" eb="3">
      <t>バライ</t>
    </rPh>
    <rPh sb="3" eb="6">
      <t>セイキュウショ</t>
    </rPh>
    <phoneticPr fontId="2"/>
  </si>
  <si>
    <t>　交付額確定通知を受けた令和５年度補正予算脱炭素成長型経済構造移行推進対策費補助金（商用車の電動化促進事</t>
    <phoneticPr fontId="2"/>
  </si>
  <si>
    <t>業（トラック））の精算払を受けたいので、令和５年度補正予算脱炭素成長型経済構造移行推進対策費補助金（商用</t>
    <rPh sb="0" eb="1">
      <t>ギョウ</t>
    </rPh>
    <rPh sb="9" eb="11">
      <t>セイサン</t>
    </rPh>
    <rPh sb="11" eb="12">
      <t>バライ</t>
    </rPh>
    <rPh sb="13" eb="14">
      <t>ウ</t>
    </rPh>
    <rPh sb="20" eb="22">
      <t>レイワ</t>
    </rPh>
    <rPh sb="23" eb="25">
      <t>ネンド</t>
    </rPh>
    <rPh sb="25" eb="27">
      <t>ホセイ</t>
    </rPh>
    <rPh sb="27" eb="29">
      <t>ヨサン</t>
    </rPh>
    <rPh sb="29" eb="30">
      <t>ダツ</t>
    </rPh>
    <rPh sb="30" eb="32">
      <t>タンソ</t>
    </rPh>
    <rPh sb="32" eb="34">
      <t>セイチョウ</t>
    </rPh>
    <rPh sb="34" eb="35">
      <t>ガタ</t>
    </rPh>
    <rPh sb="35" eb="37">
      <t>ケイザイ</t>
    </rPh>
    <rPh sb="37" eb="39">
      <t>コウゾウ</t>
    </rPh>
    <rPh sb="39" eb="41">
      <t>イコウ</t>
    </rPh>
    <rPh sb="41" eb="43">
      <t>スイシン</t>
    </rPh>
    <rPh sb="43" eb="45">
      <t>タイサク</t>
    </rPh>
    <rPh sb="45" eb="46">
      <t>ヒ</t>
    </rPh>
    <rPh sb="46" eb="49">
      <t>ホジョキン</t>
    </rPh>
    <rPh sb="50" eb="52">
      <t>ショウヨウ</t>
    </rPh>
    <phoneticPr fontId="2"/>
  </si>
  <si>
    <t>車の電動化促進事業（トラック））交付規程第１３条第２項の規定に基づき下記のとおり請求します。</t>
    <phoneticPr fontId="2"/>
  </si>
  <si>
    <t>請求金額</t>
    <rPh sb="0" eb="3">
      <t>セイキュウキンガク</t>
    </rPh>
    <phoneticPr fontId="2"/>
  </si>
  <si>
    <t>金融機関名</t>
    <rPh sb="0" eb="5">
      <t>キンユウキカンメイ</t>
    </rPh>
    <phoneticPr fontId="2"/>
  </si>
  <si>
    <t>支店名</t>
    <rPh sb="0" eb="3">
      <t>シテンメイ</t>
    </rPh>
    <phoneticPr fontId="2"/>
  </si>
  <si>
    <t>銀行コード</t>
    <rPh sb="0" eb="2">
      <t>ギンコウ</t>
    </rPh>
    <phoneticPr fontId="2"/>
  </si>
  <si>
    <t>支店コード</t>
    <rPh sb="0" eb="2">
      <t>シテン</t>
    </rPh>
    <phoneticPr fontId="2"/>
  </si>
  <si>
    <t>預金の種別</t>
    <rPh sb="0" eb="2">
      <t>ヨキン</t>
    </rPh>
    <rPh sb="3" eb="5">
      <t>シュベツ</t>
    </rPh>
    <phoneticPr fontId="2"/>
  </si>
  <si>
    <t>口座番号</t>
    <rPh sb="0" eb="4">
      <t>コウザバンゴウ</t>
    </rPh>
    <phoneticPr fontId="2"/>
  </si>
  <si>
    <t>(フリガナ)</t>
    <phoneticPr fontId="2"/>
  </si>
  <si>
    <t>口座名義</t>
    <rPh sb="0" eb="4">
      <t>コウザメイギ</t>
    </rPh>
    <phoneticPr fontId="2"/>
  </si>
  <si>
    <t>(充電設備)　金</t>
    <rPh sb="1" eb="5">
      <t>ジュウデンセツビ</t>
    </rPh>
    <rPh sb="7" eb="8">
      <t>キン</t>
    </rPh>
    <phoneticPr fontId="2"/>
  </si>
  <si>
    <t>交付規程第３条第３項の規定に基づき共同で交付申請した場合は、代表事業者が請求すること</t>
    <phoneticPr fontId="2"/>
  </si>
  <si>
    <t>補助金執行団体記入欄</t>
    <rPh sb="0" eb="7">
      <t>ホジョキンシッコウダンタイ</t>
    </rPh>
    <rPh sb="7" eb="10">
      <t>キニュウラン</t>
    </rPh>
    <phoneticPr fontId="2"/>
  </si>
  <si>
    <t>交付額
確定通知番号</t>
    <rPh sb="0" eb="3">
      <t>コウフガク</t>
    </rPh>
    <rPh sb="4" eb="10">
      <t>カクテイツウチバンゴウ</t>
    </rPh>
    <phoneticPr fontId="2"/>
  </si>
  <si>
    <t>確定通知日</t>
    <rPh sb="0" eb="5">
      <t>カクテイツウチビ</t>
    </rPh>
    <phoneticPr fontId="2"/>
  </si>
  <si>
    <r>
      <t>補助事業者</t>
    </r>
    <r>
      <rPr>
        <vertAlign val="superscript"/>
        <sz val="10"/>
        <color theme="1"/>
        <rFont val="ＭＳ 明朝"/>
        <family val="1"/>
        <charset val="128"/>
      </rPr>
      <t>注１</t>
    </r>
    <rPh sb="0" eb="2">
      <t>ホジョ</t>
    </rPh>
    <rPh sb="2" eb="4">
      <t>ジギョウ</t>
    </rPh>
    <rPh sb="4" eb="5">
      <t>シャ</t>
    </rPh>
    <rPh sb="5" eb="6">
      <t>チュウ</t>
    </rPh>
    <phoneticPr fontId="2"/>
  </si>
  <si>
    <t>(導入車両)　金</t>
    <phoneticPr fontId="2"/>
  </si>
  <si>
    <t>請求額合計　金</t>
    <rPh sb="0" eb="2">
      <t>セイキュウ</t>
    </rPh>
    <rPh sb="2" eb="3">
      <t>ガク</t>
    </rPh>
    <rPh sb="3" eb="5">
      <t>ゴウケイ</t>
    </rPh>
    <rPh sb="6" eb="7">
      <t>キン</t>
    </rPh>
    <phoneticPr fontId="2"/>
  </si>
  <si>
    <t>交付決定番号</t>
    <rPh sb="0" eb="6">
      <t>コウフケッテイバンゴウ</t>
    </rPh>
    <phoneticPr fontId="2"/>
  </si>
  <si>
    <t>交付決定日</t>
    <rPh sb="0" eb="5">
      <t>コウフケッテイビ</t>
    </rPh>
    <phoneticPr fontId="2"/>
  </si>
  <si>
    <t>申請番号</t>
    <rPh sb="0" eb="4">
      <t>シンセイバンゴウ</t>
    </rPh>
    <phoneticPr fontId="2"/>
  </si>
  <si>
    <t>申請車両情報（実績）</t>
    <rPh sb="0" eb="6">
      <t>シンセイシャリョウジョウホウ</t>
    </rPh>
    <rPh sb="7" eb="9">
      <t>ジッセキ</t>
    </rPh>
    <phoneticPr fontId="2"/>
  </si>
  <si>
    <t>計画変更の有無</t>
    <rPh sb="0" eb="2">
      <t>ケイカク</t>
    </rPh>
    <rPh sb="2" eb="4">
      <t>ヘンコウ</t>
    </rPh>
    <rPh sb="5" eb="7">
      <t>ウム</t>
    </rPh>
    <phoneticPr fontId="2"/>
  </si>
  <si>
    <t>交付対象台数</t>
    <rPh sb="0" eb="6">
      <t>コウフタイショウダイスウ</t>
    </rPh>
    <phoneticPr fontId="2"/>
  </si>
  <si>
    <t>①本申請での交付対象額</t>
    <rPh sb="1" eb="4">
      <t>ホンシンセイ</t>
    </rPh>
    <rPh sb="6" eb="8">
      <t>コウフ</t>
    </rPh>
    <rPh sb="8" eb="10">
      <t>タイショウ</t>
    </rPh>
    <rPh sb="10" eb="11">
      <t>ガク</t>
    </rPh>
    <phoneticPr fontId="2"/>
  </si>
  <si>
    <t>②別の型式の交付対象額（合計）</t>
    <rPh sb="1" eb="2">
      <t>ベツ</t>
    </rPh>
    <rPh sb="3" eb="5">
      <t>カタシキ</t>
    </rPh>
    <rPh sb="6" eb="8">
      <t>コウフ</t>
    </rPh>
    <rPh sb="8" eb="10">
      <t>タイショウ</t>
    </rPh>
    <rPh sb="10" eb="11">
      <t>ガク</t>
    </rPh>
    <rPh sb="12" eb="14">
      <t>ゴウケイ</t>
    </rPh>
    <phoneticPr fontId="2"/>
  </si>
  <si>
    <t>（①+②）合計交付対象額</t>
    <rPh sb="5" eb="7">
      <t>ゴウケイ</t>
    </rPh>
    <rPh sb="7" eb="9">
      <t>コウフ</t>
    </rPh>
    <rPh sb="9" eb="11">
      <t>タイショウ</t>
    </rPh>
    <rPh sb="11" eb="12">
      <t>ガク</t>
    </rPh>
    <phoneticPr fontId="2"/>
  </si>
  <si>
    <t>種類</t>
    <rPh sb="0" eb="2">
      <t>シュルイ</t>
    </rPh>
    <phoneticPr fontId="2"/>
  </si>
  <si>
    <t>区分</t>
    <rPh sb="0" eb="2">
      <t>クブン</t>
    </rPh>
    <phoneticPr fontId="2"/>
  </si>
  <si>
    <t>車両の新規登録日</t>
    <rPh sb="0" eb="2">
      <t>シャリョウ</t>
    </rPh>
    <rPh sb="3" eb="5">
      <t>シンキ</t>
    </rPh>
    <rPh sb="5" eb="8">
      <t>トウロクビ</t>
    </rPh>
    <phoneticPr fontId="2"/>
  </si>
  <si>
    <t>所有者名義</t>
    <rPh sb="0" eb="5">
      <t>ショユウシャメイギ</t>
    </rPh>
    <phoneticPr fontId="2"/>
  </si>
  <si>
    <t>使用者名義</t>
    <rPh sb="0" eb="5">
      <t>シヨウシャメイギ</t>
    </rPh>
    <phoneticPr fontId="2"/>
  </si>
  <si>
    <t>車名</t>
    <rPh sb="0" eb="2">
      <t>シャメイ</t>
    </rPh>
    <phoneticPr fontId="2"/>
  </si>
  <si>
    <t>通称名</t>
    <rPh sb="0" eb="3">
      <t>ツウショウメイ</t>
    </rPh>
    <phoneticPr fontId="2"/>
  </si>
  <si>
    <t>型式</t>
    <rPh sb="0" eb="2">
      <t>カタシキ</t>
    </rPh>
    <phoneticPr fontId="2"/>
  </si>
  <si>
    <t>抵当権の有無</t>
    <rPh sb="0" eb="3">
      <t>テイトウケン</t>
    </rPh>
    <rPh sb="4" eb="6">
      <t>ウム</t>
    </rPh>
    <phoneticPr fontId="2"/>
  </si>
  <si>
    <t>車名(その７)</t>
    <rPh sb="0" eb="2">
      <t>シャメイ</t>
    </rPh>
    <phoneticPr fontId="2"/>
  </si>
  <si>
    <t>車名(その６の１)</t>
    <rPh sb="0" eb="2">
      <t>シャメイ</t>
    </rPh>
    <phoneticPr fontId="2"/>
  </si>
  <si>
    <t>通称名(その６の１)</t>
    <rPh sb="0" eb="3">
      <t>ツウショウメイ</t>
    </rPh>
    <phoneticPr fontId="2"/>
  </si>
  <si>
    <t>バッテリーサイズ</t>
    <phoneticPr fontId="2"/>
  </si>
  <si>
    <t>補助対象経費(補助対象車両価格)</t>
    <rPh sb="0" eb="6">
      <t>ホジョタイショウケイヒ</t>
    </rPh>
    <rPh sb="7" eb="11">
      <t>ホジョタイショウ</t>
    </rPh>
    <rPh sb="11" eb="15">
      <t>シャリョウカカク</t>
    </rPh>
    <phoneticPr fontId="2"/>
  </si>
  <si>
    <t>寄付金その他の収入</t>
    <rPh sb="0" eb="3">
      <t>キフキン</t>
    </rPh>
    <rPh sb="5" eb="6">
      <t>タ</t>
    </rPh>
    <rPh sb="7" eb="9">
      <t>シュウニュウ</t>
    </rPh>
    <phoneticPr fontId="2"/>
  </si>
  <si>
    <t>補助対象経費支出額</t>
    <rPh sb="0" eb="6">
      <t>ホジョタイショウケイヒ</t>
    </rPh>
    <rPh sb="6" eb="8">
      <t>シシュツ</t>
    </rPh>
    <rPh sb="8" eb="9">
      <t>ガク</t>
    </rPh>
    <phoneticPr fontId="2"/>
  </si>
  <si>
    <t>基準額</t>
    <rPh sb="0" eb="3">
      <t>キジュンガク</t>
    </rPh>
    <phoneticPr fontId="2"/>
  </si>
  <si>
    <t>補助金交付の申請額算定</t>
    <rPh sb="0" eb="5">
      <t>ホジョキンコウフ</t>
    </rPh>
    <rPh sb="6" eb="9">
      <t>シンセイガク</t>
    </rPh>
    <rPh sb="9" eb="11">
      <t>サンテイ</t>
    </rPh>
    <phoneticPr fontId="2"/>
  </si>
  <si>
    <t>補助金交付申請額</t>
    <rPh sb="0" eb="8">
      <t>ホジョキンコウフシンセイガク</t>
    </rPh>
    <phoneticPr fontId="2"/>
  </si>
  <si>
    <t>申請する車両が複数台ある場合</t>
    <rPh sb="0" eb="2">
      <t>シンセイ</t>
    </rPh>
    <rPh sb="4" eb="6">
      <t>シャリョウ</t>
    </rPh>
    <rPh sb="7" eb="9">
      <t>フクスウ</t>
    </rPh>
    <rPh sb="9" eb="10">
      <t>ダイ</t>
    </rPh>
    <rPh sb="12" eb="14">
      <t>バアイ</t>
    </rPh>
    <phoneticPr fontId="2"/>
  </si>
  <si>
    <t>①本申請での補助金交付対象額</t>
    <rPh sb="1" eb="4">
      <t>ホンシンセイ</t>
    </rPh>
    <rPh sb="6" eb="9">
      <t>ホジョキン</t>
    </rPh>
    <rPh sb="9" eb="11">
      <t>コウフ</t>
    </rPh>
    <rPh sb="11" eb="13">
      <t>タイショウ</t>
    </rPh>
    <rPh sb="13" eb="14">
      <t>ガク</t>
    </rPh>
    <phoneticPr fontId="2"/>
  </si>
  <si>
    <t>②他の車両の補助金交付対象額（合計）</t>
    <rPh sb="1" eb="2">
      <t>ホカ</t>
    </rPh>
    <rPh sb="3" eb="5">
      <t>シャリョウ</t>
    </rPh>
    <rPh sb="6" eb="9">
      <t>ホジョキン</t>
    </rPh>
    <rPh sb="9" eb="11">
      <t>コウフ</t>
    </rPh>
    <rPh sb="11" eb="13">
      <t>タイショウ</t>
    </rPh>
    <rPh sb="13" eb="14">
      <t>ガク</t>
    </rPh>
    <rPh sb="15" eb="17">
      <t>ゴウケイ</t>
    </rPh>
    <phoneticPr fontId="2"/>
  </si>
  <si>
    <t>振込先情報</t>
    <rPh sb="0" eb="3">
      <t>フリコミサキ</t>
    </rPh>
    <rPh sb="3" eb="5">
      <t>ジョウホウ</t>
    </rPh>
    <phoneticPr fontId="2"/>
  </si>
  <si>
    <t>銀行名</t>
    <rPh sb="0" eb="3">
      <t>ギンコウメイ</t>
    </rPh>
    <phoneticPr fontId="2"/>
  </si>
  <si>
    <t>支店名</t>
    <rPh sb="0" eb="3">
      <t>シテンメイ</t>
    </rPh>
    <phoneticPr fontId="2"/>
  </si>
  <si>
    <t>銀行コード</t>
    <rPh sb="0" eb="2">
      <t>ギンコウ</t>
    </rPh>
    <phoneticPr fontId="2"/>
  </si>
  <si>
    <t>支店コード</t>
    <rPh sb="0" eb="2">
      <t>シテン</t>
    </rPh>
    <phoneticPr fontId="2"/>
  </si>
  <si>
    <t>預金種別</t>
    <rPh sb="0" eb="4">
      <t>ヨキンシュベツ</t>
    </rPh>
    <phoneticPr fontId="2"/>
  </si>
  <si>
    <t>口座番号</t>
    <rPh sb="0" eb="4">
      <t>コウザバンゴウ</t>
    </rPh>
    <phoneticPr fontId="2"/>
  </si>
  <si>
    <t>口座名義</t>
    <rPh sb="0" eb="4">
      <t>コウザメイギ</t>
    </rPh>
    <phoneticPr fontId="2"/>
  </si>
  <si>
    <t>フリガナ</t>
    <phoneticPr fontId="2"/>
  </si>
  <si>
    <t>充電設備</t>
    <rPh sb="0" eb="4">
      <t>ジュウデンセツビ</t>
    </rPh>
    <phoneticPr fontId="2"/>
  </si>
  <si>
    <t>付け環補電ホ第</t>
    <rPh sb="0" eb="1">
      <t>ツ</t>
    </rPh>
    <rPh sb="2" eb="3">
      <t>カン</t>
    </rPh>
    <rPh sb="3" eb="4">
      <t>ホ</t>
    </rPh>
    <rPh sb="4" eb="5">
      <t>デン</t>
    </rPh>
    <rPh sb="6" eb="7">
      <t>ダイ</t>
    </rPh>
    <phoneticPr fontId="2"/>
  </si>
  <si>
    <r>
      <t>号（申請番号</t>
    </r>
    <r>
      <rPr>
        <vertAlign val="superscript"/>
        <sz val="11"/>
        <color theme="1"/>
        <rFont val="ＭＳ Ｐ明朝"/>
        <family val="1"/>
        <charset val="128"/>
      </rPr>
      <t>注２</t>
    </r>
    <phoneticPr fontId="2"/>
  </si>
  <si>
    <t>）で交付決定の通知を受けた令和</t>
    <phoneticPr fontId="2"/>
  </si>
  <si>
    <t>㊞※</t>
    <phoneticPr fontId="2"/>
  </si>
  <si>
    <t>～</t>
    <phoneticPr fontId="2"/>
  </si>
  <si>
    <t>導入実績</t>
    <rPh sb="0" eb="2">
      <t>ドウニュウ</t>
    </rPh>
    <rPh sb="2" eb="4">
      <t>ジッセキ</t>
    </rPh>
    <phoneticPr fontId="2"/>
  </si>
  <si>
    <t>交付対象台数</t>
    <rPh sb="0" eb="2">
      <t>コウフ</t>
    </rPh>
    <rPh sb="2" eb="4">
      <t>タイショウ</t>
    </rPh>
    <rPh sb="4" eb="6">
      <t>ダイスウ</t>
    </rPh>
    <phoneticPr fontId="2"/>
  </si>
  <si>
    <r>
      <rPr>
        <sz val="9"/>
        <color theme="1"/>
        <rFont val="ＭＳ Ｐ明朝"/>
        <family val="1"/>
        <charset val="128"/>
      </rPr>
      <t>基準額/台</t>
    </r>
    <r>
      <rPr>
        <vertAlign val="superscript"/>
        <sz val="9"/>
        <color theme="1"/>
        <rFont val="ＭＳ Ｐ明朝"/>
        <family val="1"/>
        <charset val="128"/>
      </rPr>
      <t>注７</t>
    </r>
    <rPh sb="0" eb="3">
      <t>キジュンガク</t>
    </rPh>
    <rPh sb="4" eb="5">
      <t>ダイ</t>
    </rPh>
    <rPh sb="5" eb="6">
      <t>チュウ</t>
    </rPh>
    <phoneticPr fontId="2"/>
  </si>
  <si>
    <t>台</t>
    <rPh sb="0" eb="1">
      <t>ダイ</t>
    </rPh>
    <phoneticPr fontId="2"/>
  </si>
  <si>
    <t>自家用・事業用の別</t>
    <rPh sb="0" eb="3">
      <t>ジカヨウ</t>
    </rPh>
    <rPh sb="4" eb="7">
      <t>ジギョウヨウ</t>
    </rPh>
    <rPh sb="8" eb="9">
      <t>ベツ</t>
    </rPh>
    <phoneticPr fontId="2"/>
  </si>
  <si>
    <r>
      <t>本Excelデータシートの必要項目を記入すると、</t>
    </r>
    <r>
      <rPr>
        <b/>
        <sz val="11"/>
        <color rgb="FFFF0000"/>
        <rFont val="游ゴシック"/>
        <family val="3"/>
        <charset val="128"/>
        <scheme val="minor"/>
      </rPr>
      <t>様式第１１(第１１条関係)</t>
    </r>
    <r>
      <rPr>
        <sz val="11"/>
        <color theme="1"/>
        <rFont val="游ゴシック"/>
        <family val="2"/>
        <charset val="128"/>
        <scheme val="minor"/>
      </rPr>
      <t>・</t>
    </r>
    <r>
      <rPr>
        <b/>
        <sz val="11"/>
        <color rgb="FF0070C0"/>
        <rFont val="游ゴシック"/>
        <family val="3"/>
        <charset val="128"/>
        <scheme val="minor"/>
      </rPr>
      <t>様式第１１(その６の１)</t>
    </r>
    <r>
      <rPr>
        <sz val="11"/>
        <color theme="1"/>
        <rFont val="游ゴシック"/>
        <family val="2"/>
        <charset val="128"/>
        <scheme val="minor"/>
      </rPr>
      <t>・</t>
    </r>
    <r>
      <rPr>
        <b/>
        <sz val="11"/>
        <color rgb="FF00B050"/>
        <rFont val="游ゴシック"/>
        <family val="3"/>
        <charset val="128"/>
        <scheme val="minor"/>
      </rPr>
      <t>様式第１１(その７)</t>
    </r>
    <r>
      <rPr>
        <sz val="11"/>
        <color theme="1"/>
        <rFont val="游ゴシック"/>
        <family val="2"/>
        <charset val="128"/>
        <scheme val="minor"/>
      </rPr>
      <t>・</t>
    </r>
    <r>
      <rPr>
        <b/>
        <sz val="11"/>
        <color rgb="FFFFC000"/>
        <rFont val="游ゴシック"/>
        <family val="3"/>
        <charset val="128"/>
        <scheme val="minor"/>
      </rPr>
      <t>様式第１３(第１３条関係)</t>
    </r>
    <r>
      <rPr>
        <sz val="11"/>
        <color theme="1"/>
        <rFont val="游ゴシック"/>
        <family val="2"/>
        <charset val="128"/>
        <scheme val="minor"/>
      </rPr>
      <t>が自動作成されます。</t>
    </r>
    <rPh sb="62" eb="65">
      <t>ヨウシキダイ</t>
    </rPh>
    <rPh sb="68" eb="69">
      <t>ダイ</t>
    </rPh>
    <rPh sb="71" eb="72">
      <t>ジョウ</t>
    </rPh>
    <rPh sb="72" eb="74">
      <t>カンケイ</t>
    </rPh>
    <phoneticPr fontId="2"/>
  </si>
  <si>
    <t>…エラーのため、エラー内容を確認してください</t>
    <rPh sb="11" eb="13">
      <t>ナイヨウ</t>
    </rPh>
    <rPh sb="14" eb="16">
      <t>カクニン</t>
    </rPh>
    <phoneticPr fontId="2"/>
  </si>
  <si>
    <t>第</t>
    <rPh sb="0" eb="1">
      <t>ダイ</t>
    </rPh>
    <phoneticPr fontId="2"/>
  </si>
  <si>
    <t>号）</t>
    <rPh sb="0" eb="1">
      <t>ゴウ</t>
    </rPh>
    <phoneticPr fontId="2"/>
  </si>
  <si>
    <t>地方消費税相当額等</t>
    <rPh sb="0" eb="2">
      <t>チホウ</t>
    </rPh>
    <rPh sb="2" eb="5">
      <t>ショウヒゼイ</t>
    </rPh>
    <rPh sb="5" eb="7">
      <t>ソウトウ</t>
    </rPh>
    <rPh sb="7" eb="8">
      <t>ガク</t>
    </rPh>
    <rPh sb="8" eb="9">
      <t>ナド</t>
    </rPh>
    <phoneticPr fontId="2"/>
  </si>
  <si>
    <t>円</t>
    <rPh sb="0" eb="1">
      <t>エン</t>
    </rPh>
    <phoneticPr fontId="2"/>
  </si>
  <si>
    <t>0</t>
    <phoneticPr fontId="2"/>
  </si>
  <si>
    <t>車両の詳細情報(新規車検証の情報)</t>
    <rPh sb="0" eb="2">
      <t>シャリョウ</t>
    </rPh>
    <rPh sb="3" eb="5">
      <t>ショウサイ</t>
    </rPh>
    <rPh sb="5" eb="7">
      <t>ジョウホウ</t>
    </rPh>
    <rPh sb="8" eb="13">
      <t>シンキシャケンショウ</t>
    </rPh>
    <rPh sb="14" eb="16">
      <t>ジョウホウ</t>
    </rPh>
    <phoneticPr fontId="2"/>
  </si>
  <si>
    <t>…入力不要</t>
    <rPh sb="1" eb="5">
      <t>ニュウリョクフヨウ</t>
    </rPh>
    <phoneticPr fontId="2"/>
  </si>
  <si>
    <t>代表者役職・氏名</t>
    <phoneticPr fontId="2"/>
  </si>
  <si>
    <t>0</t>
    <phoneticPr fontId="2"/>
  </si>
  <si>
    <r>
      <t>補助事業者</t>
    </r>
    <r>
      <rPr>
        <vertAlign val="superscript"/>
        <sz val="11"/>
        <color theme="1"/>
        <rFont val="ＭＳ Ｐ明朝"/>
        <family val="1"/>
        <charset val="128"/>
      </rPr>
      <t>注１　</t>
    </r>
    <rPh sb="0" eb="2">
      <t>ホジョ</t>
    </rPh>
    <rPh sb="2" eb="4">
      <t>ジギョウ</t>
    </rPh>
    <rPh sb="4" eb="5">
      <t>シャ</t>
    </rPh>
    <rPh sb="5" eb="6">
      <t>チュウ</t>
    </rPh>
    <phoneticPr fontId="2"/>
  </si>
  <si>
    <t>住　所  〒</t>
    <phoneticPr fontId="2"/>
  </si>
  <si>
    <t>　※様式第１１に識別番号記載がある電子申請の場合は押印省略可</t>
    <rPh sb="2" eb="5">
      <t>ヨウシキダイ</t>
    </rPh>
    <rPh sb="8" eb="12">
      <t>シキベツバンゴウ</t>
    </rPh>
    <rPh sb="12" eb="14">
      <t>キサイ</t>
    </rPh>
    <rPh sb="17" eb="21">
      <t>デンシシンセイ</t>
    </rPh>
    <rPh sb="22" eb="24">
      <t>バアイ</t>
    </rPh>
    <rPh sb="25" eb="29">
      <t>オウインショウリャク</t>
    </rPh>
    <rPh sb="29" eb="30">
      <t>カ</t>
    </rPh>
    <phoneticPr fontId="2"/>
  </si>
  <si>
    <t>なお、種類等が異なる場合は、本様式（様式第１1（その7））を複数枚記載して添付する</t>
    <phoneticPr fontId="2"/>
  </si>
  <si>
    <r>
      <t>交付対象額</t>
    </r>
    <r>
      <rPr>
        <vertAlign val="superscript"/>
        <sz val="9"/>
        <color theme="1"/>
        <rFont val="ＭＳ Ｐ明朝"/>
        <family val="1"/>
        <charset val="128"/>
      </rPr>
      <t>注８</t>
    </r>
    <rPh sb="0" eb="2">
      <t>コウフ</t>
    </rPh>
    <rPh sb="2" eb="4">
      <t>タイショウ</t>
    </rPh>
    <rPh sb="4" eb="5">
      <t>ガク</t>
    </rPh>
    <rPh sb="5" eb="6">
      <t>チュウ</t>
    </rPh>
    <phoneticPr fontId="2"/>
  </si>
  <si>
    <r>
      <t>バッテリーサイズ等</t>
    </r>
    <r>
      <rPr>
        <vertAlign val="superscript"/>
        <sz val="9"/>
        <color theme="1"/>
        <rFont val="ＭＳ Ｐ明朝"/>
        <family val="1"/>
        <charset val="128"/>
      </rPr>
      <t>注９</t>
    </r>
    <rPh sb="8" eb="9">
      <t>ナド</t>
    </rPh>
    <rPh sb="9" eb="10">
      <t>チュウ</t>
    </rPh>
    <phoneticPr fontId="2"/>
  </si>
  <si>
    <t>バッテリーサイズ等で基準額が異なる場合は記入する</t>
    <phoneticPr fontId="2"/>
  </si>
  <si>
    <t>環補電ホ第　　　　　　　　号</t>
    <rPh sb="0" eb="1">
      <t>カン</t>
    </rPh>
    <rPh sb="1" eb="2">
      <t>ホ</t>
    </rPh>
    <rPh sb="2" eb="3">
      <t>デン</t>
    </rPh>
    <rPh sb="4" eb="5">
      <t>ダイ</t>
    </rPh>
    <rPh sb="13" eb="14">
      <t>ゴウ</t>
    </rPh>
    <phoneticPr fontId="2"/>
  </si>
  <si>
    <r>
      <rPr>
        <sz val="11"/>
        <color theme="1"/>
        <rFont val="ＭＳ Ｐ明朝"/>
        <family val="1"/>
        <charset val="128"/>
      </rPr>
      <t>補助対象車両使用者</t>
    </r>
    <r>
      <rPr>
        <sz val="10"/>
        <color theme="1"/>
        <rFont val="ＭＳ Ｐ明朝"/>
        <family val="1"/>
        <charset val="128"/>
      </rPr>
      <t xml:space="preserve">
(リースの場合は貸渡し先)</t>
    </r>
    <rPh sb="0" eb="9">
      <t>ホジョタイショウシャリョウシヨウシャ</t>
    </rPh>
    <rPh sb="15" eb="17">
      <t>バアイ</t>
    </rPh>
    <rPh sb="18" eb="20">
      <t>カシワタ</t>
    </rPh>
    <rPh sb="21" eb="22">
      <t>サキ</t>
    </rPh>
    <phoneticPr fontId="2"/>
  </si>
  <si>
    <r>
      <rPr>
        <sz val="11"/>
        <color theme="1"/>
        <rFont val="ＭＳ Ｐ明朝"/>
        <family val="1"/>
        <charset val="128"/>
      </rPr>
      <t>種　類</t>
    </r>
    <r>
      <rPr>
        <vertAlign val="superscript"/>
        <sz val="10"/>
        <color theme="1"/>
        <rFont val="ＭＳ Ｐ明朝"/>
        <family val="1"/>
        <charset val="128"/>
      </rPr>
      <t>注３</t>
    </r>
    <r>
      <rPr>
        <sz val="10"/>
        <color theme="1"/>
        <rFont val="ＭＳ Ｐ明朝"/>
        <family val="1"/>
        <charset val="128"/>
      </rPr>
      <t>＊</t>
    </r>
    <rPh sb="0" eb="1">
      <t>シュ</t>
    </rPh>
    <rPh sb="2" eb="3">
      <t>タグイ</t>
    </rPh>
    <rPh sb="3" eb="4">
      <t>チュウ</t>
    </rPh>
    <phoneticPr fontId="2"/>
  </si>
  <si>
    <r>
      <rPr>
        <sz val="11"/>
        <color theme="1"/>
        <rFont val="ＭＳ Ｐ明朝"/>
        <family val="1"/>
        <charset val="128"/>
      </rPr>
      <t>区分</t>
    </r>
    <r>
      <rPr>
        <vertAlign val="superscript"/>
        <sz val="10"/>
        <color theme="1"/>
        <rFont val="ＭＳ Ｐ明朝"/>
        <family val="1"/>
        <charset val="128"/>
      </rPr>
      <t>注４</t>
    </r>
    <r>
      <rPr>
        <sz val="10"/>
        <color theme="1"/>
        <rFont val="ＭＳ Ｐ明朝"/>
        <family val="1"/>
        <charset val="128"/>
      </rPr>
      <t>＊</t>
    </r>
    <rPh sb="0" eb="2">
      <t>クブン</t>
    </rPh>
    <rPh sb="2" eb="3">
      <t>チュウ</t>
    </rPh>
    <phoneticPr fontId="2"/>
  </si>
  <si>
    <r>
      <t>バッテリーサイズ等</t>
    </r>
    <r>
      <rPr>
        <vertAlign val="superscript"/>
        <sz val="9"/>
        <color theme="1"/>
        <rFont val="ＭＳ Ｐ明朝"/>
        <family val="1"/>
        <charset val="128"/>
      </rPr>
      <t>注１０</t>
    </r>
    <rPh sb="8" eb="9">
      <t>ナド</t>
    </rPh>
    <rPh sb="9" eb="10">
      <t>チュウ</t>
    </rPh>
    <phoneticPr fontId="2"/>
  </si>
  <si>
    <r>
      <t>(１)補助対象経費（補助対象車両価格）</t>
    </r>
    <r>
      <rPr>
        <vertAlign val="superscript"/>
        <sz val="11"/>
        <color theme="1"/>
        <rFont val="ＭＳ Ｐ明朝"/>
        <family val="1"/>
        <charset val="128"/>
      </rPr>
      <t>注７</t>
    </r>
    <rPh sb="3" eb="5">
      <t>ホジョ</t>
    </rPh>
    <rPh sb="5" eb="7">
      <t>タイショウ</t>
    </rPh>
    <rPh sb="7" eb="9">
      <t>ケイヒ</t>
    </rPh>
    <rPh sb="10" eb="12">
      <t>ホジョ</t>
    </rPh>
    <rPh sb="12" eb="14">
      <t>タイショウ</t>
    </rPh>
    <rPh sb="14" eb="16">
      <t>シャリョウ</t>
    </rPh>
    <rPh sb="16" eb="18">
      <t>カカク</t>
    </rPh>
    <rPh sb="19" eb="20">
      <t>チュウ</t>
    </rPh>
    <phoneticPr fontId="2"/>
  </si>
  <si>
    <r>
      <t>（４）基準額</t>
    </r>
    <r>
      <rPr>
        <vertAlign val="superscript"/>
        <sz val="11"/>
        <color theme="1"/>
        <rFont val="ＭＳ Ｐ明朝"/>
        <family val="1"/>
        <charset val="128"/>
      </rPr>
      <t>注８</t>
    </r>
    <phoneticPr fontId="2"/>
  </si>
  <si>
    <t>ホンダ</t>
    <phoneticPr fontId="2"/>
  </si>
  <si>
    <t>ニッサン</t>
    <phoneticPr fontId="2"/>
  </si>
  <si>
    <t>フォトンor不明</t>
    <phoneticPr fontId="2"/>
  </si>
  <si>
    <t>N-VAN e:G</t>
    <phoneticPr fontId="2"/>
  </si>
  <si>
    <t>クリッパーEV2シーター</t>
    <phoneticPr fontId="2"/>
  </si>
  <si>
    <t>ZM6</t>
    <phoneticPr fontId="2"/>
  </si>
  <si>
    <t>N-VAN e:L2</t>
    <phoneticPr fontId="2"/>
  </si>
  <si>
    <t>クリッパーEV4シーター</t>
    <phoneticPr fontId="2"/>
  </si>
  <si>
    <t>N-VAN e:L4</t>
    <phoneticPr fontId="2"/>
  </si>
  <si>
    <t>TVC-700</t>
    <phoneticPr fontId="2"/>
  </si>
  <si>
    <t>N-VAN e:FUN</t>
    <phoneticPr fontId="2"/>
  </si>
  <si>
    <t>23MYeKクロス EV（Gビジネスパッケージグレード）</t>
    <phoneticPr fontId="2"/>
  </si>
  <si>
    <t>23MYeKクロス EV（Gグレード）</t>
    <phoneticPr fontId="2"/>
  </si>
  <si>
    <t>23MYeKクロス EV（Pグレード）</t>
    <phoneticPr fontId="2"/>
  </si>
  <si>
    <t>25MYeKクロス EV（Gビジネスパッケージグレード）</t>
    <phoneticPr fontId="2"/>
  </si>
  <si>
    <t>25MYeKクロス EV（Gグレード）</t>
    <phoneticPr fontId="2"/>
  </si>
  <si>
    <t>25MYeKクロス EV（Pグレード）</t>
    <phoneticPr fontId="2"/>
  </si>
  <si>
    <t>ZAA</t>
    <phoneticPr fontId="2"/>
  </si>
  <si>
    <t>U69VHLDDI</t>
    <phoneticPr fontId="2"/>
  </si>
  <si>
    <t>U69VHLDDH</t>
    <phoneticPr fontId="2"/>
  </si>
  <si>
    <t>JJ3AGDY</t>
    <phoneticPr fontId="2"/>
  </si>
  <si>
    <t>JJ3AGEY</t>
    <phoneticPr fontId="2"/>
  </si>
  <si>
    <t>JJ3AGFY</t>
    <phoneticPr fontId="2"/>
  </si>
  <si>
    <t>JJ3AGGY</t>
    <phoneticPr fontId="2"/>
  </si>
  <si>
    <t>U79VHLDDG</t>
    <phoneticPr fontId="2"/>
  </si>
  <si>
    <t>U79VHLDDF</t>
    <phoneticPr fontId="2"/>
  </si>
  <si>
    <t>B5AWLDCB</t>
    <phoneticPr fontId="2"/>
  </si>
  <si>
    <t>B5AWLDEB</t>
    <phoneticPr fontId="2"/>
  </si>
  <si>
    <t>営業所名</t>
    <phoneticPr fontId="2"/>
  </si>
  <si>
    <t>使用本拠の位置・住所</t>
    <phoneticPr fontId="2"/>
  </si>
  <si>
    <t>使用本拠の位置・住所</t>
    <phoneticPr fontId="2"/>
  </si>
  <si>
    <t>営業所名</t>
    <phoneticPr fontId="2"/>
  </si>
  <si>
    <t>車両の詳細情報(変更登録後)※変更登録がある場合に入力</t>
    <rPh sb="0" eb="2">
      <t>シャリョウ</t>
    </rPh>
    <rPh sb="3" eb="5">
      <t>ショウサイ</t>
    </rPh>
    <rPh sb="5" eb="7">
      <t>ジョウホウ</t>
    </rPh>
    <rPh sb="8" eb="10">
      <t>ヘンコウ</t>
    </rPh>
    <rPh sb="10" eb="12">
      <t>トウロク</t>
    </rPh>
    <rPh sb="12" eb="13">
      <t>ゴ</t>
    </rPh>
    <rPh sb="15" eb="17">
      <t>ヘンコウ</t>
    </rPh>
    <rPh sb="17" eb="19">
      <t>トウロク</t>
    </rPh>
    <rPh sb="22" eb="24">
      <t>バアイ</t>
    </rPh>
    <rPh sb="25" eb="27">
      <t>ニュウリョク</t>
    </rPh>
    <phoneticPr fontId="2"/>
  </si>
  <si>
    <t>変更登録の有無</t>
    <rPh sb="0" eb="2">
      <t>ヘンコウ</t>
    </rPh>
    <rPh sb="2" eb="4">
      <t>トウロク</t>
    </rPh>
    <rPh sb="5" eb="7">
      <t>ウム</t>
    </rPh>
    <phoneticPr fontId="2"/>
  </si>
  <si>
    <t>車両の登録日(変更登録日)</t>
    <rPh sb="0" eb="2">
      <t>シャリョウ</t>
    </rPh>
    <rPh sb="3" eb="6">
      <t>トウロクビ</t>
    </rPh>
    <rPh sb="7" eb="9">
      <t>ヘンコウ</t>
    </rPh>
    <rPh sb="9" eb="12">
      <t>トウロクビ</t>
    </rPh>
    <phoneticPr fontId="2"/>
  </si>
  <si>
    <t>本様式で記載に誤り等が有った場合は、様式第１１で使用した押印と同じ印で修正する（金額以外）</t>
    <phoneticPr fontId="2"/>
  </si>
  <si>
    <t>eAUMARK</t>
    <phoneticPr fontId="2"/>
  </si>
  <si>
    <t>U79VHLDDI</t>
    <phoneticPr fontId="2"/>
  </si>
  <si>
    <t>U79VHLDDH</t>
    <phoneticPr fontId="2"/>
  </si>
  <si>
    <t>eAUMARK</t>
    <phoneticPr fontId="2"/>
  </si>
  <si>
    <t>日産サクラSグレード</t>
    <rPh sb="0" eb="2">
      <t>ニッサン</t>
    </rPh>
    <phoneticPr fontId="2"/>
  </si>
  <si>
    <t>日産サクラXグレード</t>
    <rPh sb="0" eb="2">
      <t>ニッサン</t>
    </rPh>
    <phoneticPr fontId="2"/>
  </si>
  <si>
    <t>日産サクラ90周年記念車</t>
    <rPh sb="0" eb="2">
      <t>ニッサン</t>
    </rPh>
    <rPh sb="7" eb="9">
      <t>シュウネン</t>
    </rPh>
    <rPh sb="9" eb="12">
      <t>キネンシャ</t>
    </rPh>
    <phoneticPr fontId="2"/>
  </si>
  <si>
    <t>日産サクラGグレード</t>
    <rPh sb="0" eb="2">
      <t>ニッサン</t>
    </rPh>
    <phoneticPr fontId="2"/>
  </si>
  <si>
    <t>B6AW</t>
    <phoneticPr fontId="2"/>
  </si>
  <si>
    <t>交付決定額の内、今回申請額</t>
    <rPh sb="0" eb="5">
      <t>コウフケッテイガク</t>
    </rPh>
    <rPh sb="6" eb="7">
      <t>ウチ</t>
    </rPh>
    <rPh sb="8" eb="10">
      <t>コンカイ</t>
    </rPh>
    <rPh sb="10" eb="13">
      <t>シンセイガク</t>
    </rPh>
    <phoneticPr fontId="2"/>
  </si>
  <si>
    <t>2025/2/3更新</t>
    <rPh sb="8" eb="10">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</si>
</sst>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lt;=999]000;[&lt;=9999]000\-00;000\-0000"/>
    <numFmt numFmtId="178" formatCode="#,##0_ "/>
    <numFmt numFmtId="179" formatCode="#,##0_);[Red]\(#,##0\)"/>
    <numFmt numFmtId="180" formatCode="#,##0;[Red]#,##0"/>
    <numFmt numFmtId="181" formatCode="#,##0;&quot;▲ &quot;#,##0"/>
    <numFmt numFmtId="182" formatCode="[$-411]ggge&quot;年&quot;m&quot;月&quot;d&quot;日&quot;;@"/>
    <numFmt numFmtId="183" formatCode="0_);[Red]\(0\)"/>
  </numFmts>
  <fonts count="47"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sz val="10"/>
      <color theme="1"/>
      <name val="ＭＳ Ｐ明朝"/>
      <family val="1"/>
      <charset val="128"/>
    </font>
    <font>
      <sz val="9"/>
      <color theme="1"/>
      <name val="ＭＳ Ｐ明朝"/>
      <family val="1"/>
      <charset val="128"/>
    </font>
    <font>
      <vertAlign val="superscript"/>
      <sz val="11"/>
      <color theme="1"/>
      <name val="ＭＳ Ｐ明朝"/>
      <family val="1"/>
      <charset val="128"/>
    </font>
    <font>
      <b/>
      <sz val="11"/>
      <color theme="1"/>
      <name val="ＭＳ Ｐ明朝"/>
      <family val="1"/>
      <charset val="128"/>
    </font>
    <font>
      <vertAlign val="superscript"/>
      <sz val="10"/>
      <color theme="1"/>
      <name val="ＭＳ Ｐ明朝"/>
      <family val="1"/>
      <charset val="128"/>
    </font>
    <font>
      <sz val="14"/>
      <color theme="1"/>
      <name val="ＭＳ Ｐ明朝"/>
      <family val="1"/>
      <charset val="128"/>
    </font>
    <font>
      <vertAlign val="superscript"/>
      <sz val="9"/>
      <color theme="1"/>
      <name val="ＭＳ Ｐ明朝"/>
      <family val="1"/>
      <charset val="128"/>
    </font>
    <font>
      <sz val="11"/>
      <color theme="1"/>
      <name val="游ゴシック"/>
      <family val="2"/>
      <charset val="128"/>
      <scheme val="minor"/>
    </font>
    <font>
      <b/>
      <sz val="11"/>
      <name val="游ゴシック"/>
      <family val="3"/>
      <charset val="128"/>
      <scheme val="minor"/>
    </font>
    <font>
      <b/>
      <sz val="18"/>
      <color rgb="FFFF0000"/>
      <name val="游ゴシック"/>
      <family val="3"/>
      <charset val="128"/>
      <scheme val="minor"/>
    </font>
    <font>
      <b/>
      <sz val="18"/>
      <name val="游ゴシック"/>
      <family val="3"/>
      <charset val="128"/>
      <scheme val="minor"/>
    </font>
    <font>
      <b/>
      <sz val="11"/>
      <color rgb="FFFF0000"/>
      <name val="游ゴシック"/>
      <family val="3"/>
      <charset val="128"/>
      <scheme val="minor"/>
    </font>
    <font>
      <b/>
      <sz val="11"/>
      <color rgb="FF0070C0"/>
      <name val="游ゴシック"/>
      <family val="3"/>
      <charset val="128"/>
      <scheme val="minor"/>
    </font>
    <font>
      <b/>
      <sz val="11"/>
      <color rgb="FF00B050"/>
      <name val="游ゴシック"/>
      <family val="3"/>
      <charset val="128"/>
      <scheme val="minor"/>
    </font>
    <font>
      <b/>
      <sz val="11"/>
      <color rgb="FFFFC000"/>
      <name val="游ゴシック"/>
      <family val="3"/>
      <charset val="128"/>
      <scheme val="minor"/>
    </font>
    <font>
      <b/>
      <sz val="16"/>
      <color theme="0"/>
      <name val="游ゴシック"/>
      <family val="3"/>
      <charset val="128"/>
      <scheme val="minor"/>
    </font>
    <font>
      <sz val="11"/>
      <color rgb="FFFF0000"/>
      <name val="游ゴシック"/>
      <family val="3"/>
      <charset val="128"/>
      <scheme val="minor"/>
    </font>
    <font>
      <b/>
      <sz val="11"/>
      <color theme="0"/>
      <name val="游ゴシック"/>
      <family val="3"/>
      <charset val="128"/>
      <scheme val="minor"/>
    </font>
    <font>
      <sz val="12"/>
      <color theme="1"/>
      <name val="ＭＳ Ｐ明朝"/>
      <family val="1"/>
      <charset val="128"/>
    </font>
    <font>
      <sz val="11"/>
      <color rgb="FF000000"/>
      <name val="ＭＳ Ｐ明朝"/>
      <family val="1"/>
      <charset val="128"/>
    </font>
    <font>
      <sz val="11"/>
      <name val="ＭＳ Ｐゴシック"/>
      <family val="3"/>
      <charset val="128"/>
    </font>
    <font>
      <sz val="10"/>
      <name val="ＭＳ 明朝"/>
      <family val="1"/>
      <charset val="128"/>
    </font>
    <font>
      <sz val="10"/>
      <color indexed="10"/>
      <name val="ＭＳ 明朝"/>
      <family val="1"/>
      <charset val="128"/>
    </font>
    <font>
      <b/>
      <sz val="14"/>
      <name val="ＭＳ 明朝"/>
      <family val="1"/>
      <charset val="128"/>
    </font>
    <font>
      <sz val="6"/>
      <name val="ＭＳ Ｐゴシック"/>
      <family val="3"/>
      <charset val="128"/>
    </font>
    <font>
      <b/>
      <sz val="10"/>
      <name val="ＭＳ 明朝"/>
      <family val="1"/>
      <charset val="128"/>
    </font>
    <font>
      <sz val="14"/>
      <name val="ＭＳ 明朝"/>
      <family val="1"/>
      <charset val="128"/>
    </font>
    <font>
      <sz val="8"/>
      <name val="ＭＳ 明朝"/>
      <family val="1"/>
      <charset val="128"/>
    </font>
    <font>
      <sz val="11"/>
      <name val="ＭＳ 明朝"/>
      <family val="1"/>
      <charset val="128"/>
    </font>
    <font>
      <sz val="11"/>
      <color indexed="12"/>
      <name val="ＭＳ 明朝"/>
      <family val="1"/>
      <charset val="128"/>
    </font>
    <font>
      <sz val="11"/>
      <color rgb="FFFF0000"/>
      <name val="ＭＳ 明朝"/>
      <family val="1"/>
      <charset val="128"/>
    </font>
    <font>
      <sz val="10"/>
      <color theme="1"/>
      <name val="ＭＳ 明朝"/>
      <family val="1"/>
      <charset val="128"/>
    </font>
    <font>
      <sz val="8"/>
      <color theme="1"/>
      <name val="ＭＳ 明朝"/>
      <family val="1"/>
      <charset val="128"/>
    </font>
    <font>
      <sz val="11"/>
      <color rgb="FF000000"/>
      <name val="ＭＳ Ｐゴシック"/>
      <family val="3"/>
      <charset val="128"/>
    </font>
    <font>
      <sz val="10"/>
      <color rgb="FFFF0000"/>
      <name val="ＭＳ 明朝"/>
      <family val="1"/>
      <charset val="128"/>
    </font>
    <font>
      <sz val="6"/>
      <name val="ＭＳ 明朝"/>
      <family val="1"/>
      <charset val="128"/>
    </font>
    <font>
      <sz val="9"/>
      <color theme="1"/>
      <name val="ＭＳ 明朝"/>
      <family val="1"/>
      <charset val="128"/>
    </font>
    <font>
      <sz val="9"/>
      <color rgb="FF000000"/>
      <name val="ＭＳ 明朝"/>
      <family val="1"/>
      <charset val="128"/>
    </font>
    <font>
      <vertAlign val="superscript"/>
      <sz val="10"/>
      <color theme="1"/>
      <name val="ＭＳ 明朝"/>
      <family val="1"/>
      <charset val="128"/>
    </font>
    <font>
      <b/>
      <sz val="16"/>
      <name val="游ゴシック"/>
      <family val="3"/>
      <charset val="128"/>
      <scheme val="minor"/>
    </font>
    <font>
      <sz val="11"/>
      <name val="游ゴシック"/>
      <family val="2"/>
      <charset val="128"/>
      <scheme val="minor"/>
    </font>
    <font>
      <sz val="11"/>
      <name val="游ゴシック"/>
      <family val="3"/>
      <charset val="128"/>
      <scheme val="minor"/>
    </font>
    <font>
      <sz val="16"/>
      <color theme="1"/>
      <name val="ＭＳ Ｐ明朝"/>
      <family val="1"/>
      <charset val="128"/>
    </font>
  </fonts>
  <fills count="12">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rgb="FFFFC000"/>
        <bgColor indexed="64"/>
      </patternFill>
    </fill>
    <fill>
      <patternFill patternType="solid">
        <fgColor rgb="FFFEA4CD"/>
        <bgColor indexed="64"/>
      </patternFill>
    </fill>
    <fill>
      <patternFill patternType="solid">
        <fgColor theme="9" tint="0.59999389629810485"/>
        <bgColor indexed="64"/>
      </patternFill>
    </fill>
    <fill>
      <patternFill patternType="solid">
        <fgColor rgb="FFFF0000"/>
        <bgColor indexed="64"/>
      </patternFill>
    </fill>
    <fill>
      <patternFill patternType="solid">
        <fgColor theme="7"/>
        <bgColor indexed="64"/>
      </patternFill>
    </fill>
  </fills>
  <borders count="8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bottom style="thin">
        <color indexed="64"/>
      </bottom>
      <diagonal/>
    </border>
    <border>
      <left style="medium">
        <color auto="1"/>
      </left>
      <right/>
      <top style="thin">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style="medium">
        <color auto="1"/>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thin">
        <color auto="1"/>
      </right>
      <top style="medium">
        <color auto="1"/>
      </top>
      <bottom/>
      <diagonal/>
    </border>
    <border>
      <left style="medium">
        <color auto="1"/>
      </left>
      <right/>
      <top style="medium">
        <color auto="1"/>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indexed="64"/>
      </left>
      <right/>
      <top/>
      <bottom/>
      <diagonal/>
    </border>
    <border>
      <left/>
      <right style="medium">
        <color auto="1"/>
      </right>
      <top/>
      <bottom/>
      <diagonal/>
    </border>
    <border>
      <left/>
      <right/>
      <top style="mediumDashDot">
        <color auto="1"/>
      </top>
      <bottom/>
      <diagonal/>
    </border>
    <border>
      <left/>
      <right/>
      <top/>
      <bottom style="mediumDashDot">
        <color auto="1"/>
      </bottom>
      <diagonal/>
    </border>
    <border>
      <left/>
      <right/>
      <top style="thin">
        <color auto="1"/>
      </top>
      <bottom style="mediumDashDot">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medium">
        <color theme="3" tint="-0.249977111117893"/>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right style="medium">
        <color theme="3" tint="-0.249977111117893"/>
      </right>
      <top style="medium">
        <color theme="3" tint="-0.249977111117893"/>
      </top>
      <bottom style="medium">
        <color theme="3" tint="-0.249977111117893"/>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1" fillId="0" borderId="0" applyFont="0" applyFill="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cellStyleXfs>
  <cellXfs count="636">
    <xf numFmtId="0" fontId="0" fillId="0" borderId="0" xfId="0">
      <alignment vertical="center"/>
    </xf>
    <xf numFmtId="0" fontId="1" fillId="0" borderId="0" xfId="0" applyFont="1">
      <alignment vertical="center"/>
    </xf>
    <xf numFmtId="0" fontId="3" fillId="0" borderId="0" xfId="0" applyFont="1">
      <alignment vertical="center"/>
    </xf>
    <xf numFmtId="0" fontId="1" fillId="0" borderId="3" xfId="0" applyFont="1" applyBorder="1">
      <alignment vertical="center"/>
    </xf>
    <xf numFmtId="0" fontId="1" fillId="0" borderId="2" xfId="0" applyFont="1" applyBorder="1">
      <alignment vertical="center"/>
    </xf>
    <xf numFmtId="0" fontId="1" fillId="0" borderId="6" xfId="0" applyFont="1" applyBorder="1">
      <alignment vertical="center"/>
    </xf>
    <xf numFmtId="56" fontId="1" fillId="0" borderId="0" xfId="0" quotePrefix="1" applyNumberFormat="1" applyFont="1" applyAlignment="1">
      <alignment horizontal="left" vertical="center"/>
    </xf>
    <xf numFmtId="0" fontId="1" fillId="0" borderId="0" xfId="0" applyFont="1" applyAlignment="1">
      <alignment vertical="center"/>
    </xf>
    <xf numFmtId="0" fontId="1" fillId="0" borderId="0" xfId="0" applyFont="1" applyAlignment="1">
      <alignment vertical="top"/>
    </xf>
    <xf numFmtId="0" fontId="5" fillId="0" borderId="0" xfId="0" applyFont="1">
      <alignment vertical="center"/>
    </xf>
    <xf numFmtId="0" fontId="5" fillId="0" borderId="0" xfId="0" applyFont="1" applyAlignment="1">
      <alignment horizontal="right" vertical="center"/>
    </xf>
    <xf numFmtId="0" fontId="1" fillId="0" borderId="0" xfId="0" applyFont="1" applyBorder="1" applyAlignment="1">
      <alignment vertical="center"/>
    </xf>
    <xf numFmtId="0" fontId="7" fillId="0" borderId="0" xfId="0" applyFont="1">
      <alignment vertical="center"/>
    </xf>
    <xf numFmtId="0" fontId="1" fillId="0" borderId="31" xfId="0" applyFont="1" applyBorder="1" applyAlignment="1">
      <alignment vertical="center" wrapText="1"/>
    </xf>
    <xf numFmtId="0" fontId="1" fillId="0" borderId="39" xfId="0" applyFont="1" applyBorder="1" applyAlignment="1">
      <alignment vertical="center" wrapText="1"/>
    </xf>
    <xf numFmtId="0" fontId="1" fillId="0" borderId="35" xfId="0" applyFont="1" applyBorder="1" applyAlignment="1">
      <alignment vertical="center" wrapText="1"/>
    </xf>
    <xf numFmtId="0" fontId="1" fillId="0" borderId="34" xfId="0" applyFont="1" applyBorder="1" applyAlignment="1">
      <alignment vertical="center" wrapText="1"/>
    </xf>
    <xf numFmtId="0" fontId="1" fillId="0" borderId="31" xfId="0" applyFont="1" applyBorder="1">
      <alignment vertical="center"/>
    </xf>
    <xf numFmtId="0" fontId="1" fillId="0" borderId="39" xfId="0" applyFont="1" applyBorder="1">
      <alignment vertical="center"/>
    </xf>
    <xf numFmtId="0" fontId="1" fillId="0" borderId="0" xfId="0" applyFont="1" applyBorder="1">
      <alignment vertical="center"/>
    </xf>
    <xf numFmtId="0" fontId="1" fillId="0" borderId="54" xfId="0" applyFont="1" applyBorder="1">
      <alignment vertical="center"/>
    </xf>
    <xf numFmtId="0" fontId="1" fillId="0" borderId="35" xfId="0" applyFont="1" applyBorder="1">
      <alignment vertical="center"/>
    </xf>
    <xf numFmtId="0" fontId="1" fillId="0" borderId="34" xfId="0" applyFont="1" applyBorder="1">
      <alignment vertical="center"/>
    </xf>
    <xf numFmtId="0" fontId="1" fillId="0" borderId="0" xfId="0" quotePrefix="1" applyFont="1" applyBorder="1" applyAlignment="1">
      <alignment vertical="center"/>
    </xf>
    <xf numFmtId="0" fontId="1" fillId="0" borderId="0" xfId="0" applyFont="1" applyAlignment="1">
      <alignment horizontal="left" vertical="center"/>
    </xf>
    <xf numFmtId="0" fontId="1" fillId="0" borderId="0" xfId="0" applyFont="1" applyBorder="1" applyAlignment="1">
      <alignment horizontal="center" vertical="center"/>
    </xf>
    <xf numFmtId="0" fontId="5" fillId="0" borderId="0" xfId="0" applyFont="1" applyBorder="1" applyAlignment="1">
      <alignment horizontal="left" vertical="center" wrapText="1"/>
    </xf>
    <xf numFmtId="0" fontId="12" fillId="2" borderId="0" xfId="0" applyFont="1" applyFill="1">
      <alignment vertical="center"/>
    </xf>
    <xf numFmtId="0" fontId="0" fillId="2" borderId="0" xfId="0" applyFill="1">
      <alignment vertical="center"/>
    </xf>
    <xf numFmtId="0" fontId="13" fillId="2" borderId="0" xfId="0" applyFont="1" applyFill="1">
      <alignment vertical="center"/>
    </xf>
    <xf numFmtId="0" fontId="0" fillId="2" borderId="0" xfId="0" applyFill="1" applyAlignment="1">
      <alignment horizontal="left" vertical="center"/>
    </xf>
    <xf numFmtId="0" fontId="0" fillId="2" borderId="0" xfId="0" applyFill="1" applyAlignment="1">
      <alignment horizontal="right" vertical="center"/>
    </xf>
    <xf numFmtId="0" fontId="0" fillId="3" borderId="21" xfId="0" applyFill="1" applyBorder="1">
      <alignment vertical="center"/>
    </xf>
    <xf numFmtId="0" fontId="0" fillId="0" borderId="21" xfId="0" applyBorder="1">
      <alignment vertical="center"/>
    </xf>
    <xf numFmtId="0" fontId="0" fillId="4" borderId="21" xfId="0" applyFill="1" applyBorder="1">
      <alignment vertical="center"/>
    </xf>
    <xf numFmtId="0" fontId="0" fillId="5" borderId="21" xfId="0" applyFill="1" applyBorder="1">
      <alignment vertical="center"/>
    </xf>
    <xf numFmtId="0" fontId="0" fillId="0" borderId="0" xfId="0" applyAlignment="1">
      <alignment vertical="center"/>
    </xf>
    <xf numFmtId="0" fontId="0" fillId="0" borderId="0" xfId="0" applyAlignment="1">
      <alignment horizontal="center" vertical="center"/>
    </xf>
    <xf numFmtId="177" fontId="0" fillId="0" borderId="2" xfId="0" applyNumberFormat="1" applyFill="1" applyBorder="1" applyAlignment="1">
      <alignment horizontal="center" vertical="center"/>
    </xf>
    <xf numFmtId="177" fontId="0" fillId="0" borderId="6" xfId="0" applyNumberFormat="1" applyBorder="1" applyAlignment="1">
      <alignment vertical="center"/>
    </xf>
    <xf numFmtId="177" fontId="0" fillId="0" borderId="2" xfId="0" applyNumberFormat="1" applyBorder="1" applyAlignment="1">
      <alignment vertical="center"/>
    </xf>
    <xf numFmtId="0" fontId="0" fillId="0" borderId="2" xfId="0" applyFill="1" applyBorder="1" applyAlignment="1">
      <alignment horizontal="center" vertical="center"/>
    </xf>
    <xf numFmtId="177" fontId="0" fillId="0" borderId="2" xfId="0" applyNumberFormat="1" applyFill="1" applyBorder="1" applyAlignment="1">
      <alignment vertical="center"/>
    </xf>
    <xf numFmtId="0" fontId="0" fillId="0" borderId="1" xfId="0" applyFill="1" applyBorder="1" applyAlignment="1">
      <alignment vertical="center"/>
    </xf>
    <xf numFmtId="0" fontId="0" fillId="0" borderId="1" xfId="0" applyBorder="1" applyAlignment="1">
      <alignment horizontal="left" vertical="center"/>
    </xf>
    <xf numFmtId="0" fontId="15" fillId="0" borderId="10" xfId="0" applyFont="1" applyBorder="1" applyAlignment="1">
      <alignment vertical="center"/>
    </xf>
    <xf numFmtId="0" fontId="0" fillId="0" borderId="10" xfId="0" applyBorder="1" applyAlignment="1">
      <alignment vertical="center"/>
    </xf>
    <xf numFmtId="0" fontId="0" fillId="0" borderId="0" xfId="0" applyAlignment="1">
      <alignment horizontal="left" vertical="center"/>
    </xf>
    <xf numFmtId="177" fontId="0" fillId="0" borderId="6" xfId="0" applyNumberFormat="1" applyFill="1" applyBorder="1" applyAlignment="1">
      <alignment vertical="center"/>
    </xf>
    <xf numFmtId="0" fontId="15" fillId="0" borderId="0" xfId="0" applyFont="1" applyAlignment="1">
      <alignment horizontal="left" vertical="center"/>
    </xf>
    <xf numFmtId="3" fontId="0" fillId="0" borderId="0" xfId="0" applyNumberFormat="1">
      <alignment vertical="center"/>
    </xf>
    <xf numFmtId="38" fontId="0" fillId="0" borderId="0" xfId="1" applyFont="1" applyFill="1" applyBorder="1" applyAlignment="1">
      <alignment horizontal="center" vertical="center"/>
    </xf>
    <xf numFmtId="0" fontId="0" fillId="0" borderId="55" xfId="0" applyBorder="1" applyAlignment="1">
      <alignment vertical="center"/>
    </xf>
    <xf numFmtId="0" fontId="0" fillId="0" borderId="55" xfId="0" applyBorder="1" applyAlignment="1">
      <alignment horizontal="left" vertical="center"/>
    </xf>
    <xf numFmtId="38" fontId="0" fillId="5" borderId="1" xfId="1" applyFont="1" applyFill="1" applyBorder="1" applyAlignment="1">
      <alignment vertical="center"/>
    </xf>
    <xf numFmtId="38" fontId="0" fillId="0" borderId="1" xfId="1" applyFont="1" applyBorder="1" applyAlignment="1">
      <alignment vertical="center"/>
    </xf>
    <xf numFmtId="0" fontId="0" fillId="0" borderId="57" xfId="0" applyBorder="1" applyAlignment="1">
      <alignment vertical="center"/>
    </xf>
    <xf numFmtId="0" fontId="0" fillId="0" borderId="56" xfId="0" applyBorder="1" applyAlignment="1">
      <alignment horizontal="left" vertical="center"/>
    </xf>
    <xf numFmtId="0" fontId="1" fillId="0" borderId="0" xfId="0" quotePrefix="1" applyFont="1" applyAlignment="1">
      <alignment horizontal="left" vertical="center"/>
    </xf>
    <xf numFmtId="0" fontId="1" fillId="0" borderId="0" xfId="0" quotePrefix="1" applyFont="1" applyBorder="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22" fillId="0" borderId="0" xfId="0" applyFont="1">
      <alignment vertical="center"/>
    </xf>
    <xf numFmtId="0" fontId="23" fillId="0" borderId="0" xfId="0" applyFont="1">
      <alignment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49" fontId="25" fillId="0" borderId="0" xfId="2" applyNumberFormat="1" applyFont="1" applyBorder="1" applyAlignment="1">
      <alignment vertical="center"/>
    </xf>
    <xf numFmtId="49" fontId="25" fillId="0" borderId="0" xfId="2" applyNumberFormat="1" applyFont="1" applyAlignment="1">
      <alignment vertical="center"/>
    </xf>
    <xf numFmtId="49" fontId="30" fillId="0" borderId="0" xfId="2" applyNumberFormat="1" applyFont="1" applyBorder="1" applyAlignment="1">
      <alignment vertical="center"/>
    </xf>
    <xf numFmtId="49" fontId="32" fillId="0" borderId="0" xfId="2" applyNumberFormat="1" applyFont="1" applyBorder="1" applyAlignment="1">
      <alignment vertical="center"/>
    </xf>
    <xf numFmtId="49" fontId="32" fillId="0" borderId="0" xfId="2" applyNumberFormat="1" applyFont="1" applyAlignment="1">
      <alignment vertical="center"/>
    </xf>
    <xf numFmtId="0" fontId="32" fillId="0" borderId="0" xfId="2" applyNumberFormat="1" applyFont="1" applyBorder="1" applyAlignment="1">
      <alignment vertical="center"/>
    </xf>
    <xf numFmtId="0" fontId="32" fillId="0" borderId="0" xfId="2" applyFont="1" applyBorder="1" applyAlignment="1">
      <alignment vertical="center"/>
    </xf>
    <xf numFmtId="49" fontId="33" fillId="0" borderId="0" xfId="2" applyNumberFormat="1" applyFont="1" applyBorder="1" applyAlignment="1">
      <alignment vertical="center" shrinkToFit="1"/>
    </xf>
    <xf numFmtId="49" fontId="33" fillId="0" borderId="0" xfId="2" applyNumberFormat="1" applyFont="1" applyBorder="1" applyAlignment="1">
      <alignment vertical="center"/>
    </xf>
    <xf numFmtId="49" fontId="32" fillId="0" borderId="0" xfId="2" applyNumberFormat="1" applyFont="1" applyBorder="1" applyAlignment="1">
      <alignment horizontal="center" vertical="center"/>
    </xf>
    <xf numFmtId="179" fontId="32" fillId="0" borderId="0" xfId="2" applyNumberFormat="1" applyFont="1" applyBorder="1" applyAlignment="1">
      <alignment vertical="center" shrinkToFit="1"/>
    </xf>
    <xf numFmtId="0" fontId="32" fillId="0" borderId="0" xfId="2" applyFont="1" applyBorder="1" applyAlignment="1">
      <alignment vertical="center" shrinkToFit="1"/>
    </xf>
    <xf numFmtId="179" fontId="33" fillId="0" borderId="0" xfId="2" applyNumberFormat="1" applyFont="1" applyBorder="1" applyAlignment="1">
      <alignment vertical="center" shrinkToFit="1"/>
    </xf>
    <xf numFmtId="49" fontId="25" fillId="0" borderId="0" xfId="2" applyNumberFormat="1" applyFont="1" applyBorder="1" applyAlignment="1">
      <alignment horizontal="right" vertical="center"/>
    </xf>
    <xf numFmtId="49" fontId="35" fillId="0" borderId="33" xfId="2" applyNumberFormat="1" applyFont="1" applyBorder="1" applyAlignment="1">
      <alignment horizontal="center" vertical="center"/>
    </xf>
    <xf numFmtId="180" fontId="35" fillId="0" borderId="67" xfId="2" applyNumberFormat="1" applyFont="1" applyBorder="1" applyAlignment="1">
      <alignment horizontal="right" vertical="center"/>
    </xf>
    <xf numFmtId="49" fontId="35" fillId="0" borderId="11" xfId="2" applyNumberFormat="1" applyFont="1" applyBorder="1" applyAlignment="1">
      <alignment horizontal="center" vertical="center"/>
    </xf>
    <xf numFmtId="180" fontId="35" fillId="0" borderId="9" xfId="2" applyNumberFormat="1" applyFont="1" applyBorder="1" applyAlignment="1">
      <alignment horizontal="right" vertical="center"/>
    </xf>
    <xf numFmtId="49" fontId="35" fillId="0" borderId="24" xfId="2" applyNumberFormat="1" applyFont="1" applyBorder="1" applyAlignment="1">
      <alignment horizontal="center" vertical="center"/>
    </xf>
    <xf numFmtId="180" fontId="35" fillId="0" borderId="25" xfId="2" applyNumberFormat="1" applyFont="1" applyBorder="1" applyAlignment="1">
      <alignment horizontal="right" vertical="center"/>
    </xf>
    <xf numFmtId="0" fontId="37" fillId="0" borderId="0" xfId="2" applyFont="1" applyBorder="1" applyAlignment="1">
      <alignment horizontal="left" vertical="center" readingOrder="1"/>
    </xf>
    <xf numFmtId="180" fontId="38" fillId="0" borderId="67" xfId="2" applyNumberFormat="1" applyFont="1" applyBorder="1" applyAlignment="1">
      <alignment horizontal="right" vertical="center"/>
    </xf>
    <xf numFmtId="49" fontId="38" fillId="0" borderId="33" xfId="2" applyNumberFormat="1" applyFont="1" applyBorder="1" applyAlignment="1">
      <alignment horizontal="center" vertical="center"/>
    </xf>
    <xf numFmtId="49" fontId="35" fillId="0" borderId="5" xfId="2" applyNumberFormat="1" applyFont="1" applyBorder="1" applyAlignment="1">
      <alignment horizontal="center" vertical="center"/>
    </xf>
    <xf numFmtId="180" fontId="38" fillId="0" borderId="4" xfId="2" applyNumberFormat="1" applyFont="1" applyBorder="1" applyAlignment="1">
      <alignment horizontal="right" vertical="center"/>
    </xf>
    <xf numFmtId="49" fontId="38" fillId="0" borderId="5" xfId="2" applyNumberFormat="1" applyFont="1" applyBorder="1" applyAlignment="1">
      <alignment horizontal="center" vertical="center"/>
    </xf>
    <xf numFmtId="180" fontId="35" fillId="0" borderId="4" xfId="2" applyNumberFormat="1" applyFont="1" applyBorder="1" applyAlignment="1">
      <alignment horizontal="right" vertical="center"/>
    </xf>
    <xf numFmtId="49" fontId="35" fillId="0" borderId="60" xfId="2" applyNumberFormat="1" applyFont="1" applyBorder="1" applyAlignment="1">
      <alignment horizontal="center" vertical="center"/>
    </xf>
    <xf numFmtId="180" fontId="35" fillId="0" borderId="64" xfId="2" applyNumberFormat="1" applyFont="1" applyBorder="1" applyAlignment="1">
      <alignment horizontal="right" vertical="center"/>
    </xf>
    <xf numFmtId="49" fontId="25" fillId="0" borderId="60" xfId="2" applyNumberFormat="1" applyFont="1" applyBorder="1" applyAlignment="1">
      <alignment vertical="center"/>
    </xf>
    <xf numFmtId="49" fontId="25" fillId="0" borderId="0" xfId="2" applyNumberFormat="1" applyFont="1" applyBorder="1" applyAlignment="1">
      <alignment horizontal="center" vertical="center"/>
    </xf>
    <xf numFmtId="49" fontId="35" fillId="0" borderId="0" xfId="2" applyNumberFormat="1" applyFont="1" applyBorder="1" applyAlignment="1">
      <alignment horizontal="center" vertical="center"/>
    </xf>
    <xf numFmtId="180" fontId="35" fillId="0" borderId="0" xfId="2" applyNumberFormat="1" applyFont="1" applyBorder="1" applyAlignment="1">
      <alignment horizontal="right" vertical="center"/>
    </xf>
    <xf numFmtId="49" fontId="36" fillId="0" borderId="0" xfId="2" applyNumberFormat="1" applyFont="1" applyBorder="1" applyAlignment="1">
      <alignment vertical="center"/>
    </xf>
    <xf numFmtId="0" fontId="36" fillId="0" borderId="0" xfId="2" applyFont="1" applyBorder="1" applyAlignment="1">
      <alignment vertical="center"/>
    </xf>
    <xf numFmtId="49" fontId="25" fillId="0" borderId="0" xfId="2" applyNumberFormat="1" applyFont="1" applyBorder="1" applyAlignment="1">
      <alignment horizontal="left" vertical="center"/>
    </xf>
    <xf numFmtId="49" fontId="39" fillId="0" borderId="0" xfId="2" applyNumberFormat="1" applyFont="1" applyAlignment="1">
      <alignment vertical="center"/>
    </xf>
    <xf numFmtId="49" fontId="26" fillId="0" borderId="0" xfId="2" applyNumberFormat="1" applyFont="1" applyBorder="1" applyAlignment="1">
      <alignment vertical="center" shrinkToFit="1"/>
    </xf>
    <xf numFmtId="49" fontId="25" fillId="0" borderId="0" xfId="2" applyNumberFormat="1" applyFont="1" applyFill="1" applyBorder="1" applyAlignment="1">
      <alignment vertical="center"/>
    </xf>
    <xf numFmtId="49" fontId="25" fillId="0" borderId="0" xfId="2" applyNumberFormat="1" applyFont="1" applyFill="1" applyAlignment="1">
      <alignment vertical="center"/>
    </xf>
    <xf numFmtId="49" fontId="30" fillId="0" borderId="0" xfId="2" applyNumberFormat="1" applyFont="1" applyFill="1" applyBorder="1" applyAlignment="1">
      <alignment vertical="center"/>
    </xf>
    <xf numFmtId="49" fontId="32" fillId="0" borderId="0" xfId="2" applyNumberFormat="1" applyFont="1" applyFill="1" applyBorder="1" applyAlignment="1">
      <alignment vertical="center"/>
    </xf>
    <xf numFmtId="49" fontId="32" fillId="0" borderId="0" xfId="2" applyNumberFormat="1" applyFont="1" applyFill="1" applyAlignment="1">
      <alignment vertical="center"/>
    </xf>
    <xf numFmtId="0" fontId="32" fillId="0" borderId="0" xfId="2" applyNumberFormat="1" applyFont="1" applyFill="1" applyBorder="1" applyAlignment="1">
      <alignment vertical="center"/>
    </xf>
    <xf numFmtId="0" fontId="32" fillId="0" borderId="0" xfId="2" applyFont="1" applyFill="1" applyBorder="1" applyAlignment="1">
      <alignment vertical="center"/>
    </xf>
    <xf numFmtId="49" fontId="33" fillId="0" borderId="0" xfId="2" applyNumberFormat="1" applyFont="1" applyFill="1" applyBorder="1" applyAlignment="1">
      <alignment vertical="center" shrinkToFit="1"/>
    </xf>
    <xf numFmtId="49" fontId="33" fillId="0" borderId="0" xfId="2" applyNumberFormat="1" applyFont="1" applyFill="1" applyBorder="1" applyAlignment="1">
      <alignment vertical="center"/>
    </xf>
    <xf numFmtId="49" fontId="32" fillId="0" borderId="0" xfId="2" applyNumberFormat="1" applyFont="1" applyFill="1" applyBorder="1" applyAlignment="1">
      <alignment horizontal="center" vertical="center"/>
    </xf>
    <xf numFmtId="179" fontId="32" fillId="0" borderId="0" xfId="2" applyNumberFormat="1" applyFont="1" applyFill="1" applyBorder="1" applyAlignment="1">
      <alignment vertical="center" shrinkToFit="1"/>
    </xf>
    <xf numFmtId="0" fontId="32" fillId="0" borderId="0" xfId="2" applyFont="1" applyFill="1" applyBorder="1" applyAlignment="1">
      <alignment vertical="center" shrinkToFit="1"/>
    </xf>
    <xf numFmtId="179" fontId="33" fillId="0" borderId="0" xfId="2" applyNumberFormat="1" applyFont="1" applyFill="1" applyBorder="1" applyAlignment="1">
      <alignment vertical="center" shrinkToFit="1"/>
    </xf>
    <xf numFmtId="49" fontId="25" fillId="0" borderId="0" xfId="2" applyNumberFormat="1" applyFont="1" applyFill="1" applyBorder="1" applyAlignment="1">
      <alignment horizontal="right" vertical="center"/>
    </xf>
    <xf numFmtId="49" fontId="35" fillId="0" borderId="33" xfId="2" applyNumberFormat="1" applyFont="1" applyFill="1" applyBorder="1" applyAlignment="1">
      <alignment horizontal="center" vertical="center"/>
    </xf>
    <xf numFmtId="180" fontId="25" fillId="0" borderId="67" xfId="2" applyNumberFormat="1" applyFont="1" applyFill="1" applyBorder="1" applyAlignment="1">
      <alignment horizontal="right" vertical="center"/>
    </xf>
    <xf numFmtId="49" fontId="25" fillId="0" borderId="33" xfId="2" applyNumberFormat="1" applyFont="1" applyFill="1" applyBorder="1" applyAlignment="1">
      <alignment horizontal="center" vertical="center"/>
    </xf>
    <xf numFmtId="180" fontId="35" fillId="0" borderId="67" xfId="2" applyNumberFormat="1" applyFont="1" applyFill="1" applyBorder="1" applyAlignment="1">
      <alignment horizontal="right" vertical="center"/>
    </xf>
    <xf numFmtId="49" fontId="35" fillId="0" borderId="11" xfId="2" applyNumberFormat="1" applyFont="1" applyFill="1" applyBorder="1" applyAlignment="1">
      <alignment horizontal="center" vertical="center"/>
    </xf>
    <xf numFmtId="180" fontId="35" fillId="0" borderId="9" xfId="2" applyNumberFormat="1" applyFont="1" applyFill="1" applyBorder="1" applyAlignment="1">
      <alignment horizontal="right" vertical="center"/>
    </xf>
    <xf numFmtId="49" fontId="35" fillId="0" borderId="24" xfId="2" applyNumberFormat="1" applyFont="1" applyFill="1" applyBorder="1" applyAlignment="1">
      <alignment horizontal="center" vertical="center"/>
    </xf>
    <xf numFmtId="180" fontId="35" fillId="0" borderId="25" xfId="2" applyNumberFormat="1" applyFont="1" applyFill="1" applyBorder="1" applyAlignment="1">
      <alignment horizontal="right" vertical="center"/>
    </xf>
    <xf numFmtId="0" fontId="37" fillId="0" borderId="0" xfId="2" applyFont="1" applyFill="1" applyBorder="1" applyAlignment="1">
      <alignment horizontal="left" vertical="center" readingOrder="1"/>
    </xf>
    <xf numFmtId="180" fontId="38" fillId="0" borderId="67" xfId="2" applyNumberFormat="1" applyFont="1" applyFill="1" applyBorder="1" applyAlignment="1">
      <alignment horizontal="right" vertical="center"/>
    </xf>
    <xf numFmtId="49" fontId="38" fillId="0" borderId="33" xfId="2" applyNumberFormat="1" applyFont="1" applyFill="1" applyBorder="1" applyAlignment="1">
      <alignment horizontal="center" vertical="center"/>
    </xf>
    <xf numFmtId="49" fontId="35" fillId="0" borderId="5" xfId="2" applyNumberFormat="1" applyFont="1" applyFill="1" applyBorder="1" applyAlignment="1">
      <alignment horizontal="center" vertical="center"/>
    </xf>
    <xf numFmtId="180" fontId="38" fillId="0" borderId="4" xfId="2" applyNumberFormat="1" applyFont="1" applyFill="1" applyBorder="1" applyAlignment="1">
      <alignment horizontal="right" vertical="center"/>
    </xf>
    <xf numFmtId="49" fontId="38" fillId="0" borderId="5" xfId="2" applyNumberFormat="1" applyFont="1" applyFill="1" applyBorder="1" applyAlignment="1">
      <alignment horizontal="center" vertical="center"/>
    </xf>
    <xf numFmtId="180" fontId="35" fillId="0" borderId="4" xfId="2" applyNumberFormat="1" applyFont="1" applyFill="1" applyBorder="1" applyAlignment="1">
      <alignment horizontal="right" vertical="center"/>
    </xf>
    <xf numFmtId="49" fontId="35" fillId="0" borderId="60" xfId="2" applyNumberFormat="1" applyFont="1" applyFill="1" applyBorder="1" applyAlignment="1">
      <alignment horizontal="center" vertical="center"/>
    </xf>
    <xf numFmtId="180" fontId="35" fillId="0" borderId="64" xfId="2" applyNumberFormat="1" applyFont="1" applyFill="1" applyBorder="1" applyAlignment="1">
      <alignment horizontal="right" vertical="center"/>
    </xf>
    <xf numFmtId="49" fontId="25" fillId="0" borderId="60" xfId="2" applyNumberFormat="1" applyFont="1" applyFill="1" applyBorder="1" applyAlignment="1">
      <alignment vertical="center"/>
    </xf>
    <xf numFmtId="49" fontId="35" fillId="0" borderId="60" xfId="2" applyNumberFormat="1" applyFont="1" applyFill="1" applyBorder="1" applyAlignment="1">
      <alignment vertical="center"/>
    </xf>
    <xf numFmtId="180" fontId="35" fillId="0" borderId="64" xfId="2" applyNumberFormat="1" applyFont="1" applyFill="1" applyBorder="1" applyAlignment="1">
      <alignment vertical="center"/>
    </xf>
    <xf numFmtId="49" fontId="25" fillId="0" borderId="0" xfId="2" applyNumberFormat="1" applyFont="1" applyFill="1" applyBorder="1" applyAlignment="1">
      <alignment horizontal="center" vertical="center"/>
    </xf>
    <xf numFmtId="49" fontId="35" fillId="0" borderId="0" xfId="2" applyNumberFormat="1" applyFont="1" applyFill="1" applyBorder="1" applyAlignment="1">
      <alignment horizontal="center" vertical="center"/>
    </xf>
    <xf numFmtId="180" fontId="35" fillId="0" borderId="0" xfId="2" applyNumberFormat="1" applyFont="1" applyFill="1" applyBorder="1" applyAlignment="1">
      <alignment horizontal="right" vertical="center"/>
    </xf>
    <xf numFmtId="49" fontId="35" fillId="0" borderId="0" xfId="2" applyNumberFormat="1" applyFont="1" applyFill="1" applyBorder="1" applyAlignment="1">
      <alignment vertical="center"/>
    </xf>
    <xf numFmtId="180" fontId="35" fillId="0" borderId="0" xfId="2" applyNumberFormat="1" applyFont="1" applyFill="1" applyBorder="1" applyAlignment="1">
      <alignment vertical="center"/>
    </xf>
    <xf numFmtId="49" fontId="36" fillId="0" borderId="0" xfId="2" applyNumberFormat="1" applyFont="1" applyFill="1" applyBorder="1" applyAlignment="1">
      <alignment vertical="center"/>
    </xf>
    <xf numFmtId="0" fontId="36" fillId="0" borderId="0" xfId="2" applyFont="1" applyFill="1" applyBorder="1" applyAlignment="1">
      <alignment vertical="center"/>
    </xf>
    <xf numFmtId="49" fontId="25" fillId="0" borderId="0" xfId="2" applyNumberFormat="1" applyFont="1" applyFill="1" applyBorder="1" applyAlignment="1">
      <alignment horizontal="left" vertical="center"/>
    </xf>
    <xf numFmtId="49" fontId="39" fillId="0" borderId="0" xfId="2" applyNumberFormat="1" applyFont="1" applyFill="1" applyAlignment="1">
      <alignment vertical="center"/>
    </xf>
    <xf numFmtId="49" fontId="35" fillId="0" borderId="32" xfId="2" applyNumberFormat="1" applyFont="1" applyBorder="1" applyAlignment="1">
      <alignment horizontal="center" vertical="center"/>
    </xf>
    <xf numFmtId="180" fontId="35" fillId="0" borderId="40" xfId="2" applyNumberFormat="1" applyFont="1" applyBorder="1" applyAlignment="1">
      <alignment horizontal="right" vertical="center"/>
    </xf>
    <xf numFmtId="49" fontId="35" fillId="0" borderId="72" xfId="2" applyNumberFormat="1" applyFont="1" applyBorder="1" applyAlignment="1">
      <alignment vertical="center"/>
    </xf>
    <xf numFmtId="180" fontId="35" fillId="0" borderId="74" xfId="2" applyNumberFormat="1" applyFont="1" applyBorder="1" applyAlignment="1">
      <alignment vertical="center"/>
    </xf>
    <xf numFmtId="0" fontId="36" fillId="0" borderId="73" xfId="2" applyFont="1" applyBorder="1" applyAlignment="1">
      <alignment vertical="center"/>
    </xf>
    <xf numFmtId="0" fontId="36" fillId="0" borderId="75" xfId="2" applyFont="1" applyBorder="1" applyAlignment="1">
      <alignment vertical="center"/>
    </xf>
    <xf numFmtId="49" fontId="35" fillId="0" borderId="37" xfId="2" applyNumberFormat="1" applyFont="1" applyBorder="1" applyAlignment="1">
      <alignment horizontal="center" vertical="center"/>
    </xf>
    <xf numFmtId="180" fontId="35" fillId="0" borderId="36" xfId="2" applyNumberFormat="1" applyFont="1" applyBorder="1" applyAlignment="1">
      <alignment horizontal="right" vertical="center"/>
    </xf>
    <xf numFmtId="49" fontId="35" fillId="0" borderId="37" xfId="2" applyNumberFormat="1" applyFont="1" applyBorder="1" applyAlignment="1">
      <alignment vertical="center"/>
    </xf>
    <xf numFmtId="180" fontId="35" fillId="0" borderId="36" xfId="2" applyNumberFormat="1" applyFont="1" applyBorder="1" applyAlignment="1">
      <alignment vertical="center"/>
    </xf>
    <xf numFmtId="0" fontId="36" fillId="0" borderId="35" xfId="2" applyFont="1" applyBorder="1" applyAlignment="1">
      <alignment vertical="center"/>
    </xf>
    <xf numFmtId="0" fontId="36" fillId="0" borderId="34" xfId="2" applyFont="1" applyBorder="1" applyAlignment="1">
      <alignment vertical="center"/>
    </xf>
    <xf numFmtId="180" fontId="35" fillId="0" borderId="0" xfId="2" applyNumberFormat="1" applyFont="1" applyBorder="1" applyAlignment="1">
      <alignment horizontal="center" vertical="center"/>
    </xf>
    <xf numFmtId="38" fontId="25" fillId="0" borderId="0" xfId="3" applyFont="1" applyAlignment="1">
      <alignment vertical="center"/>
    </xf>
    <xf numFmtId="49" fontId="35" fillId="0" borderId="72" xfId="2" applyNumberFormat="1" applyFont="1" applyBorder="1" applyAlignment="1">
      <alignment horizontal="center" vertical="center"/>
    </xf>
    <xf numFmtId="180" fontId="35" fillId="0" borderId="74" xfId="2" applyNumberFormat="1" applyFont="1" applyBorder="1" applyAlignment="1">
      <alignment horizontal="right" vertical="center"/>
    </xf>
    <xf numFmtId="49" fontId="36" fillId="0" borderId="72" xfId="2" applyNumberFormat="1" applyFont="1" applyBorder="1" applyAlignment="1">
      <alignment vertical="center"/>
    </xf>
    <xf numFmtId="0" fontId="5" fillId="0" borderId="0" xfId="0" applyFont="1" applyAlignment="1">
      <alignment vertical="center"/>
    </xf>
    <xf numFmtId="0" fontId="40" fillId="0" borderId="0" xfId="0" applyFont="1">
      <alignment vertical="center"/>
    </xf>
    <xf numFmtId="0" fontId="35" fillId="0" borderId="0" xfId="0" applyFont="1" applyAlignment="1">
      <alignment vertical="center"/>
    </xf>
    <xf numFmtId="0" fontId="35" fillId="0" borderId="0" xfId="0" applyFont="1">
      <alignment vertical="center"/>
    </xf>
    <xf numFmtId="0" fontId="35" fillId="0" borderId="0" xfId="0" applyFont="1" applyBorder="1" applyAlignment="1">
      <alignment vertical="center"/>
    </xf>
    <xf numFmtId="0" fontId="36" fillId="0" borderId="0" xfId="0" applyFont="1">
      <alignment vertical="center"/>
    </xf>
    <xf numFmtId="0" fontId="40" fillId="0" borderId="0" xfId="0" applyFont="1" applyBorder="1" applyAlignment="1">
      <alignment vertical="center"/>
    </xf>
    <xf numFmtId="0" fontId="41" fillId="0" borderId="0" xfId="0" applyFont="1">
      <alignment vertical="center"/>
    </xf>
    <xf numFmtId="0" fontId="35" fillId="0" borderId="7" xfId="0" applyFont="1" applyBorder="1">
      <alignment vertical="center"/>
    </xf>
    <xf numFmtId="0" fontId="35" fillId="0" borderId="7" xfId="0" applyFont="1" applyBorder="1" applyAlignment="1">
      <alignment vertical="center"/>
    </xf>
    <xf numFmtId="0" fontId="35" fillId="0" borderId="0" xfId="0" applyFont="1" applyAlignment="1">
      <alignment horizontal="center" vertical="center"/>
    </xf>
    <xf numFmtId="0" fontId="35" fillId="0" borderId="0" xfId="0" applyFont="1" applyFill="1" applyBorder="1" applyAlignment="1">
      <alignment vertical="center"/>
    </xf>
    <xf numFmtId="0" fontId="35" fillId="0" borderId="7" xfId="0" quotePrefix="1" applyFont="1" applyBorder="1" applyAlignment="1">
      <alignment vertical="center"/>
    </xf>
    <xf numFmtId="0" fontId="35" fillId="0" borderId="0" xfId="0" applyFont="1" applyBorder="1">
      <alignment vertical="center"/>
    </xf>
    <xf numFmtId="0" fontId="35" fillId="0" borderId="56" xfId="0" applyFont="1" applyBorder="1" applyAlignment="1">
      <alignment vertical="center"/>
    </xf>
    <xf numFmtId="0" fontId="35" fillId="0" borderId="56" xfId="0" applyFont="1" applyBorder="1">
      <alignment vertical="center"/>
    </xf>
    <xf numFmtId="0" fontId="40" fillId="0" borderId="0" xfId="0" applyFont="1" applyBorder="1">
      <alignment vertical="center"/>
    </xf>
    <xf numFmtId="0" fontId="15" fillId="0" borderId="0" xfId="0" applyFont="1">
      <alignment vertical="center"/>
    </xf>
    <xf numFmtId="0" fontId="0" fillId="0" borderId="8" xfId="0" applyBorder="1">
      <alignment vertical="center"/>
    </xf>
    <xf numFmtId="0" fontId="0" fillId="0" borderId="0" xfId="0" applyBorder="1">
      <alignment vertical="center"/>
    </xf>
    <xf numFmtId="0" fontId="0" fillId="0" borderId="4" xfId="0" applyBorder="1" applyAlignment="1">
      <alignment horizontal="left" vertical="center"/>
    </xf>
    <xf numFmtId="0" fontId="0" fillId="0" borderId="57" xfId="0" applyBorder="1" applyAlignment="1">
      <alignment horizontal="left" vertical="center"/>
    </xf>
    <xf numFmtId="0" fontId="1" fillId="0" borderId="21" xfId="0" applyFont="1" applyBorder="1">
      <alignment vertical="center"/>
    </xf>
    <xf numFmtId="0" fontId="0" fillId="0" borderId="84" xfId="0" applyBorder="1" applyAlignment="1">
      <alignment vertical="center"/>
    </xf>
    <xf numFmtId="0" fontId="40" fillId="0" borderId="0" xfId="0" applyFont="1" applyAlignment="1">
      <alignment horizontal="right" vertical="center"/>
    </xf>
    <xf numFmtId="0" fontId="44" fillId="10" borderId="21" xfId="0" applyFont="1" applyFill="1" applyBorder="1">
      <alignment vertical="center"/>
    </xf>
    <xf numFmtId="182" fontId="1" fillId="0" borderId="0" xfId="0" applyNumberFormat="1" applyFont="1" applyAlignment="1">
      <alignment vertical="center"/>
    </xf>
    <xf numFmtId="49" fontId="1" fillId="0" borderId="0" xfId="0" applyNumberFormat="1" applyFont="1" applyAlignment="1">
      <alignment vertical="center"/>
    </xf>
    <xf numFmtId="0" fontId="0" fillId="5" borderId="84" xfId="0" applyFill="1" applyBorder="1">
      <alignment vertical="center"/>
    </xf>
    <xf numFmtId="0" fontId="1" fillId="0" borderId="0" xfId="0" applyFont="1" applyAlignment="1">
      <alignment vertical="center" shrinkToFit="1"/>
    </xf>
    <xf numFmtId="49" fontId="35" fillId="0" borderId="0" xfId="0" applyNumberFormat="1" applyFont="1" applyAlignment="1">
      <alignment vertical="center"/>
    </xf>
    <xf numFmtId="0" fontId="0" fillId="0" borderId="21" xfId="0" applyBorder="1" applyAlignment="1">
      <alignment horizontal="left" vertical="center"/>
    </xf>
    <xf numFmtId="0" fontId="0" fillId="0" borderId="21" xfId="0" applyBorder="1" applyAlignment="1" applyProtection="1">
      <alignment horizontal="center" vertical="center"/>
      <protection locked="0"/>
    </xf>
    <xf numFmtId="0" fontId="0" fillId="0" borderId="6" xfId="0" applyBorder="1" applyAlignment="1">
      <alignment horizontal="left"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0" fontId="0" fillId="0" borderId="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3" fillId="11" borderId="21" xfId="0" applyFont="1" applyFill="1" applyBorder="1" applyAlignment="1">
      <alignment horizontal="left" vertical="center"/>
    </xf>
    <xf numFmtId="14" fontId="0" fillId="0" borderId="21" xfId="0" applyNumberFormat="1" applyBorder="1" applyAlignment="1" applyProtection="1">
      <alignment horizontal="center" vertical="center"/>
      <protection locked="0"/>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6"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82" xfId="0" quotePrefix="1" applyBorder="1" applyAlignment="1">
      <alignment horizontal="center" vertical="center"/>
    </xf>
    <xf numFmtId="0" fontId="0" fillId="0" borderId="6" xfId="0" applyBorder="1" applyAlignment="1">
      <alignment horizontal="left" vertical="center"/>
    </xf>
    <xf numFmtId="0" fontId="0" fillId="0" borderId="2" xfId="0" applyBorder="1" applyAlignment="1">
      <alignment horizontal="left" vertical="center"/>
    </xf>
    <xf numFmtId="49" fontId="0" fillId="0" borderId="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38" fontId="0" fillId="5" borderId="6" xfId="1" applyFont="1" applyFill="1" applyBorder="1" applyAlignment="1">
      <alignment horizontal="center" vertical="center"/>
    </xf>
    <xf numFmtId="38" fontId="0" fillId="5" borderId="2" xfId="1" applyFont="1" applyFill="1" applyBorder="1" applyAlignment="1">
      <alignment horizontal="center" vertical="center"/>
    </xf>
    <xf numFmtId="0" fontId="43" fillId="7" borderId="21" xfId="0" applyFont="1" applyFill="1" applyBorder="1" applyAlignment="1">
      <alignment horizontal="left" vertical="center"/>
    </xf>
    <xf numFmtId="38" fontId="0" fillId="5" borderId="21" xfId="1" applyFont="1" applyFill="1" applyBorder="1" applyAlignment="1">
      <alignment horizontal="center" vertical="center"/>
    </xf>
    <xf numFmtId="0" fontId="19" fillId="8" borderId="21" xfId="0" applyFont="1" applyFill="1" applyBorder="1" applyAlignment="1">
      <alignment horizontal="left" vertical="center"/>
    </xf>
    <xf numFmtId="0" fontId="0" fillId="0" borderId="21" xfId="0" applyBorder="1" applyAlignment="1">
      <alignment horizontal="left" vertical="center" shrinkToFit="1"/>
    </xf>
    <xf numFmtId="38" fontId="0" fillId="0" borderId="6" xfId="1" applyFont="1" applyBorder="1" applyAlignment="1" applyProtection="1">
      <alignment horizontal="center" vertical="center"/>
      <protection locked="0"/>
    </xf>
    <xf numFmtId="38" fontId="0" fillId="0" borderId="2" xfId="1" applyFont="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38" fontId="0" fillId="0" borderId="11" xfId="1" applyFont="1" applyBorder="1" applyAlignment="1" applyProtection="1">
      <alignment horizontal="center" vertical="center"/>
      <protection locked="0"/>
    </xf>
    <xf numFmtId="38" fontId="0" fillId="0" borderId="10" xfId="1" applyFont="1" applyBorder="1" applyAlignment="1" applyProtection="1">
      <alignment horizontal="center" vertical="center"/>
      <protection locked="0"/>
    </xf>
    <xf numFmtId="0" fontId="0" fillId="9" borderId="21" xfId="0" applyFill="1" applyBorder="1" applyAlignment="1">
      <alignment horizontal="center" vertical="center"/>
    </xf>
    <xf numFmtId="0" fontId="0" fillId="0" borderId="2" xfId="0" applyFill="1" applyBorder="1" applyAlignment="1">
      <alignment horizontal="center" vertical="center"/>
    </xf>
    <xf numFmtId="49" fontId="0" fillId="0" borderId="6" xfId="0" applyNumberFormat="1" applyFill="1" applyBorder="1" applyAlignment="1" applyProtection="1">
      <alignment horizontal="center" vertical="center"/>
      <protection locked="0"/>
    </xf>
    <xf numFmtId="49" fontId="0" fillId="0" borderId="2" xfId="0" applyNumberFormat="1" applyFill="1" applyBorder="1" applyAlignment="1" applyProtection="1">
      <alignment horizontal="center" vertical="center"/>
      <protection locked="0"/>
    </xf>
    <xf numFmtId="49" fontId="0" fillId="0" borderId="1" xfId="0" applyNumberFormat="1" applyFill="1" applyBorder="1" applyAlignment="1" applyProtection="1">
      <alignment horizontal="center" vertical="center"/>
      <protection locked="0"/>
    </xf>
    <xf numFmtId="49" fontId="0" fillId="0" borderId="21" xfId="0" applyNumberFormat="1"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45" fillId="0" borderId="6" xfId="0" applyFont="1" applyFill="1" applyBorder="1" applyAlignment="1">
      <alignment horizontal="left" vertical="center"/>
    </xf>
    <xf numFmtId="0" fontId="45" fillId="0" borderId="2" xfId="0" applyFont="1" applyFill="1" applyBorder="1" applyAlignment="1">
      <alignment horizontal="left" vertical="center"/>
    </xf>
    <xf numFmtId="0" fontId="45" fillId="0" borderId="1" xfId="0" applyFont="1" applyFill="1" applyBorder="1" applyAlignment="1">
      <alignment horizontal="left" vertical="center"/>
    </xf>
    <xf numFmtId="0" fontId="45" fillId="0" borderId="6" xfId="0" applyFont="1" applyFill="1" applyBorder="1" applyAlignment="1" applyProtection="1">
      <alignment horizontal="center" vertical="center"/>
      <protection locked="0"/>
    </xf>
    <xf numFmtId="0" fontId="45" fillId="0" borderId="2" xfId="0" applyFont="1" applyFill="1" applyBorder="1" applyAlignment="1" applyProtection="1">
      <alignment horizontal="center" vertical="center"/>
      <protection locked="0"/>
    </xf>
    <xf numFmtId="0" fontId="45" fillId="0" borderId="1" xfId="0" applyFont="1" applyFill="1" applyBorder="1" applyAlignment="1" applyProtection="1">
      <alignment horizontal="center" vertical="center"/>
      <protection locked="0"/>
    </xf>
    <xf numFmtId="0" fontId="0" fillId="0" borderId="21" xfId="0" applyBorder="1" applyAlignment="1">
      <alignment horizontal="left" vertical="center" wrapText="1"/>
    </xf>
    <xf numFmtId="14" fontId="0" fillId="0" borderId="21" xfId="0" applyNumberFormat="1" applyFill="1" applyBorder="1" applyAlignment="1" applyProtection="1">
      <alignment horizontal="center" vertical="center"/>
      <protection locked="0"/>
    </xf>
    <xf numFmtId="176" fontId="0" fillId="0" borderId="21" xfId="0" applyNumberFormat="1" applyFill="1" applyBorder="1" applyAlignment="1" applyProtection="1">
      <alignment horizontal="center" vertical="center"/>
      <protection locked="0"/>
    </xf>
    <xf numFmtId="178" fontId="0" fillId="0" borderId="6" xfId="0" applyNumberFormat="1" applyFill="1" applyBorder="1" applyAlignment="1" applyProtection="1">
      <alignment horizontal="center" vertical="center"/>
      <protection locked="0"/>
    </xf>
    <xf numFmtId="178" fontId="0" fillId="0" borderId="2" xfId="0" applyNumberFormat="1" applyFill="1" applyBorder="1" applyAlignment="1" applyProtection="1">
      <alignment horizontal="center" vertical="center"/>
      <protection locked="0"/>
    </xf>
    <xf numFmtId="178" fontId="0" fillId="0" borderId="1" xfId="0" applyNumberFormat="1" applyFill="1" applyBorder="1" applyAlignment="1" applyProtection="1">
      <alignment horizontal="center" vertical="center"/>
      <protection locked="0"/>
    </xf>
    <xf numFmtId="0" fontId="0" fillId="0" borderId="1" xfId="0" applyBorder="1" applyAlignment="1">
      <alignment horizontal="left" vertical="center"/>
    </xf>
    <xf numFmtId="0" fontId="0" fillId="5" borderId="82" xfId="0" applyFill="1" applyBorder="1" applyAlignment="1">
      <alignment horizontal="center" vertical="center"/>
    </xf>
    <xf numFmtId="0" fontId="0" fillId="5" borderId="83" xfId="0" applyFill="1" applyBorder="1" applyAlignment="1">
      <alignment horizontal="center" vertical="center"/>
    </xf>
    <xf numFmtId="0" fontId="0" fillId="5" borderId="84" xfId="0" applyFill="1" applyBorder="1" applyAlignment="1">
      <alignment horizontal="center" vertical="center"/>
    </xf>
    <xf numFmtId="183" fontId="0" fillId="5" borderId="82" xfId="0" quotePrefix="1" applyNumberFormat="1" applyFill="1" applyBorder="1" applyAlignment="1">
      <alignment horizontal="center" vertical="center"/>
    </xf>
    <xf numFmtId="183" fontId="0" fillId="5" borderId="83" xfId="0" applyNumberFormat="1" applyFill="1" applyBorder="1" applyAlignment="1">
      <alignment horizontal="center" vertical="center"/>
    </xf>
    <xf numFmtId="0" fontId="21" fillId="6" borderId="6"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1" xfId="0" applyFont="1" applyFill="1" applyBorder="1" applyAlignment="1">
      <alignment horizontal="center" vertical="center"/>
    </xf>
    <xf numFmtId="38" fontId="0" fillId="5" borderId="1" xfId="1" applyFont="1" applyFill="1" applyBorder="1" applyAlignment="1">
      <alignment horizontal="center" vertical="center"/>
    </xf>
    <xf numFmtId="0" fontId="0" fillId="0" borderId="10" xfId="0" applyBorder="1" applyAlignment="1">
      <alignment horizontal="left" vertical="center" wrapText="1"/>
    </xf>
    <xf numFmtId="38" fontId="1" fillId="0" borderId="0" xfId="1" applyFont="1" applyAlignment="1">
      <alignment horizontal="center" vertical="center"/>
    </xf>
    <xf numFmtId="182" fontId="1" fillId="0" borderId="0" xfId="0" applyNumberFormat="1" applyFont="1" applyAlignment="1">
      <alignment horizontal="center" vertical="center" shrinkToFit="1"/>
    </xf>
    <xf numFmtId="0" fontId="1" fillId="0" borderId="0" xfId="0" applyNumberFormat="1" applyFont="1" applyAlignment="1">
      <alignment horizontal="center" vertical="center"/>
    </xf>
    <xf numFmtId="0" fontId="1" fillId="0" borderId="1" xfId="0" applyFont="1" applyBorder="1" applyAlignment="1">
      <alignment horizontal="center" vertical="center" shrinkToFit="1"/>
    </xf>
    <xf numFmtId="0" fontId="1" fillId="0" borderId="21" xfId="0" applyFont="1" applyBorder="1" applyAlignment="1">
      <alignment horizontal="center" vertical="center" shrinkToFit="1"/>
    </xf>
    <xf numFmtId="182" fontId="1" fillId="0" borderId="0" xfId="0" applyNumberFormat="1" applyFont="1" applyBorder="1" applyAlignment="1">
      <alignment horizontal="center" vertical="center"/>
    </xf>
    <xf numFmtId="178" fontId="1" fillId="0" borderId="0" xfId="0" applyNumberFormat="1" applyFont="1" applyAlignment="1">
      <alignment horizontal="center" vertical="center"/>
    </xf>
    <xf numFmtId="0" fontId="22" fillId="0" borderId="0" xfId="0" applyFont="1" applyAlignment="1">
      <alignment horizontal="center" vertical="center"/>
    </xf>
    <xf numFmtId="0" fontId="1" fillId="0" borderId="0" xfId="0" applyFont="1" applyAlignment="1">
      <alignment horizontal="center" vertical="center" shrinkToFit="1"/>
    </xf>
    <xf numFmtId="0" fontId="1" fillId="0" borderId="0" xfId="0" applyNumberFormat="1" applyFont="1" applyAlignment="1">
      <alignment horizontal="center" vertical="center" shrinkToFit="1"/>
    </xf>
    <xf numFmtId="0" fontId="1" fillId="0" borderId="0" xfId="0" applyFont="1" applyAlignment="1">
      <alignment horizontal="center" vertical="center"/>
    </xf>
    <xf numFmtId="0" fontId="1" fillId="0" borderId="0" xfId="0" applyFont="1" applyAlignment="1">
      <alignment horizontal="left" vertical="center" shrinkToFit="1"/>
    </xf>
    <xf numFmtId="0" fontId="1" fillId="0" borderId="21" xfId="0" applyFont="1" applyBorder="1" applyAlignment="1">
      <alignment horizontal="center" vertical="center"/>
    </xf>
    <xf numFmtId="182" fontId="1" fillId="0" borderId="0" xfId="0" applyNumberFormat="1" applyFont="1" applyAlignment="1">
      <alignment horizontal="right" vertical="center"/>
    </xf>
    <xf numFmtId="0" fontId="5" fillId="0" borderId="0" xfId="0" applyFont="1" applyAlignment="1">
      <alignment horizontal="center" vertical="center"/>
    </xf>
    <xf numFmtId="49" fontId="1" fillId="0" borderId="0" xfId="0" applyNumberFormat="1" applyFont="1" applyAlignment="1">
      <alignment horizontal="center" vertical="center" shrinkToFit="1"/>
    </xf>
    <xf numFmtId="0" fontId="1" fillId="0" borderId="0" xfId="0" applyFont="1" applyAlignment="1">
      <alignment horizontal="left" vertical="center"/>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wrapText="1"/>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2" xfId="0" applyNumberFormat="1" applyFont="1" applyBorder="1" applyAlignment="1">
      <alignment horizontal="center" vertical="center" shrinkToFit="1"/>
    </xf>
    <xf numFmtId="0" fontId="1" fillId="0" borderId="2" xfId="0" applyFont="1" applyBorder="1" applyAlignment="1">
      <alignment horizontal="center" vertical="center" shrinkToFit="1"/>
    </xf>
    <xf numFmtId="0" fontId="1" fillId="0" borderId="6" xfId="0" applyFont="1" applyBorder="1" applyAlignment="1">
      <alignment horizontal="center" vertical="center"/>
    </xf>
    <xf numFmtId="0" fontId="1" fillId="0" borderId="2" xfId="0" applyFont="1" applyBorder="1" applyAlignment="1">
      <alignment horizontal="center" vertical="center"/>
    </xf>
    <xf numFmtId="49" fontId="1" fillId="0" borderId="1" xfId="0" applyNumberFormat="1" applyFont="1" applyBorder="1" applyAlignment="1">
      <alignment horizontal="center" vertical="center" shrinkToFit="1"/>
    </xf>
    <xf numFmtId="0" fontId="1" fillId="0" borderId="2" xfId="0" applyFont="1" applyBorder="1" applyAlignment="1">
      <alignment horizontal="left" vertical="center" shrinkToFit="1"/>
    </xf>
    <xf numFmtId="0" fontId="1" fillId="0" borderId="1" xfId="0" applyFont="1" applyBorder="1" applyAlignment="1">
      <alignment horizontal="left" vertical="center" shrinkToFit="1"/>
    </xf>
    <xf numFmtId="0" fontId="1" fillId="0" borderId="1" xfId="0" applyFont="1" applyBorder="1" applyAlignment="1">
      <alignment horizontal="center" vertical="center"/>
    </xf>
    <xf numFmtId="0" fontId="1" fillId="0" borderId="21" xfId="0" applyFont="1" applyBorder="1" applyAlignment="1">
      <alignment horizontal="left" vertical="center"/>
    </xf>
    <xf numFmtId="38" fontId="1" fillId="0" borderId="21" xfId="1" applyFont="1" applyBorder="1" applyAlignment="1">
      <alignment horizontal="center" vertical="center"/>
    </xf>
    <xf numFmtId="38" fontId="1" fillId="0" borderId="6" xfId="1" applyFont="1" applyBorder="1" applyAlignment="1">
      <alignment horizontal="center" vertical="center"/>
    </xf>
    <xf numFmtId="0" fontId="1" fillId="0" borderId="21" xfId="0" applyFont="1" applyBorder="1" applyAlignment="1">
      <alignment horizontal="left" vertical="center" wrapText="1"/>
    </xf>
    <xf numFmtId="182" fontId="1" fillId="0" borderId="21" xfId="0" applyNumberFormat="1" applyFont="1" applyBorder="1" applyAlignment="1">
      <alignment horizontal="center" vertical="center" shrinkToFit="1"/>
    </xf>
    <xf numFmtId="178" fontId="1" fillId="0" borderId="21" xfId="0" applyNumberFormat="1" applyFont="1" applyBorder="1" applyAlignment="1">
      <alignment horizontal="center" vertical="center"/>
    </xf>
    <xf numFmtId="178" fontId="1" fillId="0" borderId="6" xfId="0" applyNumberFormat="1"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7" xfId="0" applyFont="1" applyBorder="1" applyAlignment="1">
      <alignment horizontal="center" vertical="center" shrinkToFit="1"/>
    </xf>
    <xf numFmtId="0" fontId="5" fillId="0" borderId="21" xfId="0" applyFont="1" applyBorder="1" applyAlignment="1">
      <alignment horizontal="center" vertical="center" wrapText="1"/>
    </xf>
    <xf numFmtId="0" fontId="4" fillId="0" borderId="21"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9" fillId="0" borderId="21" xfId="0" applyFont="1" applyBorder="1" applyAlignment="1">
      <alignment horizontal="center" vertical="center" wrapText="1"/>
    </xf>
    <xf numFmtId="0" fontId="8" fillId="0" borderId="2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2" xfId="0" applyFont="1" applyBorder="1" applyAlignment="1">
      <alignment horizontal="left" vertical="center" wrapText="1"/>
    </xf>
    <xf numFmtId="0" fontId="4" fillId="0" borderId="47" xfId="0" applyFont="1" applyBorder="1" applyAlignment="1">
      <alignment horizontal="left" vertical="center" wrapText="1"/>
    </xf>
    <xf numFmtId="0" fontId="4" fillId="0" borderId="51" xfId="0" applyFont="1" applyBorder="1" applyAlignment="1">
      <alignment horizontal="left" vertical="center" wrapText="1"/>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 xfId="0" applyFont="1" applyBorder="1" applyAlignment="1">
      <alignment horizontal="center" vertical="center" shrinkToFit="1"/>
    </xf>
    <xf numFmtId="0" fontId="1" fillId="0" borderId="6" xfId="0" applyFont="1" applyBorder="1" applyAlignment="1">
      <alignment horizontal="center" vertical="center" shrinkToFit="1"/>
    </xf>
    <xf numFmtId="0" fontId="9" fillId="0" borderId="21"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20" xfId="0" applyFont="1" applyBorder="1" applyAlignment="1">
      <alignment horizontal="center" vertical="center"/>
    </xf>
    <xf numFmtId="0" fontId="6" fillId="0" borderId="21" xfId="0" applyFont="1" applyBorder="1" applyAlignment="1">
      <alignment horizontal="center" vertical="center"/>
    </xf>
    <xf numFmtId="0" fontId="5" fillId="0" borderId="21"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9" fillId="0" borderId="41" xfId="0" applyFont="1" applyBorder="1" applyAlignment="1">
      <alignment horizontal="center" vertical="center"/>
    </xf>
    <xf numFmtId="0" fontId="9" fillId="0" borderId="39" xfId="0" applyFont="1" applyBorder="1" applyAlignment="1">
      <alignment horizontal="center" vertical="center"/>
    </xf>
    <xf numFmtId="0" fontId="9" fillId="0" borderId="38" xfId="0" applyFont="1" applyBorder="1" applyAlignment="1">
      <alignment horizontal="center" vertical="center"/>
    </xf>
    <xf numFmtId="0" fontId="9" fillId="0" borderId="34" xfId="0" applyFont="1" applyBorder="1" applyAlignment="1">
      <alignment horizontal="center" vertical="center"/>
    </xf>
    <xf numFmtId="0" fontId="1" fillId="0" borderId="41" xfId="0" applyFont="1" applyBorder="1" applyAlignment="1">
      <alignment horizontal="center" vertical="center"/>
    </xf>
    <xf numFmtId="0" fontId="1" fillId="0" borderId="31" xfId="0" applyFont="1" applyBorder="1" applyAlignment="1">
      <alignment horizontal="center" vertical="center"/>
    </xf>
    <xf numFmtId="0" fontId="1" fillId="0" borderId="38" xfId="0" applyFont="1" applyBorder="1" applyAlignment="1">
      <alignment horizontal="center" vertical="center"/>
    </xf>
    <xf numFmtId="0" fontId="1" fillId="0" borderId="35" xfId="0" applyFont="1" applyBorder="1" applyAlignment="1">
      <alignment horizontal="center" vertical="center"/>
    </xf>
    <xf numFmtId="0" fontId="1" fillId="0" borderId="54" xfId="0" applyFont="1" applyBorder="1" applyAlignment="1">
      <alignment horizontal="center" vertical="center"/>
    </xf>
    <xf numFmtId="0" fontId="1" fillId="0" borderId="34" xfId="0" applyFont="1" applyBorder="1" applyAlignment="1">
      <alignment horizontal="center" vertical="center"/>
    </xf>
    <xf numFmtId="0" fontId="5" fillId="0" borderId="53" xfId="0" applyFont="1" applyBorder="1" applyAlignment="1">
      <alignment horizontal="left" vertical="center" wrapText="1"/>
    </xf>
    <xf numFmtId="0" fontId="5" fillId="0" borderId="0" xfId="0" applyFont="1" applyBorder="1" applyAlignment="1">
      <alignment horizontal="left" vertical="center" wrapText="1"/>
    </xf>
    <xf numFmtId="0" fontId="5" fillId="0" borderId="31" xfId="0" applyFont="1" applyBorder="1" applyAlignment="1">
      <alignment horizontal="left" vertical="center" wrapText="1"/>
    </xf>
    <xf numFmtId="0" fontId="5" fillId="0" borderId="38" xfId="0" applyFont="1" applyBorder="1" applyAlignment="1">
      <alignment horizontal="left" vertical="center" wrapText="1"/>
    </xf>
    <xf numFmtId="0" fontId="5" fillId="0" borderId="35" xfId="0" applyFont="1" applyBorder="1" applyAlignment="1">
      <alignment horizontal="left" vertical="center" wrapText="1"/>
    </xf>
    <xf numFmtId="0" fontId="9" fillId="0" borderId="32" xfId="0" applyFont="1" applyBorder="1" applyAlignment="1">
      <alignment horizontal="center" vertical="center"/>
    </xf>
    <xf numFmtId="0" fontId="9" fillId="0" borderId="40"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37" xfId="0" applyFont="1" applyBorder="1" applyAlignment="1">
      <alignment horizontal="center" vertical="center"/>
    </xf>
    <xf numFmtId="0" fontId="9" fillId="0" borderId="36" xfId="0" applyFont="1" applyBorder="1" applyAlignment="1">
      <alignment horizontal="center" vertical="center"/>
    </xf>
    <xf numFmtId="0" fontId="1" fillId="0" borderId="31" xfId="0" applyFont="1" applyBorder="1" applyAlignment="1">
      <alignment horizontal="center" vertical="center" shrinkToFit="1"/>
    </xf>
    <xf numFmtId="0" fontId="1" fillId="0" borderId="35" xfId="0" applyFont="1" applyBorder="1" applyAlignment="1">
      <alignment horizontal="center" vertical="center" shrinkToFit="1"/>
    </xf>
    <xf numFmtId="0" fontId="10" fillId="0" borderId="21" xfId="0" applyFont="1" applyBorder="1" applyAlignment="1">
      <alignment horizontal="center" vertical="center"/>
    </xf>
    <xf numFmtId="38" fontId="1" fillId="0" borderId="1" xfId="0" applyNumberFormat="1" applyFont="1" applyBorder="1" applyAlignment="1">
      <alignment horizontal="center" vertical="center"/>
    </xf>
    <xf numFmtId="0" fontId="5" fillId="0" borderId="19" xfId="0" applyFont="1" applyBorder="1" applyAlignment="1">
      <alignment horizontal="center" vertical="center"/>
    </xf>
    <xf numFmtId="0" fontId="1" fillId="0" borderId="19"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18" xfId="0" applyFont="1" applyBorder="1" applyAlignment="1">
      <alignment horizontal="center" vertical="center"/>
    </xf>
    <xf numFmtId="0" fontId="1" fillId="0" borderId="69" xfId="0" applyFont="1" applyBorder="1" applyAlignment="1">
      <alignment horizontal="center" vertical="center"/>
    </xf>
    <xf numFmtId="0" fontId="1" fillId="0" borderId="71" xfId="0" applyFont="1" applyBorder="1" applyAlignment="1">
      <alignment horizontal="center" vertical="center"/>
    </xf>
    <xf numFmtId="0" fontId="1" fillId="0" borderId="28" xfId="0" applyFont="1" applyBorder="1" applyAlignment="1">
      <alignment horizontal="center" vertical="center"/>
    </xf>
    <xf numFmtId="0" fontId="1" fillId="0" borderId="53" xfId="0" applyFont="1" applyBorder="1" applyAlignment="1">
      <alignment horizontal="center" vertical="center"/>
    </xf>
    <xf numFmtId="0" fontId="1" fillId="0" borderId="36" xfId="0" applyFont="1" applyBorder="1" applyAlignment="1">
      <alignment horizontal="center" vertical="center"/>
    </xf>
    <xf numFmtId="0" fontId="4" fillId="0" borderId="6"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1" fillId="0" borderId="44" xfId="0" applyFont="1" applyBorder="1" applyAlignment="1">
      <alignment horizontal="center" vertical="center"/>
    </xf>
    <xf numFmtId="0" fontId="1" fillId="0" borderId="44" xfId="0" applyFont="1" applyBorder="1" applyAlignment="1">
      <alignment horizontal="center" vertical="center" wrapText="1"/>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45" xfId="0" applyFont="1" applyBorder="1" applyAlignment="1">
      <alignment horizontal="center" vertical="center"/>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16"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2" xfId="0" applyFont="1" applyBorder="1" applyAlignment="1">
      <alignment horizontal="center" vertical="center" shrinkToFit="1"/>
    </xf>
    <xf numFmtId="0" fontId="1" fillId="0" borderId="30"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3" fillId="0" borderId="44" xfId="0" applyFont="1" applyBorder="1" applyAlignment="1">
      <alignment horizontal="center" vertical="center" wrapText="1"/>
    </xf>
    <xf numFmtId="0" fontId="3" fillId="0" borderId="44" xfId="0" applyFont="1" applyBorder="1" applyAlignment="1">
      <alignment horizontal="center" vertical="center"/>
    </xf>
    <xf numFmtId="0" fontId="35" fillId="0" borderId="42" xfId="0" applyFont="1" applyBorder="1" applyAlignment="1">
      <alignment horizontal="center" vertical="center"/>
    </xf>
    <xf numFmtId="0" fontId="35" fillId="0" borderId="51" xfId="0" applyFont="1" applyBorder="1" applyAlignment="1">
      <alignment horizontal="center" vertical="center"/>
    </xf>
    <xf numFmtId="0" fontId="35" fillId="0" borderId="42"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21" xfId="0" applyFont="1" applyBorder="1" applyAlignment="1">
      <alignment horizontal="center" vertical="center"/>
    </xf>
    <xf numFmtId="49" fontId="35" fillId="0" borderId="21" xfId="0" applyNumberFormat="1" applyFont="1" applyBorder="1" applyAlignment="1">
      <alignment horizontal="center" vertical="center"/>
    </xf>
    <xf numFmtId="0" fontId="35" fillId="0" borderId="11" xfId="0" applyFont="1" applyBorder="1" applyAlignment="1">
      <alignment horizontal="center" vertical="center"/>
    </xf>
    <xf numFmtId="0" fontId="35" fillId="0" borderId="10" xfId="0" applyFont="1" applyBorder="1" applyAlignment="1">
      <alignment horizontal="center" vertical="center"/>
    </xf>
    <xf numFmtId="0" fontId="35" fillId="0" borderId="5" xfId="0" applyFont="1" applyBorder="1" applyAlignment="1">
      <alignment horizontal="center" vertical="center"/>
    </xf>
    <xf numFmtId="0" fontId="35" fillId="0" borderId="3" xfId="0" applyFont="1" applyBorder="1" applyAlignment="1">
      <alignment horizontal="center" vertical="center"/>
    </xf>
    <xf numFmtId="0" fontId="35" fillId="0" borderId="21" xfId="0" applyFont="1" applyBorder="1" applyAlignment="1">
      <alignment horizontal="center" vertical="center" shrinkToFit="1"/>
    </xf>
    <xf numFmtId="38" fontId="35" fillId="0" borderId="10" xfId="1" applyFont="1" applyBorder="1" applyAlignment="1">
      <alignment horizontal="center" vertical="center"/>
    </xf>
    <xf numFmtId="38" fontId="35" fillId="0" borderId="3" xfId="1" applyFont="1" applyBorder="1" applyAlignment="1">
      <alignment horizontal="center" vertical="center"/>
    </xf>
    <xf numFmtId="0" fontId="35" fillId="0" borderId="9" xfId="0" applyFont="1" applyBorder="1" applyAlignment="1">
      <alignment horizontal="center" vertical="center"/>
    </xf>
    <xf numFmtId="0" fontId="35" fillId="0" borderId="4" xfId="0" applyFont="1" applyBorder="1" applyAlignment="1">
      <alignment horizontal="center" vertical="center"/>
    </xf>
    <xf numFmtId="178" fontId="35" fillId="0" borderId="10" xfId="0" applyNumberFormat="1" applyFont="1" applyBorder="1" applyAlignment="1">
      <alignment horizontal="center" vertical="center"/>
    </xf>
    <xf numFmtId="178" fontId="35" fillId="0" borderId="3" xfId="0" applyNumberFormat="1" applyFont="1" applyBorder="1" applyAlignment="1">
      <alignment horizontal="center" vertical="center"/>
    </xf>
    <xf numFmtId="0" fontId="35" fillId="0" borderId="0" xfId="0" applyFont="1" applyAlignment="1">
      <alignment horizontal="left" vertical="center"/>
    </xf>
    <xf numFmtId="0" fontId="35" fillId="0" borderId="0" xfId="0" applyFont="1" applyAlignment="1">
      <alignment horizontal="center" vertical="center"/>
    </xf>
    <xf numFmtId="0" fontId="35" fillId="0" borderId="0" xfId="0" applyFont="1" applyAlignment="1">
      <alignment horizontal="center" vertical="center" shrinkToFit="1"/>
    </xf>
    <xf numFmtId="0" fontId="35" fillId="0" borderId="0" xfId="0" applyFont="1" applyAlignment="1">
      <alignment horizontal="left" vertical="center" shrinkToFit="1"/>
    </xf>
    <xf numFmtId="0" fontId="35" fillId="0" borderId="11" xfId="0" quotePrefix="1" applyFont="1" applyBorder="1" applyAlignment="1">
      <alignment horizontal="center" vertical="center"/>
    </xf>
    <xf numFmtId="0" fontId="35" fillId="0" borderId="10" xfId="0" quotePrefix="1" applyFont="1" applyBorder="1" applyAlignment="1">
      <alignment horizontal="center" vertical="center"/>
    </xf>
    <xf numFmtId="0" fontId="35" fillId="0" borderId="9" xfId="0" quotePrefix="1" applyFont="1" applyBorder="1" applyAlignment="1">
      <alignment horizontal="center" vertical="center"/>
    </xf>
    <xf numFmtId="0" fontId="35" fillId="0" borderId="8" xfId="0" quotePrefix="1" applyFont="1" applyBorder="1" applyAlignment="1">
      <alignment horizontal="center" vertical="center"/>
    </xf>
    <xf numFmtId="0" fontId="35" fillId="0" borderId="0" xfId="0" quotePrefix="1" applyFont="1" applyBorder="1" applyAlignment="1">
      <alignment horizontal="center" vertical="center"/>
    </xf>
    <xf numFmtId="0" fontId="35" fillId="0" borderId="7" xfId="0" quotePrefix="1" applyFont="1" applyBorder="1" applyAlignment="1">
      <alignment horizontal="center" vertical="center"/>
    </xf>
    <xf numFmtId="0" fontId="35" fillId="0" borderId="5" xfId="0" quotePrefix="1" applyFont="1" applyBorder="1" applyAlignment="1">
      <alignment horizontal="center" vertical="center"/>
    </xf>
    <xf numFmtId="0" fontId="35" fillId="0" borderId="3" xfId="0" quotePrefix="1" applyFont="1" applyBorder="1" applyAlignment="1">
      <alignment horizontal="center" vertical="center"/>
    </xf>
    <xf numFmtId="0" fontId="35" fillId="0" borderId="4" xfId="0" quotePrefix="1" applyFont="1" applyBorder="1" applyAlignment="1">
      <alignment horizontal="center" vertical="center"/>
    </xf>
    <xf numFmtId="0" fontId="35" fillId="0" borderId="11" xfId="0" applyFont="1" applyBorder="1" applyAlignment="1">
      <alignment horizontal="right" vertical="center"/>
    </xf>
    <xf numFmtId="0" fontId="35" fillId="0" borderId="10" xfId="0" applyFont="1" applyBorder="1" applyAlignment="1">
      <alignment horizontal="right" vertical="center"/>
    </xf>
    <xf numFmtId="0" fontId="35" fillId="0" borderId="5" xfId="0" applyFont="1" applyBorder="1" applyAlignment="1">
      <alignment horizontal="right" vertical="center"/>
    </xf>
    <xf numFmtId="0" fontId="35" fillId="0" borderId="3" xfId="0" applyFont="1" applyBorder="1" applyAlignment="1">
      <alignment horizontal="right" vertical="center"/>
    </xf>
    <xf numFmtId="0" fontId="35" fillId="0" borderId="11" xfId="0" applyFont="1" applyFill="1" applyBorder="1" applyAlignment="1">
      <alignment horizontal="right" vertical="center"/>
    </xf>
    <xf numFmtId="0" fontId="35" fillId="0" borderId="10" xfId="0" applyFont="1" applyFill="1" applyBorder="1" applyAlignment="1">
      <alignment horizontal="right" vertical="center"/>
    </xf>
    <xf numFmtId="0" fontId="35" fillId="0" borderId="5" xfId="0" applyFont="1" applyFill="1" applyBorder="1" applyAlignment="1">
      <alignment horizontal="right" vertical="center"/>
    </xf>
    <xf numFmtId="0" fontId="35" fillId="0" borderId="3" xfId="0" applyFont="1" applyFill="1" applyBorder="1" applyAlignment="1">
      <alignment horizontal="right" vertical="center"/>
    </xf>
    <xf numFmtId="38" fontId="25" fillId="0" borderId="63" xfId="3" applyFont="1" applyFill="1" applyBorder="1" applyAlignment="1" applyProtection="1">
      <alignment horizontal="right" vertical="center"/>
    </xf>
    <xf numFmtId="38" fontId="25" fillId="0" borderId="58" xfId="3" applyFont="1" applyFill="1" applyBorder="1" applyAlignment="1" applyProtection="1">
      <alignment horizontal="right" vertical="center"/>
    </xf>
    <xf numFmtId="38" fontId="25" fillId="0" borderId="59" xfId="3" applyFont="1" applyFill="1" applyBorder="1" applyAlignment="1" applyProtection="1">
      <alignment horizontal="right" vertical="center"/>
    </xf>
    <xf numFmtId="49" fontId="25" fillId="0" borderId="6" xfId="2" applyNumberFormat="1" applyFont="1" applyFill="1" applyBorder="1" applyAlignment="1">
      <alignment horizontal="center" vertical="center"/>
    </xf>
    <xf numFmtId="49" fontId="25" fillId="0" borderId="2" xfId="2" applyNumberFormat="1" applyFont="1" applyFill="1" applyBorder="1" applyAlignment="1">
      <alignment horizontal="center" vertical="center"/>
    </xf>
    <xf numFmtId="49" fontId="25" fillId="0" borderId="1" xfId="2" applyNumberFormat="1" applyFont="1" applyFill="1" applyBorder="1" applyAlignment="1">
      <alignment horizontal="center" vertical="center"/>
    </xf>
    <xf numFmtId="49" fontId="25" fillId="0" borderId="63" xfId="2" applyNumberFormat="1" applyFont="1" applyFill="1" applyBorder="1" applyAlignment="1">
      <alignment horizontal="center" vertical="center"/>
    </xf>
    <xf numFmtId="0" fontId="32" fillId="0" borderId="58" xfId="2" applyFont="1" applyFill="1" applyBorder="1" applyAlignment="1">
      <alignment horizontal="center" vertical="center"/>
    </xf>
    <xf numFmtId="0" fontId="32" fillId="0" borderId="64" xfId="2" applyFont="1" applyFill="1" applyBorder="1" applyAlignment="1">
      <alignment horizontal="center" vertical="center"/>
    </xf>
    <xf numFmtId="180" fontId="35" fillId="0" borderId="58" xfId="2" applyNumberFormat="1" applyFont="1" applyFill="1" applyBorder="1" applyAlignment="1">
      <alignment horizontal="right" vertical="center"/>
    </xf>
    <xf numFmtId="49" fontId="25" fillId="0" borderId="28" xfId="2" applyNumberFormat="1" applyFont="1" applyFill="1" applyBorder="1" applyAlignment="1">
      <alignment horizontal="center" vertical="center"/>
    </xf>
    <xf numFmtId="0" fontId="32" fillId="0" borderId="10" xfId="2" applyFont="1" applyFill="1" applyBorder="1" applyAlignment="1">
      <alignment horizontal="center" vertical="center"/>
    </xf>
    <xf numFmtId="0" fontId="32" fillId="0" borderId="9" xfId="2" applyFont="1" applyFill="1" applyBorder="1" applyAlignment="1">
      <alignment horizontal="center" vertical="center"/>
    </xf>
    <xf numFmtId="180" fontId="35" fillId="0" borderId="10" xfId="2" applyNumberFormat="1" applyFont="1" applyFill="1" applyBorder="1" applyAlignment="1">
      <alignment horizontal="right" vertical="center"/>
    </xf>
    <xf numFmtId="49" fontId="25" fillId="0" borderId="65" xfId="2" applyNumberFormat="1" applyFont="1" applyFill="1" applyBorder="1" applyAlignment="1">
      <alignment horizontal="center" vertical="center"/>
    </xf>
    <xf numFmtId="0" fontId="32" fillId="0" borderId="66" xfId="2" applyFont="1" applyFill="1" applyBorder="1" applyAlignment="1">
      <alignment horizontal="center" vertical="center"/>
    </xf>
    <xf numFmtId="0" fontId="32" fillId="0" borderId="67" xfId="2" applyFont="1" applyFill="1" applyBorder="1" applyAlignment="1">
      <alignment horizontal="center" vertical="center"/>
    </xf>
    <xf numFmtId="180" fontId="38" fillId="0" borderId="66" xfId="2" applyNumberFormat="1" applyFont="1" applyFill="1" applyBorder="1" applyAlignment="1" applyProtection="1">
      <alignment horizontal="right" vertical="center"/>
      <protection locked="0"/>
    </xf>
    <xf numFmtId="49" fontId="25" fillId="0" borderId="26" xfId="2" applyNumberFormat="1" applyFont="1" applyFill="1" applyBorder="1" applyAlignment="1">
      <alignment horizontal="center" vertical="center"/>
    </xf>
    <xf numFmtId="0" fontId="32" fillId="0" borderId="23" xfId="2" applyFont="1" applyFill="1" applyBorder="1" applyAlignment="1">
      <alignment horizontal="center" vertical="center"/>
    </xf>
    <xf numFmtId="0" fontId="32" fillId="0" borderId="25" xfId="2" applyFont="1" applyFill="1" applyBorder="1" applyAlignment="1">
      <alignment horizontal="center" vertical="center"/>
    </xf>
    <xf numFmtId="38" fontId="35" fillId="0" borderId="23" xfId="1" applyFont="1" applyFill="1" applyBorder="1" applyAlignment="1">
      <alignment horizontal="right" vertical="center"/>
    </xf>
    <xf numFmtId="49" fontId="32" fillId="0" borderId="0" xfId="2" applyNumberFormat="1" applyFont="1" applyFill="1" applyBorder="1" applyAlignment="1">
      <alignment horizontal="distributed" vertical="center"/>
    </xf>
    <xf numFmtId="181" fontId="36" fillId="0" borderId="58" xfId="2" applyNumberFormat="1" applyFont="1" applyFill="1" applyBorder="1" applyAlignment="1" applyProtection="1">
      <alignment horizontal="left" vertical="center"/>
      <protection locked="0"/>
    </xf>
    <xf numFmtId="181" fontId="36" fillId="0" borderId="59" xfId="2" applyNumberFormat="1" applyFont="1" applyFill="1" applyBorder="1" applyAlignment="1" applyProtection="1">
      <alignment horizontal="left" vertical="center"/>
      <protection locked="0"/>
    </xf>
    <xf numFmtId="49" fontId="25" fillId="0" borderId="58" xfId="2" applyNumberFormat="1" applyFont="1" applyFill="1" applyBorder="1" applyAlignment="1">
      <alignment horizontal="center" vertical="center"/>
    </xf>
    <xf numFmtId="49" fontId="25" fillId="0" borderId="64" xfId="2" applyNumberFormat="1" applyFont="1" applyFill="1" applyBorder="1" applyAlignment="1">
      <alignment horizontal="center" vertical="center"/>
    </xf>
    <xf numFmtId="180" fontId="35" fillId="0" borderId="58" xfId="2" applyNumberFormat="1" applyFont="1" applyFill="1" applyBorder="1" applyAlignment="1" applyProtection="1">
      <alignment horizontal="right" vertical="center"/>
      <protection locked="0"/>
    </xf>
    <xf numFmtId="49" fontId="36" fillId="0" borderId="60" xfId="2" applyNumberFormat="1" applyFont="1" applyFill="1" applyBorder="1" applyAlignment="1" applyProtection="1">
      <alignment horizontal="center" vertical="center" wrapText="1"/>
      <protection locked="0"/>
    </xf>
    <xf numFmtId="49" fontId="36" fillId="0" borderId="58" xfId="2" applyNumberFormat="1" applyFont="1" applyFill="1" applyBorder="1" applyAlignment="1" applyProtection="1">
      <alignment horizontal="center" vertical="center"/>
      <protection locked="0"/>
    </xf>
    <xf numFmtId="49" fontId="36" fillId="0" borderId="59" xfId="2" applyNumberFormat="1" applyFont="1" applyFill="1" applyBorder="1" applyAlignment="1" applyProtection="1">
      <alignment horizontal="center" vertical="center"/>
      <protection locked="0"/>
    </xf>
    <xf numFmtId="49" fontId="36" fillId="0" borderId="11" xfId="2" applyNumberFormat="1" applyFont="1" applyFill="1" applyBorder="1" applyAlignment="1" applyProtection="1">
      <alignment vertical="center"/>
      <protection locked="0"/>
    </xf>
    <xf numFmtId="0" fontId="36" fillId="0" borderId="10" xfId="2" applyFont="1" applyFill="1" applyBorder="1" applyAlignment="1" applyProtection="1">
      <alignment vertical="center"/>
      <protection locked="0"/>
    </xf>
    <xf numFmtId="0" fontId="36" fillId="0" borderId="69" xfId="2" applyFont="1" applyFill="1" applyBorder="1" applyAlignment="1" applyProtection="1">
      <alignment vertical="center"/>
      <protection locked="0"/>
    </xf>
    <xf numFmtId="180" fontId="38" fillId="0" borderId="58" xfId="2" applyNumberFormat="1" applyFont="1" applyFill="1" applyBorder="1" applyAlignment="1" applyProtection="1">
      <alignment horizontal="right" vertical="center"/>
      <protection locked="0"/>
    </xf>
    <xf numFmtId="49" fontId="36" fillId="0" borderId="60" xfId="2" applyNumberFormat="1" applyFont="1" applyFill="1" applyBorder="1" applyAlignment="1" applyProtection="1">
      <alignment vertical="center"/>
      <protection locked="0"/>
    </xf>
    <xf numFmtId="0" fontId="36" fillId="0" borderId="58" xfId="2" applyFont="1" applyFill="1" applyBorder="1" applyAlignment="1" applyProtection="1">
      <alignment vertical="center"/>
      <protection locked="0"/>
    </xf>
    <xf numFmtId="0" fontId="36" fillId="0" borderId="59" xfId="2" applyFont="1" applyFill="1" applyBorder="1" applyAlignment="1" applyProtection="1">
      <alignment vertical="center"/>
      <protection locked="0"/>
    </xf>
    <xf numFmtId="0" fontId="36" fillId="0" borderId="66" xfId="2" applyFont="1" applyFill="1" applyBorder="1" applyAlignment="1" applyProtection="1">
      <alignment vertical="center" wrapText="1"/>
      <protection locked="0"/>
    </xf>
    <xf numFmtId="0" fontId="36" fillId="0" borderId="66" xfId="2" applyFont="1" applyFill="1" applyBorder="1" applyAlignment="1" applyProtection="1">
      <alignment vertical="center"/>
      <protection locked="0"/>
    </xf>
    <xf numFmtId="0" fontId="36" fillId="0" borderId="68" xfId="2" applyFont="1" applyFill="1" applyBorder="1" applyAlignment="1" applyProtection="1">
      <alignment vertical="center"/>
      <protection locked="0"/>
    </xf>
    <xf numFmtId="49" fontId="25" fillId="0" borderId="27" xfId="2" applyNumberFormat="1" applyFont="1" applyFill="1" applyBorder="1" applyAlignment="1">
      <alignment horizontal="center" vertical="center"/>
    </xf>
    <xf numFmtId="0" fontId="32" fillId="0" borderId="3" xfId="2" applyFont="1" applyFill="1" applyBorder="1" applyAlignment="1">
      <alignment horizontal="center" vertical="center"/>
    </xf>
    <xf numFmtId="0" fontId="32" fillId="0" borderId="4" xfId="2" applyFont="1" applyFill="1" applyBorder="1" applyAlignment="1">
      <alignment horizontal="center" vertical="center"/>
    </xf>
    <xf numFmtId="180" fontId="38" fillId="0" borderId="3" xfId="2" applyNumberFormat="1" applyFont="1" applyFill="1" applyBorder="1" applyAlignment="1" applyProtection="1">
      <alignment horizontal="right" vertical="center"/>
      <protection locked="0"/>
    </xf>
    <xf numFmtId="49" fontId="36" fillId="0" borderId="5" xfId="2" applyNumberFormat="1" applyFont="1" applyFill="1" applyBorder="1" applyAlignment="1" applyProtection="1">
      <alignment vertical="center"/>
      <protection locked="0"/>
    </xf>
    <xf numFmtId="0" fontId="36" fillId="0" borderId="3" xfId="2" applyFont="1" applyFill="1" applyBorder="1" applyAlignment="1" applyProtection="1">
      <alignment vertical="center"/>
      <protection locked="0"/>
    </xf>
    <xf numFmtId="0" fontId="36" fillId="0" borderId="71" xfId="2" applyFont="1" applyFill="1" applyBorder="1" applyAlignment="1" applyProtection="1">
      <alignment vertical="center"/>
      <protection locked="0"/>
    </xf>
    <xf numFmtId="49" fontId="36" fillId="0" borderId="6" xfId="2" applyNumberFormat="1" applyFont="1" applyFill="1" applyBorder="1" applyAlignment="1" applyProtection="1">
      <alignment vertical="center"/>
      <protection locked="0"/>
    </xf>
    <xf numFmtId="0" fontId="36" fillId="0" borderId="2" xfId="2" applyFont="1" applyFill="1" applyBorder="1" applyAlignment="1" applyProtection="1">
      <alignment vertical="center"/>
      <protection locked="0"/>
    </xf>
    <xf numFmtId="0" fontId="36" fillId="0" borderId="70" xfId="2" applyFont="1" applyFill="1" applyBorder="1" applyAlignment="1" applyProtection="1">
      <alignment vertical="center"/>
      <protection locked="0"/>
    </xf>
    <xf numFmtId="180" fontId="25" fillId="0" borderId="66" xfId="2" applyNumberFormat="1" applyFont="1" applyFill="1" applyBorder="1" applyAlignment="1">
      <alignment horizontal="right" vertical="center"/>
    </xf>
    <xf numFmtId="0" fontId="36" fillId="0" borderId="33" xfId="2" applyFont="1" applyFill="1" applyBorder="1" applyAlignment="1" applyProtection="1">
      <alignment vertical="center" wrapText="1"/>
      <protection locked="0"/>
    </xf>
    <xf numFmtId="0" fontId="36" fillId="0" borderId="68" xfId="2" applyFont="1" applyFill="1" applyBorder="1" applyAlignment="1" applyProtection="1">
      <alignment vertical="center" wrapText="1"/>
      <protection locked="0"/>
    </xf>
    <xf numFmtId="49" fontId="36" fillId="0" borderId="11" xfId="2" applyNumberFormat="1" applyFont="1" applyFill="1" applyBorder="1" applyAlignment="1" applyProtection="1">
      <alignment vertical="center" shrinkToFit="1"/>
      <protection locked="0"/>
    </xf>
    <xf numFmtId="0" fontId="36" fillId="0" borderId="10" xfId="2" applyFont="1" applyFill="1" applyBorder="1" applyAlignment="1" applyProtection="1">
      <alignment vertical="center" shrinkToFit="1"/>
      <protection locked="0"/>
    </xf>
    <xf numFmtId="0" fontId="36" fillId="0" borderId="69" xfId="2" applyFont="1" applyFill="1" applyBorder="1" applyAlignment="1" applyProtection="1">
      <alignment vertical="center" shrinkToFit="1"/>
      <protection locked="0"/>
    </xf>
    <xf numFmtId="49" fontId="35" fillId="0" borderId="85" xfId="2" applyNumberFormat="1" applyFont="1" applyFill="1" applyBorder="1" applyAlignment="1">
      <alignment horizontal="center" vertical="center"/>
    </xf>
    <xf numFmtId="49" fontId="35" fillId="0" borderId="86" xfId="2" applyNumberFormat="1" applyFont="1" applyFill="1" applyBorder="1" applyAlignment="1">
      <alignment horizontal="center" vertical="center"/>
    </xf>
    <xf numFmtId="49" fontId="35" fillId="0" borderId="87" xfId="2" applyNumberFormat="1" applyFont="1" applyFill="1" applyBorder="1" applyAlignment="1">
      <alignment horizontal="center" vertical="center"/>
    </xf>
    <xf numFmtId="0" fontId="32" fillId="0" borderId="0" xfId="2" applyNumberFormat="1" applyFont="1" applyFill="1" applyBorder="1" applyAlignment="1">
      <alignment horizontal="left" vertical="center"/>
    </xf>
    <xf numFmtId="176" fontId="34" fillId="0" borderId="3" xfId="2" applyNumberFormat="1" applyFont="1" applyFill="1" applyBorder="1" applyAlignment="1">
      <alignment horizontal="center" vertical="center"/>
    </xf>
    <xf numFmtId="49" fontId="32" fillId="0" borderId="3" xfId="2" applyNumberFormat="1" applyFont="1" applyFill="1" applyBorder="1" applyAlignment="1">
      <alignment horizontal="center" vertical="center"/>
    </xf>
    <xf numFmtId="49" fontId="25" fillId="0" borderId="60" xfId="2" applyNumberFormat="1" applyFont="1" applyFill="1" applyBorder="1" applyAlignment="1">
      <alignment horizontal="center" vertical="center"/>
    </xf>
    <xf numFmtId="0" fontId="32" fillId="0" borderId="59" xfId="2" applyFont="1" applyFill="1" applyBorder="1" applyAlignment="1">
      <alignment horizontal="center" vertical="center"/>
    </xf>
    <xf numFmtId="0" fontId="32" fillId="0" borderId="0" xfId="2" applyFont="1" applyFill="1" applyBorder="1" applyAlignment="1">
      <alignment horizontal="distributed" vertical="center"/>
    </xf>
    <xf numFmtId="49" fontId="25" fillId="0" borderId="0" xfId="2" applyNumberFormat="1" applyFont="1" applyFill="1" applyBorder="1" applyAlignment="1">
      <alignment vertical="center"/>
    </xf>
    <xf numFmtId="49" fontId="27" fillId="0" borderId="0" xfId="2" applyNumberFormat="1" applyFont="1" applyFill="1" applyBorder="1" applyAlignment="1">
      <alignment horizontal="center" vertical="center"/>
    </xf>
    <xf numFmtId="49" fontId="29" fillId="0" borderId="0" xfId="2" applyNumberFormat="1" applyFont="1" applyFill="1" applyBorder="1" applyAlignment="1">
      <alignment horizontal="center" vertical="center"/>
    </xf>
    <xf numFmtId="49" fontId="31" fillId="0" borderId="0" xfId="2" applyNumberFormat="1" applyFont="1" applyFill="1" applyBorder="1" applyAlignment="1">
      <alignment horizontal="distributed" vertical="center"/>
    </xf>
    <xf numFmtId="49" fontId="32" fillId="0" borderId="0" xfId="2" applyNumberFormat="1" applyFont="1" applyFill="1" applyBorder="1" applyAlignment="1">
      <alignment vertical="center" wrapText="1"/>
    </xf>
    <xf numFmtId="0" fontId="24" fillId="0" borderId="0" xfId="2" applyFont="1" applyFill="1" applyBorder="1" applyAlignment="1">
      <alignment vertical="center"/>
    </xf>
    <xf numFmtId="0" fontId="32" fillId="0" borderId="0" xfId="2" applyNumberFormat="1" applyFont="1" applyFill="1" applyBorder="1" applyAlignment="1">
      <alignment horizontal="center" vertical="center" wrapText="1"/>
    </xf>
    <xf numFmtId="0" fontId="24" fillId="0" borderId="0" xfId="2" applyNumberFormat="1" applyFont="1" applyFill="1" applyBorder="1" applyAlignment="1">
      <alignment horizontal="center" vertical="center" wrapText="1"/>
    </xf>
    <xf numFmtId="0" fontId="32" fillId="0" borderId="0" xfId="2" applyNumberFormat="1" applyFont="1" applyFill="1" applyBorder="1" applyAlignment="1">
      <alignment vertical="center"/>
    </xf>
    <xf numFmtId="0" fontId="32" fillId="0" borderId="0" xfId="2" applyNumberFormat="1" applyFont="1" applyFill="1" applyBorder="1" applyAlignment="1">
      <alignment horizontal="center" vertical="center"/>
    </xf>
    <xf numFmtId="38" fontId="25" fillId="0" borderId="63" xfId="3" applyNumberFormat="1" applyFont="1" applyBorder="1" applyAlignment="1">
      <alignment horizontal="right" vertical="center"/>
    </xf>
    <xf numFmtId="38" fontId="25" fillId="0" borderId="58" xfId="3" applyNumberFormat="1" applyFont="1" applyBorder="1" applyAlignment="1">
      <alignment horizontal="right" vertical="center"/>
    </xf>
    <xf numFmtId="38" fontId="25" fillId="0" borderId="59" xfId="3" applyNumberFormat="1" applyFont="1" applyBorder="1" applyAlignment="1">
      <alignment horizontal="right" vertical="center"/>
    </xf>
    <xf numFmtId="38" fontId="25" fillId="0" borderId="63" xfId="3" applyFont="1" applyBorder="1" applyAlignment="1">
      <alignment horizontal="center" vertical="center"/>
    </xf>
    <xf numFmtId="38" fontId="25" fillId="0" borderId="58" xfId="3" applyFont="1" applyBorder="1" applyAlignment="1">
      <alignment horizontal="center" vertical="center"/>
    </xf>
    <xf numFmtId="38" fontId="25" fillId="0" borderId="59" xfId="3" applyFont="1" applyBorder="1" applyAlignment="1">
      <alignment horizontal="center" vertical="center"/>
    </xf>
    <xf numFmtId="49" fontId="25" fillId="0" borderId="63" xfId="2" applyNumberFormat="1" applyFont="1" applyBorder="1" applyAlignment="1">
      <alignment horizontal="center" vertical="center"/>
    </xf>
    <xf numFmtId="0" fontId="32" fillId="0" borderId="58" xfId="2" applyFont="1" applyBorder="1" applyAlignment="1">
      <alignment horizontal="center" vertical="center"/>
    </xf>
    <xf numFmtId="0" fontId="32" fillId="0" borderId="64" xfId="2" applyFont="1" applyBorder="1" applyAlignment="1">
      <alignment horizontal="center" vertical="center"/>
    </xf>
    <xf numFmtId="180" fontId="35" fillId="0" borderId="58" xfId="2" applyNumberFormat="1" applyFont="1" applyBorder="1" applyAlignment="1">
      <alignment horizontal="right" vertical="center"/>
    </xf>
    <xf numFmtId="49" fontId="25" fillId="0" borderId="28" xfId="2" applyNumberFormat="1" applyFont="1" applyBorder="1" applyAlignment="1">
      <alignment horizontal="center" vertical="center"/>
    </xf>
    <xf numFmtId="0" fontId="32" fillId="0" borderId="10" xfId="2" applyFont="1" applyBorder="1" applyAlignment="1">
      <alignment horizontal="center" vertical="center"/>
    </xf>
    <xf numFmtId="0" fontId="32" fillId="0" borderId="9" xfId="2" applyFont="1" applyBorder="1" applyAlignment="1">
      <alignment horizontal="center" vertical="center"/>
    </xf>
    <xf numFmtId="180" fontId="35" fillId="0" borderId="10" xfId="2" applyNumberFormat="1" applyFont="1" applyBorder="1" applyAlignment="1">
      <alignment horizontal="right" vertical="center"/>
    </xf>
    <xf numFmtId="49" fontId="25" fillId="0" borderId="65" xfId="2" applyNumberFormat="1" applyFont="1" applyBorder="1" applyAlignment="1">
      <alignment horizontal="center" vertical="center"/>
    </xf>
    <xf numFmtId="0" fontId="32" fillId="0" borderId="66" xfId="2" applyFont="1" applyBorder="1" applyAlignment="1">
      <alignment horizontal="center" vertical="center"/>
    </xf>
    <xf numFmtId="0" fontId="32" fillId="0" borderId="67" xfId="2" applyFont="1" applyBorder="1" applyAlignment="1">
      <alignment horizontal="center" vertical="center"/>
    </xf>
    <xf numFmtId="180" fontId="38" fillId="0" borderId="66" xfId="2" applyNumberFormat="1" applyFont="1" applyBorder="1" applyAlignment="1" applyProtection="1">
      <alignment horizontal="right" vertical="center"/>
      <protection locked="0"/>
    </xf>
    <xf numFmtId="49" fontId="25" fillId="0" borderId="60" xfId="2" applyNumberFormat="1" applyFont="1" applyBorder="1" applyAlignment="1">
      <alignment horizontal="center" vertical="center"/>
    </xf>
    <xf numFmtId="181" fontId="36" fillId="0" borderId="58" xfId="2" applyNumberFormat="1" applyFont="1" applyBorder="1" applyAlignment="1" applyProtection="1">
      <alignment horizontal="left" vertical="center"/>
    </xf>
    <xf numFmtId="181" fontId="36" fillId="0" borderId="59" xfId="2" applyNumberFormat="1" applyFont="1" applyBorder="1" applyAlignment="1" applyProtection="1">
      <alignment horizontal="left" vertical="center"/>
    </xf>
    <xf numFmtId="49" fontId="25" fillId="0" borderId="41" xfId="2" applyNumberFormat="1" applyFont="1" applyBorder="1" applyAlignment="1">
      <alignment horizontal="center" vertical="center"/>
    </xf>
    <xf numFmtId="49" fontId="25" fillId="0" borderId="31" xfId="2" applyNumberFormat="1" applyFont="1" applyBorder="1" applyAlignment="1">
      <alignment horizontal="center" vertical="center"/>
    </xf>
    <xf numFmtId="49" fontId="25" fillId="0" borderId="40" xfId="2" applyNumberFormat="1" applyFont="1" applyBorder="1" applyAlignment="1">
      <alignment horizontal="center" vertical="center"/>
    </xf>
    <xf numFmtId="49" fontId="25" fillId="0" borderId="38" xfId="2" applyNumberFormat="1" applyFont="1" applyBorder="1" applyAlignment="1">
      <alignment horizontal="center" vertical="center"/>
    </xf>
    <xf numFmtId="49" fontId="25" fillId="0" borderId="35" xfId="2" applyNumberFormat="1" applyFont="1" applyBorder="1" applyAlignment="1">
      <alignment horizontal="center" vertical="center"/>
    </xf>
    <xf numFmtId="49" fontId="25" fillId="0" borderId="36" xfId="2" applyNumberFormat="1" applyFont="1" applyBorder="1" applyAlignment="1">
      <alignment horizontal="center" vertical="center"/>
    </xf>
    <xf numFmtId="180" fontId="35" fillId="0" borderId="31" xfId="2" applyNumberFormat="1" applyFont="1" applyBorder="1" applyAlignment="1" applyProtection="1">
      <alignment horizontal="center" vertical="center"/>
      <protection locked="0"/>
    </xf>
    <xf numFmtId="180" fontId="35" fillId="0" borderId="35" xfId="2" applyNumberFormat="1" applyFont="1" applyBorder="1" applyAlignment="1" applyProtection="1">
      <alignment horizontal="center" vertical="center"/>
      <protection locked="0"/>
    </xf>
    <xf numFmtId="180" fontId="35" fillId="0" borderId="73" xfId="2" applyNumberFormat="1" applyFont="1" applyBorder="1" applyAlignment="1" applyProtection="1">
      <alignment horizontal="right" vertical="center"/>
      <protection locked="0"/>
    </xf>
    <xf numFmtId="49" fontId="36" fillId="0" borderId="72" xfId="2" applyNumberFormat="1" applyFont="1" applyBorder="1" applyAlignment="1" applyProtection="1">
      <alignment horizontal="center" vertical="center"/>
      <protection locked="0"/>
    </xf>
    <xf numFmtId="49" fontId="36" fillId="0" borderId="73" xfId="2" applyNumberFormat="1" applyFont="1" applyBorder="1" applyAlignment="1" applyProtection="1">
      <alignment horizontal="center" vertical="center"/>
      <protection locked="0"/>
    </xf>
    <xf numFmtId="180" fontId="35" fillId="0" borderId="35" xfId="2" applyNumberFormat="1" applyFont="1" applyBorder="1" applyAlignment="1" applyProtection="1">
      <alignment horizontal="right" vertical="center"/>
      <protection locked="0"/>
    </xf>
    <xf numFmtId="49" fontId="36" fillId="0" borderId="76" xfId="2" applyNumberFormat="1" applyFont="1" applyBorder="1" applyAlignment="1" applyProtection="1">
      <alignment horizontal="center" vertical="center"/>
      <protection locked="0"/>
    </xf>
    <xf numFmtId="49" fontId="36" fillId="0" borderId="77" xfId="2" applyNumberFormat="1" applyFont="1" applyBorder="1" applyAlignment="1" applyProtection="1">
      <alignment horizontal="center" vertical="center"/>
      <protection locked="0"/>
    </xf>
    <xf numFmtId="49" fontId="36" fillId="0" borderId="11" xfId="2" applyNumberFormat="1" applyFont="1" applyBorder="1" applyAlignment="1" applyProtection="1">
      <alignment vertical="center"/>
      <protection locked="0"/>
    </xf>
    <xf numFmtId="0" fontId="36" fillId="0" borderId="10" xfId="2" applyFont="1" applyBorder="1" applyAlignment="1" applyProtection="1">
      <alignment vertical="center"/>
      <protection locked="0"/>
    </xf>
    <xf numFmtId="0" fontId="36" fillId="0" borderId="69" xfId="2" applyFont="1" applyBorder="1" applyAlignment="1" applyProtection="1">
      <alignment vertical="center"/>
      <protection locked="0"/>
    </xf>
    <xf numFmtId="180" fontId="38" fillId="0" borderId="58" xfId="2" applyNumberFormat="1" applyFont="1" applyBorder="1" applyAlignment="1" applyProtection="1">
      <alignment horizontal="right" vertical="center"/>
      <protection locked="0"/>
    </xf>
    <xf numFmtId="49" fontId="36" fillId="0" borderId="60" xfId="2" applyNumberFormat="1" applyFont="1" applyBorder="1" applyAlignment="1" applyProtection="1">
      <alignment vertical="center"/>
      <protection locked="0"/>
    </xf>
    <xf numFmtId="0" fontId="36" fillId="0" borderId="58" xfId="2" applyFont="1" applyBorder="1" applyAlignment="1" applyProtection="1">
      <alignment vertical="center"/>
      <protection locked="0"/>
    </xf>
    <xf numFmtId="0" fontId="36" fillId="0" borderId="59" xfId="2" applyFont="1" applyBorder="1" applyAlignment="1" applyProtection="1">
      <alignment vertical="center"/>
      <protection locked="0"/>
    </xf>
    <xf numFmtId="0" fontId="36" fillId="0" borderId="66" xfId="2" applyFont="1" applyBorder="1" applyAlignment="1" applyProtection="1">
      <alignment vertical="center" wrapText="1"/>
      <protection locked="0"/>
    </xf>
    <xf numFmtId="0" fontId="36" fillId="0" borderId="66" xfId="2" applyFont="1" applyBorder="1" applyAlignment="1" applyProtection="1">
      <alignment vertical="center"/>
      <protection locked="0"/>
    </xf>
    <xf numFmtId="0" fontId="36" fillId="0" borderId="68" xfId="2" applyFont="1" applyBorder="1" applyAlignment="1" applyProtection="1">
      <alignment vertical="center"/>
      <protection locked="0"/>
    </xf>
    <xf numFmtId="49" fontId="25" fillId="0" borderId="27" xfId="2" applyNumberFormat="1" applyFont="1" applyBorder="1" applyAlignment="1">
      <alignment horizontal="center" vertical="center"/>
    </xf>
    <xf numFmtId="0" fontId="32" fillId="0" borderId="3" xfId="2" applyFont="1" applyBorder="1" applyAlignment="1">
      <alignment horizontal="center" vertical="center"/>
    </xf>
    <xf numFmtId="0" fontId="32" fillId="0" borderId="4" xfId="2" applyFont="1" applyBorder="1" applyAlignment="1">
      <alignment horizontal="center" vertical="center"/>
    </xf>
    <xf numFmtId="180" fontId="38" fillId="0" borderId="3" xfId="2" applyNumberFormat="1" applyFont="1" applyBorder="1" applyAlignment="1" applyProtection="1">
      <alignment horizontal="right" vertical="center"/>
      <protection locked="0"/>
    </xf>
    <xf numFmtId="49" fontId="36" fillId="0" borderId="5" xfId="2" applyNumberFormat="1" applyFont="1" applyBorder="1" applyAlignment="1" applyProtection="1">
      <alignment vertical="center"/>
      <protection locked="0"/>
    </xf>
    <xf numFmtId="0" fontId="36" fillId="0" borderId="3" xfId="2" applyFont="1" applyBorder="1" applyAlignment="1" applyProtection="1">
      <alignment vertical="center"/>
      <protection locked="0"/>
    </xf>
    <xf numFmtId="0" fontId="36" fillId="0" borderId="71" xfId="2" applyFont="1" applyBorder="1" applyAlignment="1" applyProtection="1">
      <alignment vertical="center"/>
      <protection locked="0"/>
    </xf>
    <xf numFmtId="49" fontId="25" fillId="0" borderId="26" xfId="2" applyNumberFormat="1" applyFont="1" applyBorder="1" applyAlignment="1">
      <alignment horizontal="center" vertical="center"/>
    </xf>
    <xf numFmtId="0" fontId="32" fillId="0" borderId="23" xfId="2" applyFont="1" applyBorder="1" applyAlignment="1">
      <alignment horizontal="center" vertical="center"/>
    </xf>
    <xf numFmtId="0" fontId="32" fillId="0" borderId="25" xfId="2" applyFont="1" applyBorder="1" applyAlignment="1">
      <alignment horizontal="center" vertical="center"/>
    </xf>
    <xf numFmtId="38" fontId="35" fillId="0" borderId="23" xfId="1" applyFont="1" applyBorder="1" applyAlignment="1">
      <alignment horizontal="right" vertical="center"/>
    </xf>
    <xf numFmtId="49" fontId="36" fillId="0" borderId="6" xfId="2" applyNumberFormat="1" applyFont="1" applyBorder="1" applyAlignment="1" applyProtection="1">
      <alignment vertical="center"/>
      <protection locked="0"/>
    </xf>
    <xf numFmtId="0" fontId="36" fillId="0" borderId="2" xfId="2" applyFont="1" applyBorder="1" applyAlignment="1" applyProtection="1">
      <alignment vertical="center"/>
      <protection locked="0"/>
    </xf>
    <xf numFmtId="0" fontId="36" fillId="0" borderId="70" xfId="2" applyFont="1" applyBorder="1" applyAlignment="1" applyProtection="1">
      <alignment vertical="center"/>
      <protection locked="0"/>
    </xf>
    <xf numFmtId="49" fontId="35" fillId="0" borderId="85" xfId="2" applyNumberFormat="1" applyFont="1" applyBorder="1" applyAlignment="1">
      <alignment horizontal="center" vertical="center"/>
    </xf>
    <xf numFmtId="49" fontId="35" fillId="0" borderId="86" xfId="2" applyNumberFormat="1" applyFont="1" applyBorder="1" applyAlignment="1">
      <alignment horizontal="center" vertical="center"/>
    </xf>
    <xf numFmtId="49" fontId="35" fillId="0" borderId="87" xfId="2" applyNumberFormat="1" applyFont="1" applyBorder="1" applyAlignment="1">
      <alignment horizontal="center" vertical="center"/>
    </xf>
    <xf numFmtId="0" fontId="32" fillId="0" borderId="59" xfId="2" applyFont="1" applyBorder="1" applyAlignment="1">
      <alignment horizontal="center" vertical="center"/>
    </xf>
    <xf numFmtId="180" fontId="25" fillId="0" borderId="66" xfId="2" applyNumberFormat="1" applyFont="1" applyBorder="1" applyAlignment="1">
      <alignment horizontal="right" vertical="center"/>
    </xf>
    <xf numFmtId="0" fontId="36" fillId="0" borderId="33" xfId="2" applyFont="1" applyBorder="1" applyAlignment="1" applyProtection="1">
      <alignment vertical="center" wrapText="1"/>
      <protection locked="0"/>
    </xf>
    <xf numFmtId="0" fontId="36" fillId="0" borderId="68" xfId="2" applyFont="1" applyBorder="1" applyAlignment="1" applyProtection="1">
      <alignment vertical="center" wrapText="1"/>
      <protection locked="0"/>
    </xf>
    <xf numFmtId="49" fontId="32" fillId="0" borderId="0" xfId="2" applyNumberFormat="1" applyFont="1" applyBorder="1" applyAlignment="1">
      <alignment horizontal="distributed" vertical="center"/>
    </xf>
    <xf numFmtId="0" fontId="32" fillId="0" borderId="0" xfId="2" applyFont="1" applyBorder="1" applyAlignment="1">
      <alignment horizontal="distributed" vertical="center"/>
    </xf>
    <xf numFmtId="0" fontId="32" fillId="0" borderId="0" xfId="2" applyNumberFormat="1" applyFont="1" applyBorder="1" applyAlignment="1">
      <alignment horizontal="left" vertical="center"/>
    </xf>
    <xf numFmtId="176" fontId="34" fillId="0" borderId="3" xfId="2" applyNumberFormat="1" applyFont="1" applyBorder="1" applyAlignment="1">
      <alignment horizontal="center" vertical="center"/>
    </xf>
    <xf numFmtId="49" fontId="32" fillId="0" borderId="3" xfId="2" applyNumberFormat="1" applyFont="1" applyBorder="1" applyAlignment="1">
      <alignment horizontal="center" vertical="center"/>
    </xf>
    <xf numFmtId="0" fontId="32" fillId="0" borderId="0" xfId="2" applyNumberFormat="1" applyFont="1" applyBorder="1" applyAlignment="1">
      <alignment vertical="center"/>
    </xf>
    <xf numFmtId="0" fontId="32" fillId="0" borderId="0" xfId="2" applyNumberFormat="1" applyFont="1" applyBorder="1" applyAlignment="1">
      <alignment horizontal="center" vertical="center"/>
    </xf>
    <xf numFmtId="49" fontId="25" fillId="0" borderId="0" xfId="2" applyNumberFormat="1" applyFont="1" applyBorder="1" applyAlignment="1">
      <alignment vertical="center"/>
    </xf>
    <xf numFmtId="49" fontId="27" fillId="0" borderId="0" xfId="2" applyNumberFormat="1" applyFont="1" applyBorder="1" applyAlignment="1">
      <alignment horizontal="center" vertical="center"/>
    </xf>
    <xf numFmtId="49" fontId="29" fillId="0" borderId="0" xfId="2" applyNumberFormat="1" applyFont="1" applyBorder="1" applyAlignment="1">
      <alignment horizontal="center" vertical="center"/>
    </xf>
    <xf numFmtId="49" fontId="31" fillId="0" borderId="0" xfId="2" applyNumberFormat="1" applyFont="1" applyBorder="1" applyAlignment="1">
      <alignment horizontal="distributed" vertical="center"/>
    </xf>
    <xf numFmtId="49" fontId="32" fillId="0" borderId="0" xfId="2" applyNumberFormat="1" applyFont="1" applyBorder="1" applyAlignment="1">
      <alignment vertical="center" wrapText="1"/>
    </xf>
    <xf numFmtId="0" fontId="24" fillId="0" borderId="0" xfId="2" applyFont="1" applyBorder="1" applyAlignment="1">
      <alignment vertical="center"/>
    </xf>
    <xf numFmtId="0" fontId="32" fillId="0" borderId="0" xfId="2" applyNumberFormat="1" applyFont="1" applyBorder="1" applyAlignment="1">
      <alignment horizontal="center" vertical="center" wrapText="1"/>
    </xf>
    <xf numFmtId="0" fontId="24" fillId="0" borderId="0" xfId="2" applyNumberFormat="1" applyFont="1" applyBorder="1" applyAlignment="1">
      <alignment horizontal="center" vertical="center" wrapText="1"/>
    </xf>
    <xf numFmtId="49" fontId="36" fillId="0" borderId="37" xfId="2" applyNumberFormat="1" applyFont="1" applyBorder="1" applyAlignment="1" applyProtection="1">
      <alignment vertical="center"/>
      <protection locked="0"/>
    </xf>
    <xf numFmtId="0" fontId="36" fillId="0" borderId="35" xfId="2" applyFont="1" applyBorder="1" applyAlignment="1" applyProtection="1">
      <alignment vertical="center"/>
      <protection locked="0"/>
    </xf>
    <xf numFmtId="0" fontId="36" fillId="0" borderId="34" xfId="2" applyFont="1" applyBorder="1" applyAlignment="1" applyProtection="1">
      <alignment vertical="center"/>
      <protection locked="0"/>
    </xf>
    <xf numFmtId="38" fontId="25" fillId="0" borderId="79" xfId="3" applyFont="1" applyBorder="1" applyAlignment="1">
      <alignment horizontal="center" vertical="center"/>
    </xf>
    <xf numFmtId="38" fontId="25" fillId="0" borderId="80" xfId="3" applyFont="1" applyBorder="1" applyAlignment="1">
      <alignment horizontal="center" vertical="center"/>
    </xf>
    <xf numFmtId="38" fontId="25" fillId="0" borderId="81" xfId="3" applyFont="1" applyBorder="1" applyAlignment="1">
      <alignment horizontal="center" vertical="center"/>
    </xf>
    <xf numFmtId="181" fontId="36" fillId="0" borderId="58" xfId="2" applyNumberFormat="1" applyFont="1" applyBorder="1" applyAlignment="1">
      <alignment horizontal="left" vertical="center"/>
    </xf>
    <xf numFmtId="181" fontId="36" fillId="0" borderId="59" xfId="2" applyNumberFormat="1" applyFont="1" applyBorder="1" applyAlignment="1">
      <alignment horizontal="left" vertical="center"/>
    </xf>
    <xf numFmtId="49" fontId="25" fillId="0" borderId="78" xfId="2" applyNumberFormat="1" applyFont="1" applyBorder="1" applyAlignment="1">
      <alignment horizontal="center" vertical="center"/>
    </xf>
    <xf numFmtId="49" fontId="25" fillId="0" borderId="73" xfId="2" applyNumberFormat="1" applyFont="1" applyBorder="1" applyAlignment="1">
      <alignment horizontal="center" vertical="center"/>
    </xf>
    <xf numFmtId="49" fontId="25" fillId="0" borderId="74" xfId="2" applyNumberFormat="1" applyFont="1" applyBorder="1" applyAlignment="1">
      <alignment horizontal="center" vertical="center"/>
    </xf>
  </cellXfs>
  <cellStyles count="4">
    <cellStyle name="桁区切り" xfId="1" builtinId="6"/>
    <cellStyle name="桁区切り 3" xfId="3" xr:uid="{7398B901-0327-49C9-A813-67EE860D1FA4}"/>
    <cellStyle name="標準" xfId="0" builtinId="0"/>
    <cellStyle name="標準 4" xfId="2" xr:uid="{D3932D69-D5C7-4D9A-BB9C-40708AC8C7F0}"/>
  </cellStyles>
  <dxfs count="15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ont>
        <b/>
        <i val="0"/>
        <color theme="0"/>
      </font>
      <fill>
        <patternFill>
          <bgColor theme="1" tint="0.34998626667073579"/>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EA4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1</xdr:colOff>
      <xdr:row>90</xdr:row>
      <xdr:rowOff>41868</xdr:rowOff>
    </xdr:from>
    <xdr:to>
      <xdr:col>25</xdr:col>
      <xdr:colOff>382640</xdr:colOff>
      <xdr:row>99</xdr:row>
      <xdr:rowOff>1381</xdr:rowOff>
    </xdr:to>
    <xdr:sp macro="" textlink="">
      <xdr:nvSpPr>
        <xdr:cNvPr id="3" name="テキスト ボックス 2">
          <a:extLst>
            <a:ext uri="{FF2B5EF4-FFF2-40B4-BE49-F238E27FC236}">
              <a16:creationId xmlns:a16="http://schemas.microsoft.com/office/drawing/2014/main" id="{4D544C33-1EFF-423F-9EAD-FE82E79B9F3F}"/>
            </a:ext>
          </a:extLst>
        </xdr:cNvPr>
        <xdr:cNvSpPr txBox="1"/>
      </xdr:nvSpPr>
      <xdr:spPr>
        <a:xfrm>
          <a:off x="9284259" y="28585467"/>
          <a:ext cx="3711156" cy="2785612"/>
        </a:xfrm>
        <a:prstGeom prst="wedgeRectCallout">
          <a:avLst>
            <a:gd name="adj1" fmla="val -60471"/>
            <a:gd name="adj2" fmla="val 35078"/>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通帳の通りに記載ください。</a:t>
          </a:r>
          <a:endParaRPr kumimoji="1" lang="en-US" altLang="ja-JP" sz="1100"/>
        </a:p>
        <a:p>
          <a:r>
            <a:rPr kumimoji="1" lang="ja-JP" altLang="en-US" sz="1100"/>
            <a:t>そのまま振込に使用しますので、「株式会社」等のフリガナ略称は、金融機関指定の略称を記載ください。</a:t>
          </a:r>
        </a:p>
      </xdr:txBody>
    </xdr:sp>
    <xdr:clientData/>
  </xdr:twoCellAnchor>
  <xdr:twoCellAnchor editAs="oneCell">
    <xdr:from>
      <xdr:col>19</xdr:col>
      <xdr:colOff>188406</xdr:colOff>
      <xdr:row>92</xdr:row>
      <xdr:rowOff>219806</xdr:rowOff>
    </xdr:from>
    <xdr:to>
      <xdr:col>25</xdr:col>
      <xdr:colOff>265525</xdr:colOff>
      <xdr:row>98</xdr:row>
      <xdr:rowOff>222767</xdr:rowOff>
    </xdr:to>
    <xdr:pic>
      <xdr:nvPicPr>
        <xdr:cNvPr id="2" name="図 1">
          <a:extLst>
            <a:ext uri="{FF2B5EF4-FFF2-40B4-BE49-F238E27FC236}">
              <a16:creationId xmlns:a16="http://schemas.microsoft.com/office/drawing/2014/main" id="{0494FAC9-3443-4B20-AC36-3FD3B42E9F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472664" y="29391427"/>
          <a:ext cx="3405636" cy="1887027"/>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a:effectLst>
          <a:outerShdw blurRad="50800" dist="38100" dir="2700000" algn="tl" rotWithShape="0">
            <a:prstClr val="black">
              <a:alpha val="40000"/>
            </a:prstClr>
          </a:outerShdw>
        </a:effectLst>
      </xdr:spPr>
    </xdr:pic>
    <xdr:clientData/>
  </xdr:twoCellAnchor>
  <xdr:twoCellAnchor>
    <xdr:from>
      <xdr:col>26</xdr:col>
      <xdr:colOff>0</xdr:colOff>
      <xdr:row>85</xdr:row>
      <xdr:rowOff>188407</xdr:rowOff>
    </xdr:from>
    <xdr:to>
      <xdr:col>36</xdr:col>
      <xdr:colOff>314010</xdr:colOff>
      <xdr:row>90</xdr:row>
      <xdr:rowOff>307692</xdr:rowOff>
    </xdr:to>
    <xdr:sp macro="" textlink="">
      <xdr:nvSpPr>
        <xdr:cNvPr id="4" name="テキスト ボックス 3">
          <a:extLst>
            <a:ext uri="{FF2B5EF4-FFF2-40B4-BE49-F238E27FC236}">
              <a16:creationId xmlns:a16="http://schemas.microsoft.com/office/drawing/2014/main" id="{EA77DFDD-F4A4-4091-A625-027E65257104}"/>
            </a:ext>
          </a:extLst>
        </xdr:cNvPr>
        <xdr:cNvSpPr txBox="1"/>
      </xdr:nvSpPr>
      <xdr:spPr>
        <a:xfrm>
          <a:off x="13041923" y="27161951"/>
          <a:ext cx="4605494" cy="1689340"/>
        </a:xfrm>
        <a:prstGeom prst="wedgeRectCallout">
          <a:avLst>
            <a:gd name="adj1" fmla="val -53870"/>
            <a:gd name="adj2" fmla="val 7531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口座番号＋フリガナで振り込みます。振込不能の場合、再振り込み手数料は申請者負担となりますので、スペースや「・」有無にご注意ください。</a:t>
          </a:r>
          <a:endParaRPr kumimoji="1" lang="en-US" altLang="ja-JP" sz="1100"/>
        </a:p>
        <a:p>
          <a:r>
            <a:rPr kumimoji="1" lang="ja-JP" altLang="en-US" sz="1100"/>
            <a:t>新規申請の場合や口座変更の場合は、</a:t>
          </a:r>
          <a:r>
            <a:rPr kumimoji="1" lang="ja-JP" altLang="en-US" sz="1100" b="1" u="sng">
              <a:solidFill>
                <a:srgbClr val="FF0000"/>
              </a:solidFill>
            </a:rPr>
            <a:t>通帳のフリガナ部分のコピー</a:t>
          </a:r>
          <a:r>
            <a:rPr kumimoji="1" lang="ja-JP" altLang="en-US" sz="1100" b="0" u="none">
              <a:solidFill>
                <a:sysClr val="windowText" lastClr="000000"/>
              </a:solidFill>
            </a:rPr>
            <a:t>を</a:t>
          </a:r>
          <a:r>
            <a:rPr kumimoji="1" lang="ja-JP" altLang="en-US" sz="1100"/>
            <a:t>添付ください。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89297</xdr:colOff>
      <xdr:row>2</xdr:row>
      <xdr:rowOff>49610</xdr:rowOff>
    </xdr:from>
    <xdr:to>
      <xdr:col>67</xdr:col>
      <xdr:colOff>59531</xdr:colOff>
      <xdr:row>8</xdr:row>
      <xdr:rowOff>19845</xdr:rowOff>
    </xdr:to>
    <xdr:sp macro="" textlink="">
      <xdr:nvSpPr>
        <xdr:cNvPr id="2" name="吹き出し: 四角形 1">
          <a:extLst>
            <a:ext uri="{FF2B5EF4-FFF2-40B4-BE49-F238E27FC236}">
              <a16:creationId xmlns:a16="http://schemas.microsoft.com/office/drawing/2014/main" id="{534B042C-D8C4-4D54-988D-0A14E120BC28}"/>
            </a:ext>
          </a:extLst>
        </xdr:cNvPr>
        <xdr:cNvSpPr/>
      </xdr:nvSpPr>
      <xdr:spPr>
        <a:xfrm>
          <a:off x="6905625" y="476251"/>
          <a:ext cx="3542109" cy="1468438"/>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rgbClr val="7030A0"/>
              </a:solidFill>
            </a:rPr>
            <a:t>「リース料均等」</a:t>
          </a:r>
          <a:r>
            <a:rPr kumimoji="1" lang="ja-JP" altLang="en-US" sz="1100">
              <a:solidFill>
                <a:sysClr val="windowText" lastClr="000000"/>
              </a:solidFill>
            </a:rPr>
            <a:t>と</a:t>
          </a:r>
          <a:r>
            <a:rPr kumimoji="1" lang="ja-JP" altLang="en-US" sz="1100" b="1">
              <a:solidFill>
                <a:srgbClr val="7030A0"/>
              </a:solidFill>
            </a:rPr>
            <a:t>「リース料金変動あり」</a:t>
          </a:r>
          <a:r>
            <a:rPr kumimoji="1" lang="ja-JP" altLang="en-US" sz="1100">
              <a:solidFill>
                <a:sysClr val="windowText" lastClr="000000"/>
              </a:solidFill>
            </a:rPr>
            <a:t>と</a:t>
          </a:r>
          <a:r>
            <a:rPr kumimoji="1" lang="ja-JP" altLang="en-US" sz="1100" b="1">
              <a:solidFill>
                <a:srgbClr val="7030A0"/>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57150</xdr:colOff>
      <xdr:row>0</xdr:row>
      <xdr:rowOff>180975</xdr:rowOff>
    </xdr:from>
    <xdr:to>
      <xdr:col>67</xdr:col>
      <xdr:colOff>8334</xdr:colOff>
      <xdr:row>6</xdr:row>
      <xdr:rowOff>58738</xdr:rowOff>
    </xdr:to>
    <xdr:sp macro="" textlink="">
      <xdr:nvSpPr>
        <xdr:cNvPr id="2" name="吹き出し: 四角形 1">
          <a:extLst>
            <a:ext uri="{FF2B5EF4-FFF2-40B4-BE49-F238E27FC236}">
              <a16:creationId xmlns:a16="http://schemas.microsoft.com/office/drawing/2014/main" id="{C4CE8E76-56CB-441D-BD48-C36ACD2A5078}"/>
            </a:ext>
          </a:extLst>
        </xdr:cNvPr>
        <xdr:cNvSpPr/>
      </xdr:nvSpPr>
      <xdr:spPr>
        <a:xfrm>
          <a:off x="7067550" y="180975"/>
          <a:ext cx="3542109" cy="1468438"/>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rgbClr val="7030A0"/>
              </a:solidFill>
            </a:rPr>
            <a:t>「リース料均等」</a:t>
          </a:r>
          <a:r>
            <a:rPr kumimoji="1" lang="ja-JP" altLang="en-US" sz="1100">
              <a:solidFill>
                <a:sysClr val="windowText" lastClr="000000"/>
              </a:solidFill>
            </a:rPr>
            <a:t>と</a:t>
          </a:r>
          <a:r>
            <a:rPr kumimoji="1" lang="ja-JP" altLang="en-US" sz="1100" b="1">
              <a:solidFill>
                <a:srgbClr val="7030A0"/>
              </a:solidFill>
            </a:rPr>
            <a:t>「リース料金変動あり」</a:t>
          </a:r>
          <a:r>
            <a:rPr kumimoji="1" lang="ja-JP" altLang="en-US" sz="1100">
              <a:solidFill>
                <a:sysClr val="windowText" lastClr="000000"/>
              </a:solidFill>
            </a:rPr>
            <a:t>と</a:t>
          </a:r>
          <a:r>
            <a:rPr kumimoji="1" lang="ja-JP" altLang="en-US" sz="1100" b="1">
              <a:solidFill>
                <a:srgbClr val="7030A0"/>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0</xdr:colOff>
      <xdr:row>1</xdr:row>
      <xdr:rowOff>0</xdr:rowOff>
    </xdr:from>
    <xdr:to>
      <xdr:col>66</xdr:col>
      <xdr:colOff>75009</xdr:colOff>
      <xdr:row>6</xdr:row>
      <xdr:rowOff>315913</xdr:rowOff>
    </xdr:to>
    <xdr:sp macro="" textlink="">
      <xdr:nvSpPr>
        <xdr:cNvPr id="2" name="吹き出し: 四角形 1">
          <a:extLst>
            <a:ext uri="{FF2B5EF4-FFF2-40B4-BE49-F238E27FC236}">
              <a16:creationId xmlns:a16="http://schemas.microsoft.com/office/drawing/2014/main" id="{4BCB11D9-7660-4654-B5A5-A2D1AB5785C5}"/>
            </a:ext>
          </a:extLst>
        </xdr:cNvPr>
        <xdr:cNvSpPr/>
      </xdr:nvSpPr>
      <xdr:spPr>
        <a:xfrm>
          <a:off x="7010400" y="219075"/>
          <a:ext cx="3542109" cy="1468438"/>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rgbClr val="7030A0"/>
              </a:solidFill>
            </a:rPr>
            <a:t>「リース料均等」</a:t>
          </a:r>
          <a:r>
            <a:rPr kumimoji="1" lang="ja-JP" altLang="en-US" sz="1100">
              <a:solidFill>
                <a:sysClr val="windowText" lastClr="000000"/>
              </a:solidFill>
            </a:rPr>
            <a:t>と</a:t>
          </a:r>
          <a:r>
            <a:rPr kumimoji="1" lang="ja-JP" altLang="en-US" sz="1100" b="1">
              <a:solidFill>
                <a:srgbClr val="7030A0"/>
              </a:solidFill>
            </a:rPr>
            <a:t>「リース料金変動あり」</a:t>
          </a:r>
          <a:r>
            <a:rPr kumimoji="1" lang="ja-JP" altLang="en-US" sz="1100">
              <a:solidFill>
                <a:sysClr val="windowText" lastClr="000000"/>
              </a:solidFill>
            </a:rPr>
            <a:t>と</a:t>
          </a:r>
          <a:r>
            <a:rPr kumimoji="1" lang="ja-JP" altLang="en-US" sz="1100" b="1">
              <a:solidFill>
                <a:srgbClr val="7030A0"/>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48A4-564A-4135-8288-4DE4475CBBF1}">
  <dimension ref="A1:BK180"/>
  <sheetViews>
    <sheetView tabSelected="1" view="pageBreakPreview" topLeftCell="B1" zoomScaleNormal="100" zoomScaleSheetLayoutView="100" workbookViewId="0">
      <selection activeCell="D6" sqref="D6:R6"/>
    </sheetView>
  </sheetViews>
  <sheetFormatPr defaultRowHeight="18.75" x14ac:dyDescent="0.4"/>
  <cols>
    <col min="1" max="3" width="10.625" style="47" customWidth="1"/>
    <col min="4" max="18" width="5.625" style="47" customWidth="1"/>
    <col min="19" max="19" width="5.625" customWidth="1"/>
    <col min="20" max="21" width="10.625" customWidth="1"/>
    <col min="22" max="36" width="5.625" customWidth="1"/>
    <col min="39" max="45" width="7.625" customWidth="1"/>
    <col min="46" max="46" width="12.75" customWidth="1"/>
    <col min="47" max="96" width="7.625" customWidth="1"/>
  </cols>
  <sheetData>
    <row r="1" spans="1:63" ht="55.5" customHeight="1" x14ac:dyDescent="0.4">
      <c r="A1" s="27" t="s">
        <v>78</v>
      </c>
      <c r="B1" s="28"/>
      <c r="C1" s="28"/>
      <c r="D1" s="28"/>
      <c r="E1" s="28"/>
      <c r="F1" s="28"/>
      <c r="G1" s="29" t="s">
        <v>185</v>
      </c>
      <c r="H1" s="28"/>
      <c r="I1" s="28"/>
      <c r="J1" s="30"/>
      <c r="K1" s="28"/>
      <c r="L1" s="28"/>
      <c r="M1" s="28"/>
      <c r="N1" s="28"/>
      <c r="O1" s="28"/>
      <c r="P1" s="28"/>
      <c r="Q1" s="28"/>
      <c r="R1" s="28"/>
      <c r="S1" s="28"/>
      <c r="T1" s="28"/>
      <c r="U1" s="28"/>
      <c r="V1" s="28"/>
      <c r="W1" s="28"/>
      <c r="X1" s="28"/>
      <c r="Y1" s="28"/>
      <c r="Z1" s="28"/>
      <c r="AA1" s="28"/>
      <c r="AB1" s="28"/>
      <c r="AC1" s="28"/>
      <c r="AD1" s="28"/>
      <c r="AE1" s="28"/>
      <c r="AF1" s="28"/>
      <c r="AG1" s="28"/>
      <c r="AH1" s="28"/>
      <c r="AI1" s="28"/>
      <c r="AJ1" s="28"/>
      <c r="AK1" s="31" t="s">
        <v>433</v>
      </c>
    </row>
    <row r="2" spans="1:63" x14ac:dyDescent="0.4">
      <c r="A2"/>
      <c r="B2" t="s">
        <v>79</v>
      </c>
      <c r="C2"/>
      <c r="D2"/>
      <c r="E2"/>
      <c r="F2"/>
      <c r="G2"/>
      <c r="H2"/>
      <c r="I2"/>
      <c r="J2"/>
      <c r="K2"/>
      <c r="L2"/>
      <c r="M2"/>
      <c r="N2"/>
      <c r="O2"/>
      <c r="P2"/>
      <c r="Q2"/>
      <c r="R2"/>
    </row>
    <row r="3" spans="1:63" x14ac:dyDescent="0.4">
      <c r="A3"/>
      <c r="B3" t="s">
        <v>362</v>
      </c>
      <c r="C3"/>
      <c r="D3"/>
      <c r="E3"/>
      <c r="F3"/>
      <c r="G3"/>
      <c r="H3"/>
      <c r="I3"/>
      <c r="J3"/>
      <c r="K3"/>
      <c r="L3"/>
      <c r="M3"/>
      <c r="N3"/>
      <c r="O3"/>
      <c r="P3"/>
      <c r="Q3"/>
      <c r="R3"/>
    </row>
    <row r="4" spans="1:63" x14ac:dyDescent="0.4">
      <c r="A4"/>
      <c r="B4"/>
      <c r="C4"/>
      <c r="D4" s="32"/>
      <c r="E4" t="s">
        <v>80</v>
      </c>
      <c r="F4"/>
      <c r="G4" s="33"/>
      <c r="H4" t="s">
        <v>81</v>
      </c>
      <c r="I4"/>
      <c r="J4"/>
      <c r="K4" s="34"/>
      <c r="L4" t="s">
        <v>370</v>
      </c>
      <c r="M4"/>
      <c r="N4" s="35"/>
      <c r="O4" t="s">
        <v>82</v>
      </c>
      <c r="R4"/>
      <c r="S4" s="189"/>
      <c r="T4" t="s">
        <v>363</v>
      </c>
    </row>
    <row r="5" spans="1:63" x14ac:dyDescent="0.4">
      <c r="A5"/>
      <c r="B5"/>
      <c r="C5"/>
      <c r="D5"/>
      <c r="E5"/>
      <c r="F5"/>
      <c r="G5"/>
      <c r="H5"/>
      <c r="I5"/>
      <c r="J5"/>
      <c r="K5"/>
      <c r="L5"/>
      <c r="M5"/>
      <c r="N5"/>
      <c r="O5"/>
      <c r="P5"/>
      <c r="Q5"/>
      <c r="R5"/>
      <c r="AY5" s="36"/>
      <c r="BB5" s="36"/>
    </row>
    <row r="6" spans="1:63" ht="24.95" customHeight="1" x14ac:dyDescent="0.4">
      <c r="A6" s="242" t="s">
        <v>83</v>
      </c>
      <c r="B6" s="242"/>
      <c r="C6" s="242"/>
      <c r="D6" s="243"/>
      <c r="E6" s="243"/>
      <c r="F6" s="243"/>
      <c r="G6" s="243"/>
      <c r="H6" s="243"/>
      <c r="I6" s="243"/>
      <c r="J6" s="243"/>
      <c r="K6" s="243"/>
      <c r="L6" s="243"/>
      <c r="M6" s="243"/>
      <c r="N6" s="243"/>
      <c r="O6" s="243"/>
      <c r="P6" s="243"/>
      <c r="Q6" s="243"/>
      <c r="R6" s="243"/>
    </row>
    <row r="7" spans="1:63" ht="24.95" customHeight="1" x14ac:dyDescent="0.4">
      <c r="A7" s="195" t="s">
        <v>84</v>
      </c>
      <c r="B7" s="195"/>
      <c r="C7" s="195"/>
      <c r="D7" s="196"/>
      <c r="E7" s="196"/>
      <c r="F7" s="196"/>
      <c r="G7" s="196"/>
      <c r="H7" s="196"/>
      <c r="I7" s="196"/>
      <c r="J7" s="196"/>
      <c r="K7" s="196"/>
      <c r="L7" s="196"/>
      <c r="M7" s="196"/>
      <c r="N7" s="196"/>
      <c r="O7" s="196"/>
      <c r="P7" s="196"/>
      <c r="Q7" s="196"/>
      <c r="R7" s="196"/>
    </row>
    <row r="8" spans="1:63" ht="24.95" customHeight="1" x14ac:dyDescent="0.4">
      <c r="A8" s="195" t="s">
        <v>85</v>
      </c>
      <c r="B8" s="195"/>
      <c r="C8" s="195"/>
      <c r="D8" s="244"/>
      <c r="E8" s="244"/>
      <c r="F8" s="244"/>
      <c r="G8" s="244"/>
      <c r="H8" s="244"/>
      <c r="I8" s="244"/>
      <c r="J8" s="244"/>
      <c r="K8" s="244"/>
      <c r="L8" s="244"/>
      <c r="M8" s="244"/>
      <c r="N8" s="244"/>
      <c r="O8" s="244"/>
      <c r="P8" s="244"/>
      <c r="Q8" s="244"/>
      <c r="R8" s="244"/>
    </row>
    <row r="9" spans="1:63" ht="24.75" customHeight="1" x14ac:dyDescent="0.4">
      <c r="A9" s="197" t="s">
        <v>432</v>
      </c>
      <c r="B9" s="198"/>
      <c r="C9" s="199"/>
      <c r="D9" s="245"/>
      <c r="E9" s="246"/>
      <c r="F9" s="246"/>
      <c r="G9" s="246"/>
      <c r="H9" s="246"/>
      <c r="I9" s="246"/>
      <c r="J9" s="246"/>
      <c r="K9" s="246"/>
      <c r="L9" s="246"/>
      <c r="M9" s="246"/>
      <c r="N9" s="246"/>
      <c r="O9" s="246"/>
      <c r="P9" s="246"/>
      <c r="Q9" s="246"/>
      <c r="R9" s="247"/>
      <c r="AM9" t="s">
        <v>329</v>
      </c>
      <c r="AZ9" t="s">
        <v>330</v>
      </c>
    </row>
    <row r="10" spans="1:63" ht="24.95" customHeight="1" x14ac:dyDescent="0.4">
      <c r="A10" s="195" t="s">
        <v>311</v>
      </c>
      <c r="B10" s="195"/>
      <c r="C10" s="195"/>
      <c r="D10" s="244"/>
      <c r="E10" s="244"/>
      <c r="F10" s="244"/>
      <c r="G10" s="244"/>
      <c r="H10" s="244"/>
      <c r="I10" s="244"/>
      <c r="J10" s="244"/>
      <c r="K10" s="244"/>
      <c r="L10" s="244"/>
      <c r="M10" s="244"/>
      <c r="N10" s="244"/>
      <c r="O10" s="244"/>
      <c r="P10" s="244"/>
      <c r="Q10" s="244"/>
      <c r="R10" s="244"/>
      <c r="AM10" t="s">
        <v>87</v>
      </c>
      <c r="AN10" t="s">
        <v>88</v>
      </c>
      <c r="AO10" t="s">
        <v>89</v>
      </c>
      <c r="AP10" t="s">
        <v>90</v>
      </c>
      <c r="AQ10" t="s">
        <v>91</v>
      </c>
      <c r="AR10" t="s">
        <v>92</v>
      </c>
      <c r="AS10" t="s">
        <v>93</v>
      </c>
      <c r="AT10" t="s">
        <v>94</v>
      </c>
      <c r="AU10" t="s">
        <v>95</v>
      </c>
      <c r="AV10" t="s">
        <v>387</v>
      </c>
      <c r="AW10" t="s">
        <v>388</v>
      </c>
      <c r="AX10" t="s">
        <v>389</v>
      </c>
      <c r="AZ10" t="s">
        <v>87</v>
      </c>
      <c r="BA10" t="s">
        <v>88</v>
      </c>
      <c r="BB10" t="s">
        <v>89</v>
      </c>
      <c r="BC10" t="s">
        <v>90</v>
      </c>
      <c r="BD10" t="s">
        <v>91</v>
      </c>
      <c r="BE10" t="s">
        <v>92</v>
      </c>
      <c r="BF10" t="s">
        <v>93</v>
      </c>
      <c r="BG10" t="s">
        <v>94</v>
      </c>
      <c r="BH10" t="s">
        <v>95</v>
      </c>
      <c r="BI10" t="s">
        <v>387</v>
      </c>
      <c r="BJ10" t="s">
        <v>388</v>
      </c>
      <c r="BK10" t="s">
        <v>389</v>
      </c>
    </row>
    <row r="11" spans="1:63" ht="24.95" customHeight="1" x14ac:dyDescent="0.4">
      <c r="A11" s="195" t="s">
        <v>312</v>
      </c>
      <c r="B11" s="195"/>
      <c r="C11" s="195"/>
      <c r="D11" s="243"/>
      <c r="E11" s="243"/>
      <c r="F11" s="243"/>
      <c r="G11" s="243"/>
      <c r="H11" s="243"/>
      <c r="I11" s="243"/>
      <c r="J11" s="243"/>
      <c r="K11" s="243"/>
      <c r="L11" s="243"/>
      <c r="M11" s="243"/>
      <c r="N11" s="243"/>
      <c r="O11" s="243"/>
      <c r="P11" s="243"/>
      <c r="Q11" s="243"/>
      <c r="R11" s="243"/>
      <c r="S11" s="249" t="s">
        <v>366</v>
      </c>
      <c r="T11" s="250"/>
      <c r="U11" s="251"/>
    </row>
    <row r="12" spans="1:63" ht="24.95" customHeight="1" x14ac:dyDescent="0.4">
      <c r="A12" s="195" t="s">
        <v>313</v>
      </c>
      <c r="B12" s="195"/>
      <c r="C12" s="195"/>
      <c r="D12" s="235"/>
      <c r="E12" s="235"/>
      <c r="F12" s="235"/>
      <c r="G12" s="235"/>
      <c r="H12" s="235"/>
      <c r="I12" s="235"/>
      <c r="J12" s="235"/>
      <c r="K12" s="235"/>
      <c r="L12" s="235"/>
      <c r="M12" s="235"/>
      <c r="N12" s="235"/>
      <c r="O12" s="235"/>
      <c r="P12" s="235"/>
      <c r="Q12" s="235"/>
      <c r="R12" s="235"/>
      <c r="S12" s="252" t="s">
        <v>368</v>
      </c>
      <c r="T12" s="253"/>
      <c r="U12" s="192" t="s">
        <v>367</v>
      </c>
      <c r="AZ12" t="s">
        <v>331</v>
      </c>
    </row>
    <row r="13" spans="1:63" ht="24.95" customHeight="1" x14ac:dyDescent="0.4">
      <c r="A13" s="37"/>
      <c r="B13" s="37"/>
      <c r="C13" s="37"/>
      <c r="D13" s="37"/>
      <c r="E13" s="37"/>
      <c r="F13" s="37"/>
      <c r="G13" s="37"/>
      <c r="H13" s="37"/>
      <c r="I13" s="37"/>
      <c r="J13" s="37"/>
      <c r="K13" s="37"/>
      <c r="L13" s="37"/>
      <c r="M13" s="37"/>
      <c r="N13" s="37"/>
      <c r="O13" s="37"/>
      <c r="P13" s="37"/>
      <c r="Q13" s="37"/>
      <c r="R13" s="37"/>
      <c r="AM13" t="s">
        <v>97</v>
      </c>
      <c r="AN13" t="s">
        <v>98</v>
      </c>
      <c r="AO13" t="s">
        <v>99</v>
      </c>
      <c r="AP13" t="s">
        <v>100</v>
      </c>
      <c r="AQ13" t="s">
        <v>101</v>
      </c>
      <c r="AR13" t="s">
        <v>102</v>
      </c>
      <c r="AS13" t="s">
        <v>103</v>
      </c>
      <c r="AT13" t="s">
        <v>104</v>
      </c>
      <c r="AU13" t="s">
        <v>105</v>
      </c>
      <c r="AV13" t="s">
        <v>390</v>
      </c>
      <c r="AW13" t="s">
        <v>391</v>
      </c>
      <c r="AX13" t="s">
        <v>392</v>
      </c>
      <c r="AZ13" t="s">
        <v>97</v>
      </c>
      <c r="BA13" t="s">
        <v>98</v>
      </c>
      <c r="BB13" t="s">
        <v>99</v>
      </c>
      <c r="BC13" t="s">
        <v>100</v>
      </c>
      <c r="BD13" t="s">
        <v>101</v>
      </c>
      <c r="BE13" t="s">
        <v>102</v>
      </c>
      <c r="BF13" t="s">
        <v>103</v>
      </c>
      <c r="BG13" t="s">
        <v>104</v>
      </c>
      <c r="BH13" t="s">
        <v>105</v>
      </c>
      <c r="BI13" t="s">
        <v>390</v>
      </c>
      <c r="BJ13" t="s">
        <v>391</v>
      </c>
      <c r="BK13" t="s">
        <v>392</v>
      </c>
    </row>
    <row r="14" spans="1:63" ht="24.95" customHeight="1" x14ac:dyDescent="0.4">
      <c r="A14" s="220" t="s">
        <v>106</v>
      </c>
      <c r="B14" s="220"/>
      <c r="C14" s="220"/>
      <c r="D14" s="220"/>
      <c r="E14" s="220"/>
      <c r="F14" s="220"/>
      <c r="G14" s="220"/>
      <c r="H14" s="220"/>
      <c r="I14" s="220"/>
      <c r="J14" s="220"/>
      <c r="K14" s="220"/>
      <c r="L14" s="220"/>
      <c r="M14" s="220"/>
      <c r="N14" s="220"/>
      <c r="O14" s="220"/>
      <c r="P14" s="220"/>
      <c r="Q14" s="220"/>
      <c r="R14" s="220"/>
      <c r="AM14" t="s">
        <v>107</v>
      </c>
      <c r="AO14" t="s">
        <v>108</v>
      </c>
      <c r="AP14" t="s">
        <v>109</v>
      </c>
      <c r="AQ14" t="s">
        <v>110</v>
      </c>
      <c r="AT14" t="s">
        <v>111</v>
      </c>
      <c r="AV14" t="s">
        <v>393</v>
      </c>
      <c r="AW14" t="s">
        <v>394</v>
      </c>
      <c r="AX14" t="s">
        <v>423</v>
      </c>
      <c r="AZ14" t="s">
        <v>107</v>
      </c>
      <c r="BB14" t="s">
        <v>108</v>
      </c>
      <c r="BC14" t="s">
        <v>109</v>
      </c>
      <c r="BD14" t="s">
        <v>110</v>
      </c>
      <c r="BG14" t="s">
        <v>111</v>
      </c>
      <c r="BI14" t="s">
        <v>393</v>
      </c>
      <c r="BJ14" t="s">
        <v>394</v>
      </c>
    </row>
    <row r="15" spans="1:63" ht="24.95" customHeight="1" x14ac:dyDescent="0.4">
      <c r="A15" s="195" t="s">
        <v>112</v>
      </c>
      <c r="B15" s="195"/>
      <c r="C15" s="195"/>
      <c r="D15" s="231"/>
      <c r="E15" s="232"/>
      <c r="F15" s="38" t="s">
        <v>4</v>
      </c>
      <c r="G15" s="232"/>
      <c r="H15" s="232"/>
      <c r="I15" s="232"/>
      <c r="J15" s="233"/>
      <c r="K15" s="39"/>
      <c r="L15" s="40"/>
      <c r="M15" s="40"/>
      <c r="N15" s="40"/>
      <c r="O15" s="40"/>
      <c r="P15" s="40"/>
      <c r="Q15" s="40"/>
      <c r="R15" s="40"/>
      <c r="AM15" t="s">
        <v>113</v>
      </c>
      <c r="AO15" t="s">
        <v>114</v>
      </c>
      <c r="AP15" t="s">
        <v>115</v>
      </c>
      <c r="AQ15" t="s">
        <v>116</v>
      </c>
      <c r="AT15" t="s">
        <v>105</v>
      </c>
      <c r="AV15" t="s">
        <v>395</v>
      </c>
      <c r="AW15" t="s">
        <v>427</v>
      </c>
      <c r="AZ15" t="s">
        <v>113</v>
      </c>
      <c r="BB15" t="s">
        <v>114</v>
      </c>
      <c r="BC15" t="s">
        <v>115</v>
      </c>
      <c r="BD15" t="s">
        <v>116</v>
      </c>
      <c r="BG15" t="s">
        <v>105</v>
      </c>
      <c r="BI15" t="s">
        <v>395</v>
      </c>
      <c r="BJ15" t="s">
        <v>427</v>
      </c>
    </row>
    <row r="16" spans="1:63" ht="24.95" customHeight="1" x14ac:dyDescent="0.4">
      <c r="A16" s="195" t="s">
        <v>117</v>
      </c>
      <c r="B16" s="195"/>
      <c r="C16" s="195"/>
      <c r="D16" s="235"/>
      <c r="E16" s="235"/>
      <c r="F16" s="235"/>
      <c r="G16" s="235"/>
      <c r="H16" s="235"/>
      <c r="I16" s="235"/>
      <c r="J16" s="235"/>
      <c r="K16" s="235"/>
      <c r="L16" s="235"/>
      <c r="M16" s="235"/>
      <c r="N16" s="235"/>
      <c r="O16" s="235"/>
      <c r="P16" s="235"/>
      <c r="Q16" s="235"/>
      <c r="R16" s="235"/>
      <c r="AM16" t="s">
        <v>118</v>
      </c>
      <c r="AP16" t="s">
        <v>396</v>
      </c>
      <c r="AQ16" t="s">
        <v>119</v>
      </c>
      <c r="AV16" t="s">
        <v>397</v>
      </c>
      <c r="AW16" t="s">
        <v>428</v>
      </c>
      <c r="AZ16" t="s">
        <v>118</v>
      </c>
      <c r="BC16" t="s">
        <v>396</v>
      </c>
      <c r="BD16" t="s">
        <v>119</v>
      </c>
      <c r="BI16" t="s">
        <v>397</v>
      </c>
      <c r="BJ16" t="s">
        <v>428</v>
      </c>
    </row>
    <row r="17" spans="1:62" ht="24.95" customHeight="1" x14ac:dyDescent="0.4">
      <c r="A17" s="195" t="s">
        <v>120</v>
      </c>
      <c r="B17" s="195"/>
      <c r="C17" s="195"/>
      <c r="D17" s="235"/>
      <c r="E17" s="235"/>
      <c r="F17" s="235"/>
      <c r="G17" s="235"/>
      <c r="H17" s="235"/>
      <c r="I17" s="235"/>
      <c r="J17" s="235"/>
      <c r="K17" s="235"/>
      <c r="L17" s="235"/>
      <c r="M17" s="235"/>
      <c r="N17" s="235"/>
      <c r="O17" s="235"/>
      <c r="P17" s="235"/>
      <c r="Q17" s="235"/>
      <c r="R17" s="235"/>
      <c r="AQ17" t="s">
        <v>398</v>
      </c>
      <c r="AW17" t="s">
        <v>429</v>
      </c>
      <c r="BD17" t="s">
        <v>398</v>
      </c>
      <c r="BJ17" t="s">
        <v>429</v>
      </c>
    </row>
    <row r="18" spans="1:62" ht="24.95" customHeight="1" x14ac:dyDescent="0.4">
      <c r="A18" s="195" t="s">
        <v>121</v>
      </c>
      <c r="B18" s="195"/>
      <c r="C18" s="195"/>
      <c r="D18" s="235"/>
      <c r="E18" s="235"/>
      <c r="F18" s="235"/>
      <c r="G18" s="235"/>
      <c r="H18" s="235"/>
      <c r="I18" s="235"/>
      <c r="J18" s="235"/>
      <c r="K18" s="235"/>
      <c r="L18" s="235"/>
      <c r="M18" s="235"/>
      <c r="N18" s="235"/>
      <c r="O18" s="235"/>
      <c r="P18" s="235"/>
      <c r="Q18" s="235"/>
      <c r="R18" s="235"/>
      <c r="AQ18" t="s">
        <v>399</v>
      </c>
      <c r="AW18" t="s">
        <v>430</v>
      </c>
      <c r="BD18" t="s">
        <v>399</v>
      </c>
      <c r="BJ18" t="s">
        <v>430</v>
      </c>
    </row>
    <row r="19" spans="1:62" ht="24.95" customHeight="1" x14ac:dyDescent="0.4">
      <c r="A19" s="195" t="s">
        <v>122</v>
      </c>
      <c r="B19" s="195"/>
      <c r="C19" s="195"/>
      <c r="D19" s="235"/>
      <c r="E19" s="235"/>
      <c r="F19" s="235"/>
      <c r="G19" s="235"/>
      <c r="H19" s="235"/>
      <c r="I19" s="235"/>
      <c r="J19" s="235"/>
      <c r="K19" s="235"/>
      <c r="L19" s="235"/>
      <c r="M19" s="235"/>
      <c r="N19" s="235"/>
      <c r="O19" s="235"/>
      <c r="P19" s="235"/>
      <c r="Q19" s="235"/>
      <c r="R19" s="235"/>
      <c r="AQ19" t="s">
        <v>400</v>
      </c>
      <c r="BD19" t="s">
        <v>400</v>
      </c>
    </row>
    <row r="20" spans="1:62" ht="24.95" customHeight="1" x14ac:dyDescent="0.4">
      <c r="A20" s="195" t="s">
        <v>123</v>
      </c>
      <c r="B20" s="195"/>
      <c r="C20" s="195"/>
      <c r="D20" s="235"/>
      <c r="E20" s="235"/>
      <c r="F20" s="235"/>
      <c r="G20" s="235"/>
      <c r="H20" s="235"/>
      <c r="I20" s="235"/>
      <c r="J20" s="235"/>
      <c r="K20" s="235"/>
      <c r="L20" s="235"/>
      <c r="M20" s="235"/>
      <c r="N20" s="235"/>
      <c r="O20" s="235"/>
      <c r="P20" s="235"/>
      <c r="Q20" s="235"/>
      <c r="R20" s="235"/>
      <c r="AQ20" t="s">
        <v>401</v>
      </c>
      <c r="BD20" t="s">
        <v>401</v>
      </c>
    </row>
    <row r="21" spans="1:62" ht="24.95" customHeight="1" x14ac:dyDescent="0.4">
      <c r="A21" s="195" t="s">
        <v>124</v>
      </c>
      <c r="B21" s="195"/>
      <c r="C21" s="195"/>
      <c r="D21" s="235"/>
      <c r="E21" s="235"/>
      <c r="F21" s="235"/>
      <c r="G21" s="235"/>
      <c r="H21" s="235"/>
      <c r="I21" s="235"/>
      <c r="J21" s="235"/>
      <c r="K21" s="235"/>
      <c r="L21" s="235"/>
      <c r="M21" s="235"/>
      <c r="N21" s="235"/>
      <c r="O21" s="235"/>
      <c r="P21" s="235"/>
      <c r="Q21" s="235"/>
      <c r="R21" s="235"/>
      <c r="AQ21" t="s">
        <v>402</v>
      </c>
      <c r="BD21" t="s">
        <v>402</v>
      </c>
    </row>
    <row r="22" spans="1:62" ht="24.95" customHeight="1" x14ac:dyDescent="0.4">
      <c r="A22" s="195" t="s">
        <v>125</v>
      </c>
      <c r="B22" s="195"/>
      <c r="C22" s="195"/>
      <c r="D22" s="234"/>
      <c r="E22" s="234"/>
      <c r="F22" s="234"/>
      <c r="G22" s="234"/>
      <c r="H22" s="234"/>
      <c r="I22" s="234"/>
      <c r="J22" s="234"/>
      <c r="K22" s="234"/>
      <c r="L22" s="234"/>
      <c r="M22" s="234"/>
      <c r="N22" s="234"/>
      <c r="O22" s="234"/>
      <c r="P22" s="234"/>
      <c r="Q22" s="234"/>
      <c r="R22" s="234"/>
      <c r="AQ22" t="s">
        <v>403</v>
      </c>
      <c r="BD22" t="s">
        <v>403</v>
      </c>
    </row>
    <row r="23" spans="1:62" ht="24.95" customHeight="1" x14ac:dyDescent="0.4">
      <c r="A23" s="195" t="s">
        <v>126</v>
      </c>
      <c r="B23" s="195"/>
      <c r="C23" s="195"/>
      <c r="D23" s="234"/>
      <c r="E23" s="234"/>
      <c r="F23" s="234"/>
      <c r="G23" s="234"/>
      <c r="H23" s="234"/>
      <c r="I23" s="234"/>
      <c r="J23" s="234"/>
      <c r="K23" s="234"/>
      <c r="L23" s="234"/>
      <c r="M23" s="234"/>
      <c r="N23" s="234"/>
      <c r="O23" s="234"/>
      <c r="P23" s="234"/>
      <c r="Q23" s="234"/>
      <c r="R23" s="234"/>
    </row>
    <row r="24" spans="1:62" ht="24.95" customHeight="1" x14ac:dyDescent="0.4">
      <c r="A24" s="195" t="s">
        <v>127</v>
      </c>
      <c r="B24" s="195"/>
      <c r="C24" s="195"/>
      <c r="D24" s="210"/>
      <c r="E24" s="211"/>
      <c r="F24" s="211"/>
      <c r="G24" s="211"/>
      <c r="H24" s="211"/>
      <c r="I24" s="211"/>
      <c r="J24" s="211"/>
      <c r="K24" s="41" t="s">
        <v>128</v>
      </c>
      <c r="L24" s="211"/>
      <c r="M24" s="211"/>
      <c r="N24" s="211"/>
      <c r="O24" s="211"/>
      <c r="P24" s="211"/>
      <c r="Q24" s="211"/>
      <c r="R24" s="226"/>
    </row>
    <row r="25" spans="1:62" ht="24.95" customHeight="1" x14ac:dyDescent="0.4">
      <c r="A25" s="195" t="s">
        <v>129</v>
      </c>
      <c r="B25" s="195"/>
      <c r="C25" s="195"/>
      <c r="D25" s="235"/>
      <c r="E25" s="235"/>
      <c r="F25" s="235"/>
      <c r="G25" s="235"/>
      <c r="H25" s="235"/>
      <c r="I25" s="235"/>
      <c r="J25" s="235"/>
      <c r="K25" s="235"/>
      <c r="L25" s="235"/>
      <c r="M25" s="235"/>
      <c r="N25" s="235"/>
      <c r="O25" s="235"/>
      <c r="P25" s="235"/>
      <c r="Q25" s="235"/>
      <c r="R25" s="235"/>
    </row>
    <row r="26" spans="1:62" ht="24.95" customHeight="1" x14ac:dyDescent="0.4">
      <c r="A26" s="195" t="s">
        <v>131</v>
      </c>
      <c r="B26" s="195"/>
      <c r="C26" s="195"/>
      <c r="D26" s="235"/>
      <c r="E26" s="235"/>
      <c r="F26" s="235"/>
      <c r="G26" s="235"/>
      <c r="H26" s="235"/>
      <c r="I26" s="235"/>
      <c r="J26" s="235"/>
      <c r="K26" s="235"/>
      <c r="L26" s="235"/>
      <c r="M26" s="235"/>
      <c r="N26" s="235"/>
      <c r="O26" s="235"/>
      <c r="P26" s="235"/>
      <c r="Q26" s="235"/>
      <c r="R26" s="235"/>
    </row>
    <row r="27" spans="1:62" ht="24.95" customHeight="1" x14ac:dyDescent="0.4">
      <c r="A27" s="195" t="s">
        <v>135</v>
      </c>
      <c r="B27" s="195"/>
      <c r="C27" s="195"/>
      <c r="D27" s="234"/>
      <c r="E27" s="234"/>
      <c r="F27" s="234"/>
      <c r="G27" s="234"/>
      <c r="H27" s="234"/>
      <c r="I27" s="234"/>
      <c r="J27" s="234"/>
      <c r="K27" s="234"/>
      <c r="L27" s="234"/>
      <c r="M27" s="234"/>
      <c r="N27" s="234"/>
      <c r="O27" s="234"/>
      <c r="P27" s="234"/>
      <c r="Q27" s="234"/>
      <c r="R27" s="234"/>
    </row>
    <row r="28" spans="1:62" ht="24.95" customHeight="1" x14ac:dyDescent="0.4">
      <c r="A28" s="195" t="s">
        <v>136</v>
      </c>
      <c r="B28" s="195"/>
      <c r="C28" s="195"/>
      <c r="D28" s="234"/>
      <c r="E28" s="234"/>
      <c r="F28" s="234"/>
      <c r="G28" s="234"/>
      <c r="H28" s="234"/>
      <c r="I28" s="234"/>
      <c r="J28" s="234"/>
      <c r="K28" s="234"/>
      <c r="L28" s="234"/>
      <c r="M28" s="234"/>
      <c r="N28" s="234"/>
      <c r="O28" s="234"/>
      <c r="P28" s="234"/>
      <c r="Q28" s="234"/>
      <c r="R28" s="234"/>
    </row>
    <row r="29" spans="1:62" ht="24.95" customHeight="1" x14ac:dyDescent="0.4">
      <c r="A29" s="195" t="s">
        <v>137</v>
      </c>
      <c r="B29" s="195"/>
      <c r="C29" s="195"/>
      <c r="D29" s="210"/>
      <c r="E29" s="211"/>
      <c r="F29" s="211"/>
      <c r="G29" s="211"/>
      <c r="H29" s="211"/>
      <c r="I29" s="211"/>
      <c r="J29" s="211"/>
      <c r="K29" s="41" t="s">
        <v>128</v>
      </c>
      <c r="L29" s="211"/>
      <c r="M29" s="211"/>
      <c r="N29" s="211"/>
      <c r="O29" s="211"/>
      <c r="P29" s="211"/>
      <c r="Q29" s="211"/>
      <c r="R29" s="226"/>
    </row>
    <row r="30" spans="1:62" ht="24.95" customHeight="1" x14ac:dyDescent="0.4">
      <c r="A30" s="195" t="s">
        <v>138</v>
      </c>
      <c r="B30" s="195"/>
      <c r="C30" s="195"/>
      <c r="D30" s="231"/>
      <c r="E30" s="232"/>
      <c r="F30" s="38" t="s">
        <v>4</v>
      </c>
      <c r="G30" s="232"/>
      <c r="H30" s="232"/>
      <c r="I30" s="232"/>
      <c r="J30" s="233"/>
      <c r="K30" t="s">
        <v>139</v>
      </c>
      <c r="L30" s="42"/>
      <c r="M30" s="42"/>
      <c r="N30" s="42"/>
      <c r="O30" s="42"/>
      <c r="P30" s="42"/>
      <c r="Q30" s="42"/>
      <c r="R30" s="42"/>
    </row>
    <row r="31" spans="1:62" ht="24.95" customHeight="1" x14ac:dyDescent="0.4">
      <c r="A31" s="195" t="s">
        <v>141</v>
      </c>
      <c r="B31" s="195"/>
      <c r="C31" s="195"/>
      <c r="D31" s="235"/>
      <c r="E31" s="235"/>
      <c r="F31" s="235"/>
      <c r="G31" s="235"/>
      <c r="H31" s="235"/>
      <c r="I31" s="235"/>
      <c r="J31" s="235"/>
      <c r="K31" s="235"/>
      <c r="L31" s="235"/>
      <c r="M31" s="235"/>
      <c r="N31" s="235"/>
      <c r="O31" s="235"/>
      <c r="P31" s="235"/>
      <c r="Q31" s="235"/>
      <c r="R31" s="235"/>
    </row>
    <row r="32" spans="1:62" ht="24.95" customHeight="1" x14ac:dyDescent="0.4">
      <c r="A32" s="195" t="s">
        <v>146</v>
      </c>
      <c r="B32" s="195"/>
      <c r="C32" s="195"/>
      <c r="D32" s="235"/>
      <c r="E32" s="235"/>
      <c r="F32" s="235"/>
      <c r="G32" s="235"/>
      <c r="H32" s="235"/>
      <c r="I32" s="235"/>
      <c r="J32" s="235"/>
      <c r="K32" s="235"/>
      <c r="L32" s="235"/>
      <c r="M32" s="235"/>
      <c r="N32" s="235"/>
      <c r="O32" s="235"/>
      <c r="P32" s="235"/>
      <c r="Q32" s="235"/>
      <c r="R32" s="235"/>
    </row>
    <row r="33" spans="1:37" ht="24.95" customHeight="1" x14ac:dyDescent="0.4">
      <c r="A33" s="45"/>
      <c r="B33" s="46"/>
      <c r="C33" s="46"/>
      <c r="D33" s="46"/>
      <c r="E33" s="46"/>
      <c r="F33" s="46"/>
      <c r="G33" s="46"/>
      <c r="H33" s="46"/>
      <c r="I33" s="46"/>
      <c r="J33" s="46"/>
      <c r="K33" s="46"/>
      <c r="L33" s="46"/>
      <c r="M33" s="46"/>
      <c r="N33" s="46"/>
      <c r="O33" s="46"/>
      <c r="P33" s="46"/>
      <c r="Q33" s="46"/>
      <c r="R33" s="46"/>
    </row>
    <row r="34" spans="1:37" ht="24.95" customHeight="1" x14ac:dyDescent="0.4"/>
    <row r="35" spans="1:37" ht="24.95" customHeight="1" x14ac:dyDescent="0.4">
      <c r="A35" s="222" t="str">
        <f>IF(D32="買取","36行目～38行目は申請区分が「リース」の場合のみ入力","貸渡し先情報")</f>
        <v>貸渡し先情報</v>
      </c>
      <c r="B35" s="222"/>
      <c r="C35" s="222"/>
      <c r="D35" s="222"/>
      <c r="E35" s="222"/>
      <c r="F35" s="222"/>
      <c r="G35" s="222"/>
      <c r="H35" s="222"/>
      <c r="I35" s="222"/>
      <c r="J35" s="222"/>
      <c r="K35" s="222"/>
      <c r="L35" s="222"/>
      <c r="M35" s="222"/>
      <c r="N35" s="222"/>
      <c r="O35" s="222"/>
      <c r="P35" s="222"/>
      <c r="Q35" s="222"/>
      <c r="R35" s="222"/>
    </row>
    <row r="36" spans="1:37" ht="24.95" customHeight="1" x14ac:dyDescent="0.4">
      <c r="A36" s="195" t="s">
        <v>159</v>
      </c>
      <c r="B36" s="195"/>
      <c r="C36" s="195"/>
      <c r="D36" s="231"/>
      <c r="E36" s="232"/>
      <c r="F36" s="38" t="s">
        <v>4</v>
      </c>
      <c r="G36" s="232"/>
      <c r="H36" s="232"/>
      <c r="I36" s="232"/>
      <c r="J36" s="233"/>
      <c r="K36" s="48"/>
      <c r="L36" s="42"/>
      <c r="M36" s="42"/>
      <c r="N36" s="42"/>
      <c r="O36" s="42"/>
      <c r="P36" s="42"/>
      <c r="Q36" s="42"/>
      <c r="R36" s="42"/>
    </row>
    <row r="37" spans="1:37" ht="24.95" customHeight="1" x14ac:dyDescent="0.4">
      <c r="A37" s="195" t="s">
        <v>161</v>
      </c>
      <c r="B37" s="195"/>
      <c r="C37" s="195"/>
      <c r="D37" s="235"/>
      <c r="E37" s="235"/>
      <c r="F37" s="235"/>
      <c r="G37" s="235"/>
      <c r="H37" s="235"/>
      <c r="I37" s="235"/>
      <c r="J37" s="235"/>
      <c r="K37" s="235"/>
      <c r="L37" s="235"/>
      <c r="M37" s="235"/>
      <c r="N37" s="235"/>
      <c r="O37" s="235"/>
      <c r="P37" s="235"/>
      <c r="Q37" s="235"/>
      <c r="R37" s="235"/>
    </row>
    <row r="38" spans="1:37" ht="24.95" customHeight="1" x14ac:dyDescent="0.4">
      <c r="A38" s="195" t="s">
        <v>163</v>
      </c>
      <c r="B38" s="195"/>
      <c r="C38" s="195"/>
      <c r="D38" s="235"/>
      <c r="E38" s="235"/>
      <c r="F38" s="235"/>
      <c r="G38" s="235"/>
      <c r="H38" s="235"/>
      <c r="I38" s="235"/>
      <c r="J38" s="235"/>
      <c r="K38" s="235"/>
      <c r="L38" s="235"/>
      <c r="M38" s="235"/>
      <c r="N38" s="235"/>
      <c r="O38" s="235"/>
      <c r="P38" s="235"/>
      <c r="Q38" s="235"/>
      <c r="R38" s="235"/>
    </row>
    <row r="39" spans="1:37" ht="24.95" customHeight="1" x14ac:dyDescent="0.4">
      <c r="A39" s="49"/>
      <c r="B39" s="46"/>
      <c r="C39" s="46"/>
      <c r="D39" s="46"/>
      <c r="E39" s="46"/>
      <c r="F39" s="46"/>
      <c r="G39" s="46"/>
      <c r="H39" s="46"/>
      <c r="I39" s="46"/>
      <c r="J39" s="46"/>
      <c r="K39" s="46"/>
      <c r="L39" s="46"/>
      <c r="M39" s="46"/>
      <c r="N39" s="46"/>
      <c r="O39" s="46"/>
      <c r="P39" s="46"/>
      <c r="Q39" s="46"/>
      <c r="R39" s="46"/>
    </row>
    <row r="40" spans="1:37" s="36" customFormat="1" ht="24.95" customHeight="1" x14ac:dyDescent="0.4">
      <c r="A40" s="47"/>
      <c r="B40" s="47"/>
      <c r="C40" s="47"/>
      <c r="D40" s="47"/>
      <c r="E40" s="47"/>
      <c r="F40" s="47"/>
      <c r="G40" s="47"/>
      <c r="H40" s="47"/>
      <c r="I40" s="47"/>
      <c r="J40" s="47"/>
      <c r="K40" s="47"/>
      <c r="L40" s="47"/>
      <c r="M40" s="47"/>
      <c r="N40" s="47"/>
      <c r="O40" s="47"/>
      <c r="P40" s="47"/>
      <c r="Q40" s="47"/>
      <c r="R40" s="47"/>
      <c r="S40"/>
      <c r="T40"/>
      <c r="U40"/>
      <c r="V40"/>
      <c r="W40"/>
      <c r="X40"/>
      <c r="Y40"/>
      <c r="Z40"/>
      <c r="AA40"/>
      <c r="AB40"/>
      <c r="AC40"/>
      <c r="AD40"/>
      <c r="AE40"/>
      <c r="AF40"/>
      <c r="AG40"/>
      <c r="AH40"/>
      <c r="AI40"/>
      <c r="AJ40"/>
      <c r="AK40"/>
    </row>
    <row r="41" spans="1:37" ht="24.95" customHeight="1" x14ac:dyDescent="0.4">
      <c r="A41" s="220" t="s">
        <v>314</v>
      </c>
      <c r="B41" s="220"/>
      <c r="C41" s="220"/>
      <c r="D41" s="220"/>
      <c r="E41" s="220"/>
      <c r="F41" s="220"/>
      <c r="G41" s="220"/>
      <c r="H41" s="220"/>
      <c r="I41" s="220"/>
      <c r="J41" s="220"/>
      <c r="K41" s="220"/>
      <c r="L41" s="220"/>
      <c r="M41" s="220"/>
      <c r="N41" s="220"/>
      <c r="O41" s="220"/>
      <c r="P41" s="220"/>
      <c r="Q41" s="220"/>
      <c r="R41" s="220"/>
      <c r="S41" s="36"/>
      <c r="T41" s="36"/>
      <c r="U41" s="36"/>
      <c r="V41" s="36"/>
      <c r="W41" s="36"/>
      <c r="X41" s="36"/>
      <c r="Y41" s="36"/>
      <c r="Z41" s="36"/>
      <c r="AA41" s="36"/>
      <c r="AB41" s="36"/>
      <c r="AC41" s="36"/>
      <c r="AD41" s="36"/>
      <c r="AE41" s="36"/>
      <c r="AF41" s="36"/>
      <c r="AG41" s="36"/>
      <c r="AH41" s="36"/>
      <c r="AI41" s="36"/>
      <c r="AJ41" s="36"/>
      <c r="AK41" s="36"/>
    </row>
    <row r="42" spans="1:37" ht="24.95" customHeight="1" x14ac:dyDescent="0.4">
      <c r="A42" s="195" t="s">
        <v>315</v>
      </c>
      <c r="B42" s="195"/>
      <c r="C42" s="195"/>
      <c r="D42" s="210"/>
      <c r="E42" s="211"/>
      <c r="F42" s="211"/>
      <c r="G42" s="211"/>
      <c r="H42" s="211"/>
      <c r="I42" s="211"/>
      <c r="J42" s="211"/>
      <c r="K42" s="211"/>
      <c r="L42" s="211"/>
      <c r="M42" s="211"/>
      <c r="N42" s="211"/>
      <c r="O42" s="211"/>
      <c r="P42" s="211"/>
      <c r="Q42" s="211"/>
      <c r="R42" s="226"/>
    </row>
    <row r="43" spans="1:37" ht="24.95" customHeight="1" x14ac:dyDescent="0.4">
      <c r="A43" s="195" t="s">
        <v>52</v>
      </c>
      <c r="B43" s="195"/>
      <c r="C43" s="195"/>
      <c r="D43" s="235"/>
      <c r="E43" s="235"/>
      <c r="F43" s="235"/>
      <c r="G43" s="235"/>
      <c r="H43" s="235"/>
      <c r="I43" s="235"/>
      <c r="J43" s="235"/>
      <c r="K43" s="235"/>
      <c r="L43" s="235"/>
      <c r="M43" s="235"/>
      <c r="N43" s="235"/>
      <c r="O43" s="235"/>
      <c r="P43" s="235"/>
      <c r="Q43" s="235"/>
      <c r="R43" s="235"/>
    </row>
    <row r="44" spans="1:37" ht="39.950000000000003" customHeight="1" x14ac:dyDescent="0.4">
      <c r="A44" s="242" t="s">
        <v>174</v>
      </c>
      <c r="B44" s="242"/>
      <c r="C44" s="242"/>
      <c r="D44" s="235"/>
      <c r="E44" s="235"/>
      <c r="F44" s="235"/>
      <c r="G44" s="235"/>
      <c r="H44" s="235"/>
      <c r="I44" s="235"/>
      <c r="J44" s="235"/>
      <c r="K44" s="235"/>
      <c r="L44" s="235"/>
      <c r="M44" s="235"/>
      <c r="N44" s="235"/>
      <c r="O44" s="235"/>
      <c r="P44" s="235"/>
      <c r="Q44" s="235"/>
      <c r="R44" s="235"/>
      <c r="S44" s="181" t="str">
        <f>IF(D44="有り","※本補助金は他の国の補助金と併用が出来ないため、有りの場合は申請不可です","")</f>
        <v/>
      </c>
    </row>
    <row r="45" spans="1:37" ht="24.95" customHeight="1" x14ac:dyDescent="0.4">
      <c r="A45" s="195" t="s">
        <v>175</v>
      </c>
      <c r="B45" s="195"/>
      <c r="C45" s="195"/>
      <c r="D45" s="235"/>
      <c r="E45" s="235"/>
      <c r="F45" s="235"/>
      <c r="G45" s="235"/>
      <c r="H45" s="235"/>
      <c r="I45" s="235"/>
      <c r="J45" s="235"/>
      <c r="K45" s="235"/>
      <c r="L45" s="235"/>
      <c r="M45" s="235"/>
      <c r="N45" s="235"/>
      <c r="O45" s="235"/>
      <c r="P45" s="235"/>
      <c r="Q45" s="235"/>
      <c r="R45" s="235"/>
    </row>
    <row r="46" spans="1:37" ht="24.95" customHeight="1" x14ac:dyDescent="0.4">
      <c r="A46" s="208" t="s">
        <v>171</v>
      </c>
      <c r="B46" s="208"/>
      <c r="C46" s="209"/>
      <c r="D46" s="235"/>
      <c r="E46" s="235"/>
      <c r="F46" s="235"/>
      <c r="G46" s="235"/>
      <c r="H46" s="235"/>
      <c r="I46" s="235"/>
      <c r="J46" s="235"/>
      <c r="K46" s="235"/>
      <c r="L46" s="235"/>
      <c r="M46" s="235"/>
      <c r="N46" s="235"/>
      <c r="O46" s="235"/>
      <c r="P46" s="235"/>
      <c r="Q46" s="235"/>
      <c r="R46" s="235"/>
    </row>
    <row r="47" spans="1:37" ht="24.95" customHeight="1" x14ac:dyDescent="0.4">
      <c r="A47" s="208" t="s">
        <v>176</v>
      </c>
      <c r="B47" s="208"/>
      <c r="C47" s="209"/>
      <c r="D47" s="235"/>
      <c r="E47" s="235"/>
      <c r="F47" s="235"/>
      <c r="G47" s="235"/>
      <c r="H47" s="235"/>
      <c r="I47" s="235"/>
      <c r="J47" s="235"/>
      <c r="K47" s="235"/>
      <c r="L47" s="235"/>
      <c r="M47" s="235"/>
      <c r="N47" s="235"/>
      <c r="O47" s="235"/>
      <c r="P47" s="235"/>
      <c r="Q47" s="235"/>
      <c r="R47" s="235"/>
    </row>
    <row r="48" spans="1:37" ht="24.95" customHeight="1" x14ac:dyDescent="0.4">
      <c r="A48" s="208" t="s">
        <v>86</v>
      </c>
      <c r="B48" s="208"/>
      <c r="C48" s="209"/>
      <c r="D48" s="235"/>
      <c r="E48" s="235"/>
      <c r="F48" s="235"/>
      <c r="G48" s="235"/>
      <c r="H48" s="235"/>
      <c r="I48" s="235"/>
      <c r="J48" s="235"/>
      <c r="K48" s="235"/>
      <c r="L48" s="235"/>
      <c r="M48" s="235"/>
      <c r="N48" s="235"/>
      <c r="O48" s="235"/>
      <c r="P48" s="235"/>
      <c r="Q48" s="235"/>
      <c r="R48" s="235"/>
    </row>
    <row r="49" spans="1:54" ht="24.95" customHeight="1" x14ac:dyDescent="0.4">
      <c r="A49" s="208" t="s">
        <v>96</v>
      </c>
      <c r="B49" s="208"/>
      <c r="C49" s="209"/>
      <c r="D49" s="235"/>
      <c r="E49" s="235"/>
      <c r="F49" s="235"/>
      <c r="G49" s="235"/>
      <c r="H49" s="235"/>
      <c r="I49" s="235"/>
      <c r="J49" s="235"/>
      <c r="K49" s="235"/>
      <c r="L49" s="235"/>
      <c r="M49" s="235"/>
      <c r="N49" s="235"/>
      <c r="O49" s="235"/>
      <c r="P49" s="235"/>
      <c r="Q49" s="235"/>
      <c r="R49" s="235"/>
    </row>
    <row r="50" spans="1:54" ht="24.95" customHeight="1" x14ac:dyDescent="0.4">
      <c r="A50" s="258" t="s">
        <v>169</v>
      </c>
      <c r="B50" s="208"/>
      <c r="C50" s="209"/>
      <c r="D50" s="210"/>
      <c r="E50" s="211"/>
      <c r="F50" s="211"/>
      <c r="G50" s="211"/>
      <c r="H50" s="211"/>
      <c r="I50" s="211"/>
      <c r="J50" s="230" t="s">
        <v>4</v>
      </c>
      <c r="K50" s="230"/>
      <c r="L50" s="211"/>
      <c r="M50" s="211"/>
      <c r="N50" s="211"/>
      <c r="O50" s="211"/>
      <c r="P50" s="211"/>
      <c r="Q50" s="211"/>
      <c r="R50" s="226"/>
    </row>
    <row r="51" spans="1:54" ht="24.95" customHeight="1" x14ac:dyDescent="0.4">
      <c r="A51" s="208" t="s">
        <v>178</v>
      </c>
      <c r="B51" s="208"/>
      <c r="C51" s="209"/>
      <c r="D51" s="235"/>
      <c r="E51" s="235"/>
      <c r="F51" s="235"/>
      <c r="G51" s="235"/>
      <c r="H51" s="235"/>
      <c r="I51" s="235"/>
      <c r="J51" s="235"/>
      <c r="K51" s="235"/>
      <c r="L51" s="235"/>
      <c r="M51" s="235"/>
      <c r="N51" s="235"/>
      <c r="O51" s="235"/>
      <c r="P51" s="235"/>
      <c r="Q51" s="235"/>
      <c r="R51" s="235"/>
    </row>
    <row r="52" spans="1:54" ht="24.95" customHeight="1" x14ac:dyDescent="0.4">
      <c r="A52" s="208" t="s">
        <v>180</v>
      </c>
      <c r="B52" s="208"/>
      <c r="C52" s="209"/>
      <c r="D52" s="210"/>
      <c r="E52" s="211"/>
      <c r="F52" s="211"/>
      <c r="G52" s="211"/>
      <c r="H52" s="211"/>
      <c r="I52" s="211"/>
      <c r="J52" s="211"/>
      <c r="K52" s="211"/>
      <c r="L52" s="211"/>
      <c r="M52" s="211"/>
      <c r="N52" s="211"/>
      <c r="O52" s="211"/>
      <c r="P52" s="211"/>
      <c r="Q52" s="211"/>
      <c r="R52" s="43" t="s">
        <v>360</v>
      </c>
      <c r="S52" s="254" t="s">
        <v>179</v>
      </c>
      <c r="T52" s="255"/>
      <c r="U52" s="256"/>
    </row>
    <row r="53" spans="1:54" ht="24.95" customHeight="1" x14ac:dyDescent="0.4">
      <c r="A53" s="208" t="s">
        <v>316</v>
      </c>
      <c r="B53" s="208"/>
      <c r="C53" s="209"/>
      <c r="D53" s="210"/>
      <c r="E53" s="211"/>
      <c r="F53" s="211"/>
      <c r="G53" s="211"/>
      <c r="H53" s="211"/>
      <c r="I53" s="211"/>
      <c r="J53" s="211"/>
      <c r="K53" s="211"/>
      <c r="L53" s="211"/>
      <c r="M53" s="211"/>
      <c r="N53" s="211"/>
      <c r="O53" s="211"/>
      <c r="P53" s="211"/>
      <c r="Q53" s="211"/>
      <c r="R53" s="43" t="s">
        <v>181</v>
      </c>
      <c r="S53" s="218" t="str">
        <f>IFERROR(VLOOKUP(D48&amp;D49&amp;D50&amp;L50&amp;D51&amp;D47,AS55:AT139,2,0),"")</f>
        <v/>
      </c>
      <c r="T53" s="219"/>
      <c r="U53" s="257"/>
      <c r="AM53" t="s">
        <v>168</v>
      </c>
      <c r="AX53" t="s">
        <v>130</v>
      </c>
      <c r="BB53" t="s">
        <v>140</v>
      </c>
    </row>
    <row r="54" spans="1:54" ht="24.95" customHeight="1" thickBot="1" x14ac:dyDescent="0.45">
      <c r="A54" s="46"/>
      <c r="B54" s="46"/>
      <c r="C54" s="46"/>
      <c r="AM54" t="s">
        <v>86</v>
      </c>
      <c r="AN54" t="s">
        <v>96</v>
      </c>
      <c r="AO54" t="s">
        <v>169</v>
      </c>
      <c r="AP54" t="s">
        <v>169</v>
      </c>
      <c r="AQ54" t="s">
        <v>170</v>
      </c>
      <c r="AR54" t="s">
        <v>171</v>
      </c>
      <c r="AS54" t="s">
        <v>172</v>
      </c>
      <c r="AT54" t="s">
        <v>173</v>
      </c>
      <c r="AX54" t="s">
        <v>132</v>
      </c>
      <c r="BB54" t="s">
        <v>145</v>
      </c>
    </row>
    <row r="55" spans="1:54" ht="24.95" customHeight="1" x14ac:dyDescent="0.4">
      <c r="A55" s="52"/>
      <c r="B55" s="52"/>
      <c r="C55" s="52"/>
      <c r="D55" s="53"/>
      <c r="E55" s="53"/>
      <c r="F55" s="53"/>
      <c r="G55" s="53"/>
      <c r="H55" s="53"/>
      <c r="I55" s="53"/>
      <c r="J55" s="53"/>
      <c r="K55" s="53"/>
      <c r="L55" s="53"/>
      <c r="M55" s="53"/>
      <c r="N55" s="53"/>
      <c r="O55" s="53"/>
      <c r="P55" s="53"/>
      <c r="Q55" s="53"/>
      <c r="R55" s="53"/>
      <c r="AM55" t="s">
        <v>87</v>
      </c>
      <c r="AN55" t="s">
        <v>97</v>
      </c>
      <c r="AP55" t="s">
        <v>145</v>
      </c>
      <c r="AR55" t="s">
        <v>11</v>
      </c>
      <c r="AS55" t="str">
        <f t="shared" ref="AS55:AS65" si="0">AM55&amp;AN55&amp;AO55&amp;AP55&amp;AQ55&amp;AR55</f>
        <v>DFSKor不明F1Vfumei事業用</v>
      </c>
      <c r="AT55" s="50">
        <v>1221000</v>
      </c>
      <c r="AX55" t="s">
        <v>133</v>
      </c>
      <c r="BB55" t="s">
        <v>142</v>
      </c>
    </row>
    <row r="56" spans="1:54" ht="24.95" customHeight="1" x14ac:dyDescent="0.4">
      <c r="A56" s="222" t="s">
        <v>182</v>
      </c>
      <c r="B56" s="222"/>
      <c r="C56" s="222"/>
      <c r="D56" s="222"/>
      <c r="E56" s="222"/>
      <c r="F56" s="222"/>
      <c r="G56" s="222"/>
      <c r="H56" s="222"/>
      <c r="I56" s="222"/>
      <c r="J56" s="222"/>
      <c r="K56" s="222"/>
      <c r="L56" s="222"/>
      <c r="M56" s="222"/>
      <c r="N56" s="222"/>
      <c r="O56" s="222"/>
      <c r="P56" s="222"/>
      <c r="Q56" s="222"/>
      <c r="R56" s="222"/>
      <c r="AM56" t="s">
        <v>87</v>
      </c>
      <c r="AN56" t="s">
        <v>97</v>
      </c>
      <c r="AP56" t="s">
        <v>145</v>
      </c>
      <c r="AR56" t="s">
        <v>10</v>
      </c>
      <c r="AS56" t="str">
        <f t="shared" si="0"/>
        <v>DFSKor不明F1Vfumei自家用</v>
      </c>
      <c r="AT56" s="50">
        <v>1109000</v>
      </c>
      <c r="AX56" t="s">
        <v>134</v>
      </c>
      <c r="BB56" t="s">
        <v>147</v>
      </c>
    </row>
    <row r="57" spans="1:54" ht="24.95" customHeight="1" x14ac:dyDescent="0.4">
      <c r="A57" s="195" t="s">
        <v>317</v>
      </c>
      <c r="B57" s="195"/>
      <c r="C57" s="195"/>
      <c r="D57" s="218" t="str">
        <f>IFERROR((D53*S53),"")</f>
        <v/>
      </c>
      <c r="E57" s="219"/>
      <c r="F57" s="219"/>
      <c r="G57" s="219"/>
      <c r="H57" s="219"/>
      <c r="I57" s="219"/>
      <c r="J57" s="219"/>
      <c r="K57" s="219"/>
      <c r="L57" s="219"/>
      <c r="M57" s="219"/>
      <c r="N57" s="219"/>
      <c r="O57" s="219"/>
      <c r="P57" s="219"/>
      <c r="Q57" s="219"/>
      <c r="R57" s="54" t="s">
        <v>15</v>
      </c>
      <c r="AM57" t="s">
        <v>87</v>
      </c>
      <c r="AN57" t="s">
        <v>107</v>
      </c>
      <c r="AP57" t="s">
        <v>145</v>
      </c>
      <c r="AR57" t="s">
        <v>11</v>
      </c>
      <c r="AS57" t="str">
        <f t="shared" si="0"/>
        <v>DFSKor不明F1Tfumei事業用</v>
      </c>
      <c r="AT57" s="50">
        <v>1007000</v>
      </c>
      <c r="AX57" t="s">
        <v>404</v>
      </c>
      <c r="BB57" t="s">
        <v>149</v>
      </c>
    </row>
    <row r="58" spans="1:54" ht="24.95" customHeight="1" x14ac:dyDescent="0.4">
      <c r="A58" s="195" t="s">
        <v>318</v>
      </c>
      <c r="B58" s="195"/>
      <c r="C58" s="195"/>
      <c r="D58" s="224"/>
      <c r="E58" s="225"/>
      <c r="F58" s="225"/>
      <c r="G58" s="225"/>
      <c r="H58" s="225"/>
      <c r="I58" s="225"/>
      <c r="J58" s="225"/>
      <c r="K58" s="225"/>
      <c r="L58" s="225"/>
      <c r="M58" s="225"/>
      <c r="N58" s="225"/>
      <c r="O58" s="225"/>
      <c r="P58" s="225"/>
      <c r="Q58" s="225"/>
      <c r="R58" s="55" t="s">
        <v>15</v>
      </c>
      <c r="AM58" t="s">
        <v>87</v>
      </c>
      <c r="AN58" t="s">
        <v>107</v>
      </c>
      <c r="AP58" t="s">
        <v>145</v>
      </c>
      <c r="AR58" t="s">
        <v>10</v>
      </c>
      <c r="AS58" t="str">
        <f t="shared" si="0"/>
        <v>DFSKor不明F1Tfumei自家用</v>
      </c>
      <c r="AT58" s="50">
        <v>895000</v>
      </c>
      <c r="BB58" t="s">
        <v>150</v>
      </c>
    </row>
    <row r="59" spans="1:54" ht="24.95" customHeight="1" x14ac:dyDescent="0.4">
      <c r="A59" s="195" t="s">
        <v>319</v>
      </c>
      <c r="B59" s="195"/>
      <c r="C59" s="195"/>
      <c r="D59" s="218">
        <f>IFERROR(SUM(D57:R58),"")</f>
        <v>0</v>
      </c>
      <c r="E59" s="219"/>
      <c r="F59" s="219"/>
      <c r="G59" s="219"/>
      <c r="H59" s="219"/>
      <c r="I59" s="219"/>
      <c r="J59" s="219"/>
      <c r="K59" s="219"/>
      <c r="L59" s="219"/>
      <c r="M59" s="219"/>
      <c r="N59" s="219"/>
      <c r="O59" s="219"/>
      <c r="P59" s="219"/>
      <c r="Q59" s="219"/>
      <c r="R59" s="54" t="s">
        <v>15</v>
      </c>
      <c r="S59" s="181"/>
      <c r="AM59" t="s">
        <v>87</v>
      </c>
      <c r="AN59" t="s">
        <v>113</v>
      </c>
      <c r="AP59" t="s">
        <v>145</v>
      </c>
      <c r="AR59" t="s">
        <v>11</v>
      </c>
      <c r="AS59" t="str">
        <f t="shared" si="0"/>
        <v>DFSKor不明F1VSfumei事業用</v>
      </c>
      <c r="AT59" s="50">
        <v>1821000</v>
      </c>
      <c r="BB59" t="s">
        <v>151</v>
      </c>
    </row>
    <row r="60" spans="1:54" ht="24.95" customHeight="1" thickBot="1" x14ac:dyDescent="0.45">
      <c r="A60" s="56"/>
      <c r="B60" s="56"/>
      <c r="C60" s="56"/>
      <c r="D60" s="57"/>
      <c r="E60" s="57"/>
      <c r="F60" s="57"/>
      <c r="G60" s="57"/>
      <c r="H60" s="57"/>
      <c r="I60" s="57"/>
      <c r="J60" s="57"/>
      <c r="K60" s="57"/>
      <c r="L60" s="57"/>
      <c r="M60" s="57"/>
      <c r="N60" s="57"/>
      <c r="O60" s="57"/>
      <c r="P60" s="57"/>
      <c r="Q60" s="57"/>
      <c r="R60" s="57"/>
      <c r="AM60" t="s">
        <v>87</v>
      </c>
      <c r="AN60" t="s">
        <v>113</v>
      </c>
      <c r="AP60" t="s">
        <v>145</v>
      </c>
      <c r="AR60" t="s">
        <v>10</v>
      </c>
      <c r="AS60" t="str">
        <f t="shared" si="0"/>
        <v>DFSKor不明F1VSfumei自家用</v>
      </c>
      <c r="AT60" s="50">
        <v>1709000</v>
      </c>
      <c r="BB60" t="s">
        <v>405</v>
      </c>
    </row>
    <row r="61" spans="1:54" ht="24.95" customHeight="1" x14ac:dyDescent="0.4">
      <c r="AM61" t="s">
        <v>87</v>
      </c>
      <c r="AN61" t="s">
        <v>118</v>
      </c>
      <c r="AP61" t="s">
        <v>145</v>
      </c>
      <c r="AR61" t="s">
        <v>11</v>
      </c>
      <c r="AS61" t="str">
        <f t="shared" si="0"/>
        <v>DFSKor不明F1TSfumei事業用</v>
      </c>
      <c r="AT61" s="50">
        <v>1607000</v>
      </c>
      <c r="BB61" t="s">
        <v>406</v>
      </c>
    </row>
    <row r="62" spans="1:54" ht="24.95" customHeight="1" x14ac:dyDescent="0.4">
      <c r="A62" s="220" t="s">
        <v>369</v>
      </c>
      <c r="B62" s="220"/>
      <c r="C62" s="220"/>
      <c r="D62" s="220"/>
      <c r="E62" s="220"/>
      <c r="F62" s="220"/>
      <c r="G62" s="220"/>
      <c r="H62" s="220"/>
      <c r="I62" s="220"/>
      <c r="J62" s="220"/>
      <c r="K62" s="220"/>
      <c r="L62" s="220"/>
      <c r="M62" s="220"/>
      <c r="N62" s="220"/>
      <c r="O62" s="220"/>
      <c r="P62" s="220"/>
      <c r="Q62" s="220"/>
      <c r="R62" s="220"/>
      <c r="S62" s="203" t="s">
        <v>419</v>
      </c>
      <c r="T62" s="203"/>
      <c r="U62" s="203"/>
      <c r="V62" s="203"/>
      <c r="W62" s="203"/>
      <c r="X62" s="203"/>
      <c r="Y62" s="203"/>
      <c r="Z62" s="203"/>
      <c r="AA62" s="203"/>
      <c r="AB62" s="203"/>
      <c r="AC62" s="203"/>
      <c r="AD62" s="203"/>
      <c r="AE62" s="203"/>
      <c r="AF62" s="203"/>
      <c r="AG62" s="203"/>
      <c r="AH62" s="203"/>
      <c r="AI62" s="203"/>
      <c r="AJ62" s="203"/>
      <c r="AM62" t="s">
        <v>87</v>
      </c>
      <c r="AN62" t="s">
        <v>118</v>
      </c>
      <c r="AP62" t="s">
        <v>145</v>
      </c>
      <c r="AR62" t="s">
        <v>10</v>
      </c>
      <c r="AS62" t="str">
        <f t="shared" si="0"/>
        <v>DFSKor不明F1TSfumei自家用</v>
      </c>
      <c r="AT62" s="50">
        <v>1495000</v>
      </c>
      <c r="BB62" t="s">
        <v>152</v>
      </c>
    </row>
    <row r="63" spans="1:54" ht="24.75" customHeight="1" x14ac:dyDescent="0.4">
      <c r="A63" s="236" t="s">
        <v>420</v>
      </c>
      <c r="B63" s="237"/>
      <c r="C63" s="238"/>
      <c r="D63" s="239"/>
      <c r="E63" s="240"/>
      <c r="F63" s="240"/>
      <c r="G63" s="240"/>
      <c r="H63" s="240"/>
      <c r="I63" s="240"/>
      <c r="J63" s="240"/>
      <c r="K63" s="240"/>
      <c r="L63" s="240"/>
      <c r="M63" s="240"/>
      <c r="N63" s="240"/>
      <c r="O63" s="240"/>
      <c r="P63" s="240"/>
      <c r="Q63" s="240"/>
      <c r="R63" s="241"/>
      <c r="S63" s="195" t="s">
        <v>421</v>
      </c>
      <c r="T63" s="195"/>
      <c r="U63" s="195"/>
      <c r="V63" s="204"/>
      <c r="W63" s="196"/>
      <c r="X63" s="196"/>
      <c r="Y63" s="196"/>
      <c r="Z63" s="196"/>
      <c r="AA63" s="196"/>
      <c r="AB63" s="196"/>
      <c r="AC63" s="196"/>
      <c r="AD63" s="196"/>
      <c r="AE63" s="196"/>
      <c r="AF63" s="196"/>
      <c r="AG63" s="196"/>
      <c r="AH63" s="196"/>
      <c r="AI63" s="196"/>
      <c r="AJ63" s="196"/>
      <c r="AM63" t="s">
        <v>88</v>
      </c>
      <c r="AN63" t="s">
        <v>98</v>
      </c>
      <c r="AP63" t="s">
        <v>145</v>
      </c>
      <c r="AR63" t="s">
        <v>11</v>
      </c>
      <c r="AS63" t="str">
        <f t="shared" si="0"/>
        <v>柳州五菱ASF2.0fumei事業用</v>
      </c>
      <c r="AT63" s="50">
        <v>1160000</v>
      </c>
      <c r="BB63" t="s">
        <v>153</v>
      </c>
    </row>
    <row r="64" spans="1:54" ht="24.75" customHeight="1" x14ac:dyDescent="0.4">
      <c r="A64" s="195" t="s">
        <v>320</v>
      </c>
      <c r="B64" s="195"/>
      <c r="C64" s="195"/>
      <c r="D64" s="196"/>
      <c r="E64" s="196"/>
      <c r="F64" s="196"/>
      <c r="G64" s="196"/>
      <c r="H64" s="196"/>
      <c r="I64" s="196"/>
      <c r="J64" s="196"/>
      <c r="K64" s="196"/>
      <c r="L64" s="196"/>
      <c r="M64" s="196"/>
      <c r="N64" s="196"/>
      <c r="O64" s="196"/>
      <c r="P64" s="196"/>
      <c r="Q64" s="196"/>
      <c r="R64" s="196"/>
      <c r="S64" s="195" t="s">
        <v>323</v>
      </c>
      <c r="T64" s="195"/>
      <c r="U64" s="195"/>
      <c r="V64" s="196"/>
      <c r="W64" s="196"/>
      <c r="X64" s="196"/>
      <c r="Y64" s="196"/>
      <c r="Z64" s="196"/>
      <c r="AA64" s="196"/>
      <c r="AB64" s="196"/>
      <c r="AC64" s="196"/>
      <c r="AD64" s="196"/>
      <c r="AE64" s="196"/>
      <c r="AF64" s="196"/>
      <c r="AG64" s="196"/>
      <c r="AH64" s="196"/>
      <c r="AI64" s="196"/>
      <c r="AJ64" s="196"/>
      <c r="AM64" t="s">
        <v>88</v>
      </c>
      <c r="AN64" t="s">
        <v>98</v>
      </c>
      <c r="AO64" t="s">
        <v>132</v>
      </c>
      <c r="AP64" t="s">
        <v>142</v>
      </c>
      <c r="AR64" t="s">
        <v>11</v>
      </c>
      <c r="AS64" t="str">
        <f t="shared" si="0"/>
        <v>柳州五菱ASF2.0ZABWA20VP事業用</v>
      </c>
      <c r="AT64" s="50">
        <v>1160000</v>
      </c>
      <c r="BB64" t="s">
        <v>154</v>
      </c>
    </row>
    <row r="65" spans="1:54" ht="24.95" customHeight="1" x14ac:dyDescent="0.4">
      <c r="A65" s="195" t="s">
        <v>321</v>
      </c>
      <c r="B65" s="195"/>
      <c r="C65" s="195"/>
      <c r="D65" s="196"/>
      <c r="E65" s="196"/>
      <c r="F65" s="196"/>
      <c r="G65" s="196"/>
      <c r="H65" s="196"/>
      <c r="I65" s="196"/>
      <c r="J65" s="196"/>
      <c r="K65" s="196"/>
      <c r="L65" s="196"/>
      <c r="M65" s="196"/>
      <c r="N65" s="196"/>
      <c r="O65" s="196"/>
      <c r="P65" s="196"/>
      <c r="Q65" s="196"/>
      <c r="R65" s="196"/>
      <c r="S65" s="195" t="s">
        <v>324</v>
      </c>
      <c r="T65" s="195"/>
      <c r="U65" s="195"/>
      <c r="V65" s="196"/>
      <c r="W65" s="196"/>
      <c r="X65" s="196"/>
      <c r="Y65" s="196"/>
      <c r="Z65" s="196"/>
      <c r="AA65" s="196"/>
      <c r="AB65" s="196"/>
      <c r="AC65" s="196"/>
      <c r="AD65" s="196"/>
      <c r="AE65" s="196"/>
      <c r="AF65" s="196"/>
      <c r="AG65" s="196"/>
      <c r="AH65" s="196"/>
      <c r="AI65" s="196"/>
      <c r="AJ65" s="196"/>
      <c r="AM65" t="s">
        <v>177</v>
      </c>
      <c r="AN65" t="s">
        <v>99</v>
      </c>
      <c r="AP65" t="s">
        <v>145</v>
      </c>
      <c r="AR65" t="s">
        <v>11</v>
      </c>
      <c r="AS65" t="str">
        <f t="shared" si="0"/>
        <v>CENNTROor不明ELEMO-Kfumei事業用</v>
      </c>
      <c r="AT65" s="50">
        <v>1040000</v>
      </c>
      <c r="BB65" t="s">
        <v>155</v>
      </c>
    </row>
    <row r="66" spans="1:54" ht="24.95" customHeight="1" x14ac:dyDescent="0.4">
      <c r="A66" s="195" t="s">
        <v>322</v>
      </c>
      <c r="B66" s="195"/>
      <c r="C66" s="195"/>
      <c r="D66" s="204"/>
      <c r="E66" s="196"/>
      <c r="F66" s="196"/>
      <c r="G66" s="196"/>
      <c r="H66" s="196"/>
      <c r="I66" s="196"/>
      <c r="J66" s="196"/>
      <c r="K66" s="196"/>
      <c r="L66" s="196"/>
      <c r="M66" s="196"/>
      <c r="N66" s="196"/>
      <c r="O66" s="196"/>
      <c r="P66" s="196"/>
      <c r="Q66" s="196"/>
      <c r="R66" s="196"/>
      <c r="S66" s="195" t="s">
        <v>417</v>
      </c>
      <c r="T66" s="195"/>
      <c r="U66" s="195"/>
      <c r="V66" s="196"/>
      <c r="W66" s="196"/>
      <c r="X66" s="196"/>
      <c r="Y66" s="196"/>
      <c r="Z66" s="196"/>
      <c r="AA66" s="196"/>
      <c r="AB66" s="196"/>
      <c r="AC66" s="196"/>
      <c r="AD66" s="196"/>
      <c r="AE66" s="196"/>
      <c r="AF66" s="196"/>
      <c r="AG66" s="196"/>
      <c r="AH66" s="196"/>
      <c r="AI66" s="196"/>
      <c r="AJ66" s="196"/>
      <c r="AM66" t="s">
        <v>177</v>
      </c>
      <c r="AN66" t="s">
        <v>108</v>
      </c>
      <c r="AP66" t="s">
        <v>145</v>
      </c>
      <c r="AR66" t="s">
        <v>11</v>
      </c>
      <c r="AS66" t="str">
        <f t="shared" ref="AS66:AS69" si="1">AM66&amp;AN66&amp;AO66&amp;AP66&amp;AQ66&amp;AR66</f>
        <v>CENNTROor不明ELEMOfumei事業用</v>
      </c>
      <c r="AT66" s="50">
        <v>1259000</v>
      </c>
      <c r="BB66" s="36" t="s">
        <v>156</v>
      </c>
    </row>
    <row r="67" spans="1:54" ht="24.95" customHeight="1" x14ac:dyDescent="0.4">
      <c r="A67" s="195" t="s">
        <v>323</v>
      </c>
      <c r="B67" s="195"/>
      <c r="C67" s="195"/>
      <c r="D67" s="196"/>
      <c r="E67" s="196"/>
      <c r="F67" s="196"/>
      <c r="G67" s="196"/>
      <c r="H67" s="196"/>
      <c r="I67" s="196"/>
      <c r="J67" s="196"/>
      <c r="K67" s="196"/>
      <c r="L67" s="196"/>
      <c r="M67" s="196"/>
      <c r="N67" s="196"/>
      <c r="O67" s="196"/>
      <c r="P67" s="196"/>
      <c r="Q67" s="196"/>
      <c r="R67" s="196"/>
      <c r="S67" s="197" t="s">
        <v>418</v>
      </c>
      <c r="T67" s="198"/>
      <c r="U67" s="199"/>
      <c r="V67" s="200"/>
      <c r="W67" s="201"/>
      <c r="X67" s="201"/>
      <c r="Y67" s="201"/>
      <c r="Z67" s="201"/>
      <c r="AA67" s="201"/>
      <c r="AB67" s="201"/>
      <c r="AC67" s="201"/>
      <c r="AD67" s="201"/>
      <c r="AE67" s="201"/>
      <c r="AF67" s="201"/>
      <c r="AG67" s="201"/>
      <c r="AH67" s="201"/>
      <c r="AI67" s="201"/>
      <c r="AJ67" s="202"/>
      <c r="AM67" t="s">
        <v>177</v>
      </c>
      <c r="AN67" t="s">
        <v>114</v>
      </c>
      <c r="AP67" t="s">
        <v>145</v>
      </c>
      <c r="AR67" t="s">
        <v>11</v>
      </c>
      <c r="AS67" t="str">
        <f t="shared" si="1"/>
        <v>CENNTROor不明ELEMO-Lfumei事業用</v>
      </c>
      <c r="AT67" s="50">
        <v>1276000</v>
      </c>
      <c r="BB67" t="s">
        <v>157</v>
      </c>
    </row>
    <row r="68" spans="1:54" ht="24.95" customHeight="1" x14ac:dyDescent="0.4">
      <c r="A68" s="195" t="s">
        <v>324</v>
      </c>
      <c r="B68" s="195"/>
      <c r="C68" s="195"/>
      <c r="D68" s="196"/>
      <c r="E68" s="196"/>
      <c r="F68" s="196"/>
      <c r="G68" s="196"/>
      <c r="H68" s="196"/>
      <c r="I68" s="196"/>
      <c r="J68" s="196"/>
      <c r="K68" s="196"/>
      <c r="L68" s="196"/>
      <c r="M68" s="196"/>
      <c r="N68" s="196"/>
      <c r="O68" s="196"/>
      <c r="P68" s="196"/>
      <c r="Q68" s="196"/>
      <c r="R68" s="196"/>
      <c r="S68" s="195" t="s">
        <v>221</v>
      </c>
      <c r="T68" s="195"/>
      <c r="U68" s="195"/>
      <c r="V68" s="196"/>
      <c r="W68" s="196"/>
      <c r="X68" s="196"/>
      <c r="Y68" s="196"/>
      <c r="Z68" s="196"/>
      <c r="AA68" s="196"/>
      <c r="AB68" s="196"/>
      <c r="AC68" s="196"/>
      <c r="AD68" s="196"/>
      <c r="AE68" s="196"/>
      <c r="AF68" s="196"/>
      <c r="AG68" s="196"/>
      <c r="AH68" s="196"/>
      <c r="AI68" s="196"/>
      <c r="AJ68" s="196"/>
      <c r="AM68" t="s">
        <v>177</v>
      </c>
      <c r="AN68" t="s">
        <v>114</v>
      </c>
      <c r="AP68" t="s">
        <v>145</v>
      </c>
      <c r="AR68" t="s">
        <v>10</v>
      </c>
      <c r="AS68" t="str">
        <f t="shared" si="1"/>
        <v>CENNTROor不明ELEMO-Lfumei自家用</v>
      </c>
      <c r="AT68" s="50">
        <v>1164000</v>
      </c>
      <c r="BB68" t="s">
        <v>158</v>
      </c>
    </row>
    <row r="69" spans="1:54" ht="24.95" customHeight="1" x14ac:dyDescent="0.4">
      <c r="A69" s="195" t="s">
        <v>416</v>
      </c>
      <c r="B69" s="195"/>
      <c r="C69" s="195"/>
      <c r="D69" s="196"/>
      <c r="E69" s="196"/>
      <c r="F69" s="196"/>
      <c r="G69" s="196"/>
      <c r="H69" s="196"/>
      <c r="I69" s="196"/>
      <c r="J69" s="196"/>
      <c r="K69" s="196"/>
      <c r="L69" s="196"/>
      <c r="M69" s="196"/>
      <c r="N69" s="196"/>
      <c r="O69" s="196"/>
      <c r="P69" s="196"/>
      <c r="Q69" s="196"/>
      <c r="R69" s="196"/>
      <c r="T69" s="51"/>
      <c r="U69" s="51"/>
      <c r="V69" s="51"/>
      <c r="AM69" t="s">
        <v>90</v>
      </c>
      <c r="AN69" t="s">
        <v>100</v>
      </c>
      <c r="AP69" t="s">
        <v>145</v>
      </c>
      <c r="AR69" t="s">
        <v>11</v>
      </c>
      <c r="AS69" t="str">
        <f t="shared" si="1"/>
        <v>不明OHKUMA-LV270Lfumei事業用</v>
      </c>
      <c r="AT69" s="50">
        <v>1468000</v>
      </c>
      <c r="BB69" t="s">
        <v>160</v>
      </c>
    </row>
    <row r="70" spans="1:54" ht="24.95" customHeight="1" x14ac:dyDescent="0.4">
      <c r="A70" s="213" t="s">
        <v>415</v>
      </c>
      <c r="B70" s="214"/>
      <c r="C70" s="248"/>
      <c r="D70" s="200"/>
      <c r="E70" s="201"/>
      <c r="F70" s="201"/>
      <c r="G70" s="201"/>
      <c r="H70" s="201"/>
      <c r="I70" s="201"/>
      <c r="J70" s="201"/>
      <c r="K70" s="201"/>
      <c r="L70" s="201"/>
      <c r="M70" s="201"/>
      <c r="N70" s="201"/>
      <c r="O70" s="201"/>
      <c r="P70" s="201"/>
      <c r="Q70" s="201"/>
      <c r="R70" s="202"/>
      <c r="S70" s="182"/>
      <c r="T70" s="183"/>
      <c r="U70" s="183"/>
      <c r="V70" s="183"/>
      <c r="W70" s="183"/>
      <c r="X70" s="183"/>
      <c r="AM70" t="s">
        <v>90</v>
      </c>
      <c r="AN70" t="s">
        <v>109</v>
      </c>
      <c r="AP70" t="s">
        <v>145</v>
      </c>
      <c r="AR70" t="s">
        <v>11</v>
      </c>
      <c r="AS70" t="str">
        <f t="shared" ref="AS70:AS133" si="2">AM70&amp;AN70&amp;AO70&amp;AP70&amp;AQ70&amp;AR70</f>
        <v>不明OHKUMA-TX200Lfumei事業用</v>
      </c>
      <c r="AT70" s="50">
        <v>540000</v>
      </c>
      <c r="BB70" t="s">
        <v>143</v>
      </c>
    </row>
    <row r="71" spans="1:54" ht="24.95" customHeight="1" x14ac:dyDescent="0.4">
      <c r="A71" s="213" t="s">
        <v>361</v>
      </c>
      <c r="B71" s="214"/>
      <c r="C71" s="248"/>
      <c r="D71" s="200"/>
      <c r="E71" s="201"/>
      <c r="F71" s="201"/>
      <c r="G71" s="201"/>
      <c r="H71" s="201"/>
      <c r="I71" s="201"/>
      <c r="J71" s="201"/>
      <c r="K71" s="201"/>
      <c r="L71" s="201"/>
      <c r="M71" s="201"/>
      <c r="N71" s="201"/>
      <c r="O71" s="201"/>
      <c r="P71" s="201"/>
      <c r="Q71" s="201"/>
      <c r="R71" s="202"/>
      <c r="S71" s="183"/>
      <c r="T71" s="183"/>
      <c r="U71" s="183"/>
      <c r="V71" s="183"/>
      <c r="W71" s="183"/>
      <c r="X71" s="183"/>
      <c r="AM71" t="s">
        <v>90</v>
      </c>
      <c r="AN71" t="s">
        <v>115</v>
      </c>
      <c r="AP71" t="s">
        <v>145</v>
      </c>
      <c r="AR71" t="s">
        <v>11</v>
      </c>
      <c r="AS71" t="str">
        <f t="shared" si="2"/>
        <v>不明WS5040XXYBEVfumei事業用</v>
      </c>
      <c r="AT71" s="50">
        <v>2912000</v>
      </c>
      <c r="BB71" t="s">
        <v>144</v>
      </c>
    </row>
    <row r="72" spans="1:54" ht="24.95" customHeight="1" x14ac:dyDescent="0.4">
      <c r="A72" s="195" t="s">
        <v>221</v>
      </c>
      <c r="B72" s="195"/>
      <c r="C72" s="195"/>
      <c r="D72" s="200"/>
      <c r="E72" s="201"/>
      <c r="F72" s="201"/>
      <c r="G72" s="202"/>
      <c r="H72" s="215"/>
      <c r="I72" s="216"/>
      <c r="J72" s="216"/>
      <c r="K72" s="216"/>
      <c r="L72" s="200"/>
      <c r="M72" s="201"/>
      <c r="N72" s="202"/>
      <c r="O72" s="215"/>
      <c r="P72" s="216"/>
      <c r="Q72" s="216"/>
      <c r="R72" s="217"/>
      <c r="AM72" t="s">
        <v>90</v>
      </c>
      <c r="AN72" t="s">
        <v>115</v>
      </c>
      <c r="AP72" t="s">
        <v>145</v>
      </c>
      <c r="AR72" t="s">
        <v>10</v>
      </c>
      <c r="AS72" t="str">
        <f t="shared" si="2"/>
        <v>不明WS5040XXYBEVfumei自家用</v>
      </c>
      <c r="AT72" s="50">
        <v>2800000</v>
      </c>
      <c r="BB72" t="s">
        <v>162</v>
      </c>
    </row>
    <row r="73" spans="1:54" ht="24.95" customHeight="1" x14ac:dyDescent="0.4">
      <c r="A73" s="195" t="s">
        <v>222</v>
      </c>
      <c r="B73" s="195"/>
      <c r="C73" s="195"/>
      <c r="D73" s="200"/>
      <c r="E73" s="201"/>
      <c r="F73" s="201"/>
      <c r="G73" s="201"/>
      <c r="H73" s="201"/>
      <c r="I73" s="201"/>
      <c r="J73" s="201"/>
      <c r="K73" s="201"/>
      <c r="L73" s="201"/>
      <c r="M73" s="201"/>
      <c r="N73" s="201"/>
      <c r="O73" s="201"/>
      <c r="P73" s="201"/>
      <c r="Q73" s="201"/>
      <c r="R73" s="202"/>
      <c r="AM73" t="s">
        <v>91</v>
      </c>
      <c r="AN73" t="s">
        <v>101</v>
      </c>
      <c r="AO73" t="s">
        <v>132</v>
      </c>
      <c r="AP73" t="s">
        <v>147</v>
      </c>
      <c r="AR73" t="s">
        <v>11</v>
      </c>
      <c r="AS73" t="str">
        <f t="shared" si="2"/>
        <v>三菱MINICAB MiEV 2シーターZABU68VHLDDD事業用</v>
      </c>
      <c r="AT73" s="50">
        <v>959000</v>
      </c>
      <c r="BB73" t="s">
        <v>164</v>
      </c>
    </row>
    <row r="74" spans="1:54" ht="24.95" customHeight="1" x14ac:dyDescent="0.4">
      <c r="A74" s="195" t="s">
        <v>325</v>
      </c>
      <c r="B74" s="195"/>
      <c r="C74" s="195"/>
      <c r="D74" s="235"/>
      <c r="E74" s="235"/>
      <c r="F74" s="235"/>
      <c r="G74" s="235"/>
      <c r="H74" s="235"/>
      <c r="I74" s="235"/>
      <c r="J74" s="235"/>
      <c r="K74" s="235"/>
      <c r="L74" s="235"/>
      <c r="M74" s="235"/>
      <c r="N74" s="235"/>
      <c r="O74" s="235"/>
      <c r="P74" s="235"/>
      <c r="Q74" s="235"/>
      <c r="R74" s="235"/>
      <c r="AM74" t="s">
        <v>91</v>
      </c>
      <c r="AN74" t="s">
        <v>110</v>
      </c>
      <c r="AO74" t="s">
        <v>132</v>
      </c>
      <c r="AP74" t="s">
        <v>149</v>
      </c>
      <c r="AR74" t="s">
        <v>11</v>
      </c>
      <c r="AS74" t="str">
        <f t="shared" si="2"/>
        <v>三菱MINICAB MiEV 4シーターZABU68VHLDDA事業用</v>
      </c>
      <c r="AT74" s="50">
        <v>972000</v>
      </c>
      <c r="BB74" t="s">
        <v>165</v>
      </c>
    </row>
    <row r="75" spans="1:54" ht="24.95" customHeight="1" x14ac:dyDescent="0.4">
      <c r="A75" s="195" t="s">
        <v>326</v>
      </c>
      <c r="B75" s="195"/>
      <c r="C75" s="195"/>
      <c r="D75" s="196"/>
      <c r="E75" s="196"/>
      <c r="F75" s="196"/>
      <c r="G75" s="196"/>
      <c r="H75" s="196"/>
      <c r="I75" s="196"/>
      <c r="J75" s="196"/>
      <c r="K75" s="196"/>
      <c r="L75" s="196"/>
      <c r="M75" s="196"/>
      <c r="N75" s="196"/>
      <c r="O75" s="196"/>
      <c r="P75" s="196"/>
      <c r="Q75" s="196"/>
      <c r="R75" s="196"/>
      <c r="AM75" t="s">
        <v>91</v>
      </c>
      <c r="AN75" t="s">
        <v>116</v>
      </c>
      <c r="AO75" t="s">
        <v>132</v>
      </c>
      <c r="AP75" t="s">
        <v>150</v>
      </c>
      <c r="AR75" t="s">
        <v>11</v>
      </c>
      <c r="AS75" t="str">
        <f t="shared" si="2"/>
        <v>三菱MINICAB EV 2シーターZABU69VHLDDG事業用</v>
      </c>
      <c r="AT75" s="50">
        <v>784000</v>
      </c>
      <c r="BB75" t="s">
        <v>166</v>
      </c>
    </row>
    <row r="76" spans="1:54" ht="24.95" customHeight="1" x14ac:dyDescent="0.4">
      <c r="A76" s="195" t="s">
        <v>327</v>
      </c>
      <c r="B76" s="195"/>
      <c r="C76" s="195"/>
      <c r="D76" s="210"/>
      <c r="E76" s="211"/>
      <c r="F76" s="211"/>
      <c r="G76" s="211"/>
      <c r="H76" s="211"/>
      <c r="I76" s="211"/>
      <c r="J76" s="230" t="s">
        <v>4</v>
      </c>
      <c r="K76" s="230"/>
      <c r="L76" s="211"/>
      <c r="M76" s="211"/>
      <c r="N76" s="211"/>
      <c r="O76" s="211"/>
      <c r="P76" s="211"/>
      <c r="Q76" s="211"/>
      <c r="R76" s="226"/>
      <c r="S76" s="182"/>
      <c r="T76" s="183"/>
      <c r="U76" s="183"/>
      <c r="V76" s="183"/>
      <c r="W76" s="183"/>
      <c r="X76" s="183"/>
      <c r="AM76" t="s">
        <v>91</v>
      </c>
      <c r="AN76" t="s">
        <v>119</v>
      </c>
      <c r="AO76" t="s">
        <v>132</v>
      </c>
      <c r="AP76" t="s">
        <v>151</v>
      </c>
      <c r="AR76" t="s">
        <v>11</v>
      </c>
      <c r="AS76" t="str">
        <f t="shared" si="2"/>
        <v>三菱MINICAB EV 4シーターZABU69VHLDDF事業用</v>
      </c>
      <c r="AT76" s="50">
        <v>818000</v>
      </c>
      <c r="BB76" t="s">
        <v>167</v>
      </c>
    </row>
    <row r="77" spans="1:54" ht="24.95" customHeight="1" x14ac:dyDescent="0.4">
      <c r="A77" s="195" t="s">
        <v>332</v>
      </c>
      <c r="B77" s="195"/>
      <c r="C77" s="195"/>
      <c r="D77" s="196"/>
      <c r="E77" s="196"/>
      <c r="F77" s="196"/>
      <c r="G77" s="196"/>
      <c r="H77" s="196"/>
      <c r="I77" s="196"/>
      <c r="J77" s="196"/>
      <c r="K77" s="196"/>
      <c r="L77" s="196"/>
      <c r="M77" s="196"/>
      <c r="N77" s="196"/>
      <c r="O77" s="196"/>
      <c r="P77" s="196"/>
      <c r="Q77" s="196"/>
      <c r="R77" s="196"/>
      <c r="AM77" t="s">
        <v>91</v>
      </c>
      <c r="AN77" t="s">
        <v>116</v>
      </c>
      <c r="AO77" t="s">
        <v>132</v>
      </c>
      <c r="AP77" t="s">
        <v>405</v>
      </c>
      <c r="AR77" t="s">
        <v>11</v>
      </c>
      <c r="AS77" t="str">
        <f t="shared" si="2"/>
        <v>三菱MINICAB EV 2シーターZABU69VHLDDI事業用</v>
      </c>
      <c r="AT77" s="50">
        <v>1002000</v>
      </c>
      <c r="BB77" t="s">
        <v>407</v>
      </c>
    </row>
    <row r="78" spans="1:54" ht="24.95" customHeight="1" x14ac:dyDescent="0.4">
      <c r="A78" s="195" t="s">
        <v>328</v>
      </c>
      <c r="B78" s="195"/>
      <c r="C78" s="195"/>
      <c r="D78" s="200"/>
      <c r="E78" s="201"/>
      <c r="F78" s="201"/>
      <c r="G78" s="201"/>
      <c r="H78" s="201"/>
      <c r="I78" s="201"/>
      <c r="J78" s="201"/>
      <c r="K78" s="201"/>
      <c r="L78" s="201"/>
      <c r="M78" s="201"/>
      <c r="N78" s="201"/>
      <c r="O78" s="201"/>
      <c r="P78" s="201"/>
      <c r="Q78" s="201"/>
      <c r="R78" s="202"/>
      <c r="AM78" t="s">
        <v>91</v>
      </c>
      <c r="AN78" t="s">
        <v>119</v>
      </c>
      <c r="AO78" t="s">
        <v>132</v>
      </c>
      <c r="AP78" t="s">
        <v>406</v>
      </c>
      <c r="AR78" t="s">
        <v>11</v>
      </c>
      <c r="AS78" t="str">
        <f t="shared" si="2"/>
        <v>三菱MINICAB EV 4シーターZABU69VHLDDH事業用</v>
      </c>
      <c r="AT78" s="50">
        <v>1035000</v>
      </c>
      <c r="BB78" t="s">
        <v>408</v>
      </c>
    </row>
    <row r="79" spans="1:54" ht="24.95" customHeight="1" x14ac:dyDescent="0.4">
      <c r="A79" s="195" t="s">
        <v>333</v>
      </c>
      <c r="B79" s="195"/>
      <c r="C79" s="195"/>
      <c r="D79" s="227"/>
      <c r="E79" s="228"/>
      <c r="F79" s="228"/>
      <c r="G79" s="228"/>
      <c r="H79" s="228"/>
      <c r="I79" s="228"/>
      <c r="J79" s="228"/>
      <c r="K79" s="228"/>
      <c r="L79" s="228"/>
      <c r="M79" s="228"/>
      <c r="N79" s="228"/>
      <c r="O79" s="228"/>
      <c r="P79" s="228"/>
      <c r="Q79" s="228"/>
      <c r="R79" s="44" t="s">
        <v>196</v>
      </c>
      <c r="AM79" t="s">
        <v>91</v>
      </c>
      <c r="AN79" t="s">
        <v>398</v>
      </c>
      <c r="AO79" t="s">
        <v>404</v>
      </c>
      <c r="AP79" t="s">
        <v>413</v>
      </c>
      <c r="AR79" t="s">
        <v>11</v>
      </c>
      <c r="AS79" t="str">
        <f t="shared" si="2"/>
        <v>三菱23MYeKクロス EV（Gビジネスパッケージグレード）ZAAB5AWLDCB事業用</v>
      </c>
      <c r="AT79" s="50">
        <v>769000</v>
      </c>
      <c r="BB79" t="s">
        <v>409</v>
      </c>
    </row>
    <row r="80" spans="1:54" ht="24.95" customHeight="1" x14ac:dyDescent="0.4">
      <c r="A80" s="195" t="s">
        <v>334</v>
      </c>
      <c r="B80" s="195"/>
      <c r="C80" s="195"/>
      <c r="D80" s="224"/>
      <c r="E80" s="225"/>
      <c r="F80" s="225"/>
      <c r="G80" s="225"/>
      <c r="H80" s="225"/>
      <c r="I80" s="225"/>
      <c r="J80" s="225"/>
      <c r="K80" s="225"/>
      <c r="L80" s="225"/>
      <c r="M80" s="225"/>
      <c r="N80" s="225"/>
      <c r="O80" s="225"/>
      <c r="P80" s="225"/>
      <c r="Q80" s="225"/>
      <c r="R80" s="184" t="s">
        <v>196</v>
      </c>
      <c r="AM80" t="s">
        <v>91</v>
      </c>
      <c r="AN80" t="s">
        <v>399</v>
      </c>
      <c r="AO80" t="s">
        <v>404</v>
      </c>
      <c r="AP80" t="s">
        <v>413</v>
      </c>
      <c r="AR80" t="s">
        <v>11</v>
      </c>
      <c r="AS80" t="str">
        <f t="shared" si="2"/>
        <v>三菱23MYeKクロス EV（Gグレード）ZAAB5AWLDCB事業用</v>
      </c>
      <c r="AT80" s="50">
        <v>769000</v>
      </c>
      <c r="BB80" t="s">
        <v>410</v>
      </c>
    </row>
    <row r="81" spans="1:54" ht="24.95" customHeight="1" x14ac:dyDescent="0.4">
      <c r="D81" s="229" t="s">
        <v>335</v>
      </c>
      <c r="E81" s="229"/>
      <c r="F81" s="229"/>
      <c r="G81" s="229"/>
      <c r="H81" s="229" t="s">
        <v>336</v>
      </c>
      <c r="I81" s="229"/>
      <c r="J81" s="229"/>
      <c r="K81" s="229" t="s">
        <v>337</v>
      </c>
      <c r="L81" s="229"/>
      <c r="M81" s="229"/>
      <c r="N81" s="229"/>
      <c r="O81" s="229" t="s">
        <v>338</v>
      </c>
      <c r="P81" s="229"/>
      <c r="Q81" s="229"/>
      <c r="R81" s="229"/>
      <c r="AM81" t="s">
        <v>91</v>
      </c>
      <c r="AN81" t="s">
        <v>400</v>
      </c>
      <c r="AO81" t="s">
        <v>404</v>
      </c>
      <c r="AP81" t="s">
        <v>414</v>
      </c>
      <c r="AR81" t="s">
        <v>11</v>
      </c>
      <c r="AS81" t="str">
        <f t="shared" si="2"/>
        <v>三菱23MYeKクロス EV（Pグレード）ZAAB5AWLDEB事業用</v>
      </c>
      <c r="AT81" s="50">
        <v>769000</v>
      </c>
      <c r="BB81" t="s">
        <v>411</v>
      </c>
    </row>
    <row r="82" spans="1:54" ht="24.95" customHeight="1" x14ac:dyDescent="0.4">
      <c r="D82" s="221">
        <f>D79-D80</f>
        <v>0</v>
      </c>
      <c r="E82" s="221"/>
      <c r="F82" s="221"/>
      <c r="G82" s="221"/>
      <c r="H82" s="221" t="str">
        <f>IFERROR(VLOOKUP(D74&amp;D75&amp;D76&amp;L76&amp;D77&amp;D71,AS55:AT139,2,0),"")</f>
        <v/>
      </c>
      <c r="I82" s="221"/>
      <c r="J82" s="221"/>
      <c r="K82" s="221">
        <f>MIN(D82,H82)</f>
        <v>0</v>
      </c>
      <c r="L82" s="221"/>
      <c r="M82" s="221"/>
      <c r="N82" s="221"/>
      <c r="O82" s="221">
        <f>ROUNDDOWN(K82,-3)</f>
        <v>0</v>
      </c>
      <c r="P82" s="221"/>
      <c r="Q82" s="221"/>
      <c r="R82" s="221"/>
      <c r="AM82" t="s">
        <v>91</v>
      </c>
      <c r="AN82" t="s">
        <v>401</v>
      </c>
      <c r="AO82" t="s">
        <v>404</v>
      </c>
      <c r="AP82" t="s">
        <v>413</v>
      </c>
      <c r="AR82" t="s">
        <v>11</v>
      </c>
      <c r="AS82" t="str">
        <f t="shared" si="2"/>
        <v>三菱25MYeKクロス EV（Gビジネスパッケージグレード）ZAAB5AWLDCB事業用</v>
      </c>
      <c r="AT82" s="50">
        <v>782000</v>
      </c>
      <c r="BB82" t="s">
        <v>412</v>
      </c>
    </row>
    <row r="83" spans="1:54" ht="24.95" customHeight="1" thickBot="1" x14ac:dyDescent="0.45">
      <c r="A83" s="57"/>
      <c r="B83" s="57"/>
      <c r="C83" s="57"/>
      <c r="D83" s="57"/>
      <c r="E83" s="57"/>
      <c r="F83" s="57"/>
      <c r="G83" s="57"/>
      <c r="H83" s="57"/>
      <c r="I83" s="57"/>
      <c r="J83" s="57"/>
      <c r="K83" s="57"/>
      <c r="L83" s="57"/>
      <c r="M83" s="57"/>
      <c r="N83" s="57"/>
      <c r="O83" s="57"/>
      <c r="P83" s="57"/>
      <c r="Q83" s="57"/>
      <c r="R83" s="57"/>
      <c r="AM83" t="s">
        <v>91</v>
      </c>
      <c r="AN83" t="s">
        <v>402</v>
      </c>
      <c r="AO83" t="s">
        <v>404</v>
      </c>
      <c r="AP83" t="s">
        <v>413</v>
      </c>
      <c r="AR83" t="s">
        <v>11</v>
      </c>
      <c r="AS83" t="str">
        <f t="shared" si="2"/>
        <v>三菱25MYeKクロス EV（Gグレード）ZAAB5AWLDCB事業用</v>
      </c>
      <c r="AT83" s="50">
        <v>782000</v>
      </c>
      <c r="BB83" t="s">
        <v>424</v>
      </c>
    </row>
    <row r="84" spans="1:54" ht="24.95" customHeight="1" x14ac:dyDescent="0.4">
      <c r="AM84" t="s">
        <v>91</v>
      </c>
      <c r="AN84" t="s">
        <v>403</v>
      </c>
      <c r="AO84" t="s">
        <v>404</v>
      </c>
      <c r="AP84" t="s">
        <v>414</v>
      </c>
      <c r="AR84" t="s">
        <v>11</v>
      </c>
      <c r="AS84" t="str">
        <f t="shared" si="2"/>
        <v>三菱25MYeKクロス EV（Pグレード）ZAAB5AWLDEB事業用</v>
      </c>
      <c r="AT84" s="50">
        <v>782000</v>
      </c>
      <c r="BB84" t="s">
        <v>425</v>
      </c>
    </row>
    <row r="85" spans="1:54" ht="24.95" customHeight="1" x14ac:dyDescent="0.4">
      <c r="A85" s="222" t="s">
        <v>339</v>
      </c>
      <c r="B85" s="222"/>
      <c r="C85" s="222"/>
      <c r="D85" s="222"/>
      <c r="E85" s="222"/>
      <c r="F85" s="222"/>
      <c r="G85" s="222"/>
      <c r="H85" s="222"/>
      <c r="I85" s="222"/>
      <c r="J85" s="222"/>
      <c r="K85" s="222"/>
      <c r="L85" s="222"/>
      <c r="M85" s="222"/>
      <c r="N85" s="222"/>
      <c r="O85" s="222"/>
      <c r="P85" s="222"/>
      <c r="Q85" s="222"/>
      <c r="R85" s="222"/>
      <c r="S85" s="205" t="s">
        <v>351</v>
      </c>
      <c r="T85" s="206"/>
      <c r="U85" s="207"/>
      <c r="AM85" t="s">
        <v>92</v>
      </c>
      <c r="AN85" t="s">
        <v>102</v>
      </c>
      <c r="AO85" t="s">
        <v>132</v>
      </c>
      <c r="AP85" t="s">
        <v>152</v>
      </c>
      <c r="AR85" t="s">
        <v>11</v>
      </c>
      <c r="AS85" t="str">
        <f t="shared" si="2"/>
        <v>日野デュトロZ EVZABXED100V事業用</v>
      </c>
      <c r="AT85" s="50">
        <v>5165000</v>
      </c>
      <c r="BB85" t="s">
        <v>148</v>
      </c>
    </row>
    <row r="86" spans="1:54" ht="24.95" customHeight="1" x14ac:dyDescent="0.4">
      <c r="A86" s="195" t="s">
        <v>340</v>
      </c>
      <c r="B86" s="195"/>
      <c r="C86" s="195"/>
      <c r="D86" s="218">
        <f>O82</f>
        <v>0</v>
      </c>
      <c r="E86" s="219"/>
      <c r="F86" s="219"/>
      <c r="G86" s="219"/>
      <c r="H86" s="219"/>
      <c r="I86" s="219"/>
      <c r="J86" s="219"/>
      <c r="K86" s="219"/>
      <c r="L86" s="219"/>
      <c r="M86" s="219"/>
      <c r="N86" s="219"/>
      <c r="O86" s="219"/>
      <c r="P86" s="219"/>
      <c r="Q86" s="219"/>
      <c r="R86" s="54" t="s">
        <v>15</v>
      </c>
      <c r="S86" s="212" t="s">
        <v>372</v>
      </c>
      <c r="T86" s="206"/>
      <c r="U86" s="187" t="s">
        <v>196</v>
      </c>
      <c r="AM86" t="s">
        <v>92</v>
      </c>
      <c r="AN86" t="s">
        <v>102</v>
      </c>
      <c r="AO86" t="s">
        <v>132</v>
      </c>
      <c r="AP86" t="s">
        <v>152</v>
      </c>
      <c r="AR86" t="s">
        <v>10</v>
      </c>
      <c r="AS86" t="str">
        <f t="shared" si="2"/>
        <v>日野デュトロZ EVZABXED100V自家用</v>
      </c>
      <c r="AT86" s="50">
        <v>5053000</v>
      </c>
      <c r="BB86" t="s">
        <v>413</v>
      </c>
    </row>
    <row r="87" spans="1:54" ht="24.95" customHeight="1" x14ac:dyDescent="0.4">
      <c r="A87" s="223" t="s">
        <v>341</v>
      </c>
      <c r="B87" s="223"/>
      <c r="C87" s="223"/>
      <c r="D87" s="224"/>
      <c r="E87" s="225"/>
      <c r="F87" s="225"/>
      <c r="G87" s="225"/>
      <c r="H87" s="225"/>
      <c r="I87" s="225"/>
      <c r="J87" s="225"/>
      <c r="K87" s="225"/>
      <c r="L87" s="225"/>
      <c r="M87" s="225"/>
      <c r="N87" s="225"/>
      <c r="O87" s="225"/>
      <c r="P87" s="225"/>
      <c r="Q87" s="225"/>
      <c r="R87" s="55" t="s">
        <v>15</v>
      </c>
      <c r="AM87" t="s">
        <v>92</v>
      </c>
      <c r="AN87" t="s">
        <v>102</v>
      </c>
      <c r="AO87" t="s">
        <v>132</v>
      </c>
      <c r="AP87" t="s">
        <v>153</v>
      </c>
      <c r="AR87" t="s">
        <v>11</v>
      </c>
      <c r="AS87" t="str">
        <f t="shared" si="2"/>
        <v>日野デュトロZ EVZABXED100事業用</v>
      </c>
      <c r="AT87" s="50">
        <v>5165000</v>
      </c>
      <c r="BB87" t="s">
        <v>414</v>
      </c>
    </row>
    <row r="88" spans="1:54" ht="24.95" customHeight="1" x14ac:dyDescent="0.4">
      <c r="A88" s="195" t="s">
        <v>319</v>
      </c>
      <c r="B88" s="195"/>
      <c r="C88" s="195"/>
      <c r="D88" s="218">
        <f>IFERROR(SUM(D86:R87),"")</f>
        <v>0</v>
      </c>
      <c r="E88" s="219"/>
      <c r="F88" s="219"/>
      <c r="G88" s="219"/>
      <c r="H88" s="219"/>
      <c r="I88" s="219"/>
      <c r="J88" s="219"/>
      <c r="K88" s="219"/>
      <c r="L88" s="219"/>
      <c r="M88" s="219"/>
      <c r="N88" s="219"/>
      <c r="O88" s="219"/>
      <c r="P88" s="219"/>
      <c r="Q88" s="219"/>
      <c r="R88" s="54" t="s">
        <v>15</v>
      </c>
      <c r="AM88" t="s">
        <v>92</v>
      </c>
      <c r="AN88" t="s">
        <v>102</v>
      </c>
      <c r="AO88" t="s">
        <v>132</v>
      </c>
      <c r="AP88" t="s">
        <v>153</v>
      </c>
      <c r="AR88" t="s">
        <v>10</v>
      </c>
      <c r="AS88" t="str">
        <f t="shared" si="2"/>
        <v>日野デュトロZ EVZABXED100自家用</v>
      </c>
      <c r="AT88" s="50">
        <v>5053000</v>
      </c>
      <c r="BB88" t="s">
        <v>431</v>
      </c>
    </row>
    <row r="89" spans="1:54" ht="24.95" customHeight="1" thickBot="1" x14ac:dyDescent="0.45">
      <c r="A89" s="185"/>
      <c r="B89" s="185"/>
      <c r="C89" s="185"/>
      <c r="D89" s="185"/>
      <c r="E89" s="185"/>
      <c r="F89" s="185"/>
      <c r="G89" s="185"/>
      <c r="H89" s="185"/>
      <c r="I89" s="185"/>
      <c r="J89" s="185"/>
      <c r="K89" s="185"/>
      <c r="L89" s="185"/>
      <c r="M89" s="185"/>
      <c r="N89" s="185"/>
      <c r="O89" s="185"/>
      <c r="P89" s="185"/>
      <c r="Q89" s="185"/>
      <c r="R89" s="185"/>
      <c r="AM89" t="s">
        <v>93</v>
      </c>
      <c r="AN89" t="s">
        <v>103</v>
      </c>
      <c r="AO89" t="s">
        <v>132</v>
      </c>
      <c r="AP89" t="s">
        <v>154</v>
      </c>
      <c r="AQ89" t="s">
        <v>183</v>
      </c>
      <c r="AR89" t="s">
        <v>11</v>
      </c>
      <c r="AS89" t="str">
        <f t="shared" si="2"/>
        <v>三菱ふそうeCanterZABFEAVKS事業用</v>
      </c>
      <c r="AT89" s="50">
        <v>5131000</v>
      </c>
    </row>
    <row r="90" spans="1:54" ht="24.95" customHeight="1" x14ac:dyDescent="0.4">
      <c r="AM90" t="s">
        <v>93</v>
      </c>
      <c r="AN90" t="s">
        <v>103</v>
      </c>
      <c r="AO90" t="s">
        <v>132</v>
      </c>
      <c r="AP90" t="s">
        <v>154</v>
      </c>
      <c r="AQ90" t="s">
        <v>183</v>
      </c>
      <c r="AR90" t="s">
        <v>10</v>
      </c>
      <c r="AS90" t="str">
        <f t="shared" si="2"/>
        <v>三菱ふそうeCanterZABFEAVKS自家用</v>
      </c>
      <c r="AT90" s="50">
        <v>5019000</v>
      </c>
    </row>
    <row r="91" spans="1:54" ht="24.95" customHeight="1" x14ac:dyDescent="0.4">
      <c r="A91" s="220" t="s">
        <v>342</v>
      </c>
      <c r="B91" s="220"/>
      <c r="C91" s="220"/>
      <c r="D91" s="220"/>
      <c r="E91" s="220"/>
      <c r="F91" s="220"/>
      <c r="G91" s="220"/>
      <c r="H91" s="220"/>
      <c r="I91" s="220"/>
      <c r="J91" s="220"/>
      <c r="K91" s="220"/>
      <c r="L91" s="220"/>
      <c r="M91" s="220"/>
      <c r="N91" s="220"/>
      <c r="O91" s="220"/>
      <c r="P91" s="220"/>
      <c r="Q91" s="220"/>
      <c r="R91" s="220"/>
      <c r="AM91" t="s">
        <v>93</v>
      </c>
      <c r="AN91" t="s">
        <v>103</v>
      </c>
      <c r="AO91" t="s">
        <v>132</v>
      </c>
      <c r="AP91" t="s">
        <v>154</v>
      </c>
      <c r="AQ91" t="s">
        <v>184</v>
      </c>
      <c r="AR91" t="s">
        <v>11</v>
      </c>
      <c r="AS91" t="str">
        <f t="shared" si="2"/>
        <v>三菱ふそうeCanterZABFEAVKM事業用</v>
      </c>
      <c r="AT91" s="50">
        <v>6804000</v>
      </c>
    </row>
    <row r="92" spans="1:54" ht="24.95" customHeight="1" x14ac:dyDescent="0.4">
      <c r="A92" s="213" t="s">
        <v>343</v>
      </c>
      <c r="B92" s="214"/>
      <c r="C92" s="214"/>
      <c r="D92" s="200"/>
      <c r="E92" s="201"/>
      <c r="F92" s="201"/>
      <c r="G92" s="201"/>
      <c r="H92" s="201"/>
      <c r="I92" s="201"/>
      <c r="J92" s="201"/>
      <c r="K92" s="201"/>
      <c r="L92" s="201"/>
      <c r="M92" s="201"/>
      <c r="N92" s="201"/>
      <c r="O92" s="201"/>
      <c r="P92" s="201"/>
      <c r="Q92" s="201"/>
      <c r="R92" s="202"/>
      <c r="AM92" t="s">
        <v>93</v>
      </c>
      <c r="AN92" t="s">
        <v>103</v>
      </c>
      <c r="AO92" t="s">
        <v>132</v>
      </c>
      <c r="AP92" t="s">
        <v>154</v>
      </c>
      <c r="AQ92" t="s">
        <v>184</v>
      </c>
      <c r="AR92" t="s">
        <v>10</v>
      </c>
      <c r="AS92" t="str">
        <f t="shared" si="2"/>
        <v>三菱ふそうeCanterZABFEAVKM自家用</v>
      </c>
      <c r="AT92" s="50">
        <v>6692000</v>
      </c>
    </row>
    <row r="93" spans="1:54" ht="24.95" customHeight="1" x14ac:dyDescent="0.4">
      <c r="A93" s="213" t="s">
        <v>345</v>
      </c>
      <c r="B93" s="214"/>
      <c r="C93" s="214"/>
      <c r="D93" s="215"/>
      <c r="E93" s="216"/>
      <c r="F93" s="216"/>
      <c r="G93" s="216"/>
      <c r="H93" s="216"/>
      <c r="I93" s="216"/>
      <c r="J93" s="216"/>
      <c r="K93" s="216"/>
      <c r="L93" s="216"/>
      <c r="M93" s="216"/>
      <c r="N93" s="216"/>
      <c r="O93" s="216"/>
      <c r="P93" s="216"/>
      <c r="Q93" s="216"/>
      <c r="R93" s="217"/>
      <c r="AM93" t="s">
        <v>93</v>
      </c>
      <c r="AN93" t="s">
        <v>103</v>
      </c>
      <c r="AO93" t="s">
        <v>132</v>
      </c>
      <c r="AP93" t="s">
        <v>155</v>
      </c>
      <c r="AQ93" t="s">
        <v>183</v>
      </c>
      <c r="AR93" t="s">
        <v>11</v>
      </c>
      <c r="AS93" t="str">
        <f t="shared" si="2"/>
        <v>三菱ふそうeCanterZABFEBVKS事業用</v>
      </c>
      <c r="AT93" s="50">
        <v>5131000</v>
      </c>
    </row>
    <row r="94" spans="1:54" ht="24.95" customHeight="1" x14ac:dyDescent="0.4">
      <c r="A94" s="213" t="s">
        <v>344</v>
      </c>
      <c r="B94" s="214"/>
      <c r="C94" s="214"/>
      <c r="D94" s="200"/>
      <c r="E94" s="201"/>
      <c r="F94" s="201"/>
      <c r="G94" s="201"/>
      <c r="H94" s="201"/>
      <c r="I94" s="201"/>
      <c r="J94" s="201"/>
      <c r="K94" s="201"/>
      <c r="L94" s="201"/>
      <c r="M94" s="201"/>
      <c r="N94" s="201"/>
      <c r="O94" s="201"/>
      <c r="P94" s="201"/>
      <c r="Q94" s="201"/>
      <c r="R94" s="202"/>
      <c r="AM94" t="s">
        <v>93</v>
      </c>
      <c r="AN94" t="s">
        <v>103</v>
      </c>
      <c r="AO94" t="s">
        <v>132</v>
      </c>
      <c r="AP94" t="s">
        <v>155</v>
      </c>
      <c r="AQ94" t="s">
        <v>183</v>
      </c>
      <c r="AR94" t="s">
        <v>10</v>
      </c>
      <c r="AS94" t="str">
        <f t="shared" si="2"/>
        <v>三菱ふそうeCanterZABFEBVKS自家用</v>
      </c>
      <c r="AT94" s="50">
        <v>5019000</v>
      </c>
    </row>
    <row r="95" spans="1:54" ht="24.95" customHeight="1" x14ac:dyDescent="0.4">
      <c r="A95" s="213" t="s">
        <v>346</v>
      </c>
      <c r="B95" s="214"/>
      <c r="C95" s="214"/>
      <c r="D95" s="215"/>
      <c r="E95" s="216"/>
      <c r="F95" s="216"/>
      <c r="G95" s="216"/>
      <c r="H95" s="216"/>
      <c r="I95" s="216"/>
      <c r="J95" s="216"/>
      <c r="K95" s="216"/>
      <c r="L95" s="216"/>
      <c r="M95" s="216"/>
      <c r="N95" s="216"/>
      <c r="O95" s="216"/>
      <c r="P95" s="216"/>
      <c r="Q95" s="216"/>
      <c r="R95" s="217"/>
      <c r="AM95" t="s">
        <v>93</v>
      </c>
      <c r="AN95" t="s">
        <v>103</v>
      </c>
      <c r="AO95" t="s">
        <v>132</v>
      </c>
      <c r="AP95" t="s">
        <v>155</v>
      </c>
      <c r="AQ95" t="s">
        <v>184</v>
      </c>
      <c r="AR95" t="s">
        <v>11</v>
      </c>
      <c r="AS95" t="str">
        <f t="shared" si="2"/>
        <v>三菱ふそうeCanterZABFEBVKM事業用</v>
      </c>
      <c r="AT95" s="50">
        <v>6804000</v>
      </c>
    </row>
    <row r="96" spans="1:54" ht="24.95" customHeight="1" x14ac:dyDescent="0.4">
      <c r="A96" s="213" t="s">
        <v>347</v>
      </c>
      <c r="B96" s="214"/>
      <c r="C96" s="214"/>
      <c r="D96" s="200"/>
      <c r="E96" s="201"/>
      <c r="F96" s="201"/>
      <c r="G96" s="201"/>
      <c r="H96" s="201"/>
      <c r="I96" s="201"/>
      <c r="J96" s="201"/>
      <c r="K96" s="201"/>
      <c r="L96" s="201"/>
      <c r="M96" s="201"/>
      <c r="N96" s="201"/>
      <c r="O96" s="201"/>
      <c r="P96" s="201"/>
      <c r="Q96" s="201"/>
      <c r="R96" s="202"/>
      <c r="AM96" t="s">
        <v>93</v>
      </c>
      <c r="AN96" t="s">
        <v>103</v>
      </c>
      <c r="AO96" t="s">
        <v>132</v>
      </c>
      <c r="AP96" t="s">
        <v>155</v>
      </c>
      <c r="AQ96" t="s">
        <v>184</v>
      </c>
      <c r="AR96" t="s">
        <v>10</v>
      </c>
      <c r="AS96" t="str">
        <f t="shared" si="2"/>
        <v>三菱ふそうeCanterZABFEBVKM自家用</v>
      </c>
      <c r="AT96" s="50">
        <v>6692000</v>
      </c>
    </row>
    <row r="97" spans="1:46" ht="24.95" customHeight="1" x14ac:dyDescent="0.4">
      <c r="A97" s="213" t="s">
        <v>348</v>
      </c>
      <c r="B97" s="214"/>
      <c r="C97" s="214"/>
      <c r="D97" s="215"/>
      <c r="E97" s="216"/>
      <c r="F97" s="216"/>
      <c r="G97" s="216"/>
      <c r="H97" s="216"/>
      <c r="I97" s="216"/>
      <c r="J97" s="216"/>
      <c r="K97" s="216"/>
      <c r="L97" s="216"/>
      <c r="M97" s="216"/>
      <c r="N97" s="216"/>
      <c r="O97" s="216"/>
      <c r="P97" s="216"/>
      <c r="Q97" s="216"/>
      <c r="R97" s="217"/>
      <c r="AM97" t="s">
        <v>93</v>
      </c>
      <c r="AN97" t="s">
        <v>103</v>
      </c>
      <c r="AO97" t="s">
        <v>132</v>
      </c>
      <c r="AP97" t="s">
        <v>156</v>
      </c>
      <c r="AR97" t="s">
        <v>11</v>
      </c>
      <c r="AS97" t="str">
        <f t="shared" si="2"/>
        <v>三菱ふそうeCanterZABFEB8K事業用</v>
      </c>
      <c r="AT97" s="50">
        <v>6966000</v>
      </c>
    </row>
    <row r="98" spans="1:46" ht="24.95" customHeight="1" x14ac:dyDescent="0.4">
      <c r="A98" s="213" t="s">
        <v>350</v>
      </c>
      <c r="B98" s="214"/>
      <c r="C98" s="214"/>
      <c r="D98" s="200"/>
      <c r="E98" s="201"/>
      <c r="F98" s="201"/>
      <c r="G98" s="201"/>
      <c r="H98" s="201"/>
      <c r="I98" s="201"/>
      <c r="J98" s="201"/>
      <c r="K98" s="201"/>
      <c r="L98" s="201"/>
      <c r="M98" s="201"/>
      <c r="N98" s="201"/>
      <c r="O98" s="201"/>
      <c r="P98" s="201"/>
      <c r="Q98" s="201"/>
      <c r="R98" s="202"/>
      <c r="AM98" t="s">
        <v>93</v>
      </c>
      <c r="AN98" t="s">
        <v>103</v>
      </c>
      <c r="AO98" t="s">
        <v>132</v>
      </c>
      <c r="AP98" t="s">
        <v>156</v>
      </c>
      <c r="AR98" t="s">
        <v>10</v>
      </c>
      <c r="AS98" t="str">
        <f t="shared" si="2"/>
        <v>三菱ふそうeCanterZABFEB8K自家用</v>
      </c>
      <c r="AT98" s="50">
        <v>6854000</v>
      </c>
    </row>
    <row r="99" spans="1:46" ht="24.95" customHeight="1" x14ac:dyDescent="0.4">
      <c r="A99" s="213" t="s">
        <v>349</v>
      </c>
      <c r="B99" s="214"/>
      <c r="C99" s="214"/>
      <c r="D99" s="200"/>
      <c r="E99" s="201"/>
      <c r="F99" s="201"/>
      <c r="G99" s="201"/>
      <c r="H99" s="201"/>
      <c r="I99" s="201"/>
      <c r="J99" s="201"/>
      <c r="K99" s="201"/>
      <c r="L99" s="201"/>
      <c r="M99" s="201"/>
      <c r="N99" s="201"/>
      <c r="O99" s="201"/>
      <c r="P99" s="201"/>
      <c r="Q99" s="201"/>
      <c r="R99" s="202"/>
      <c r="AM99" t="s">
        <v>93</v>
      </c>
      <c r="AN99" t="s">
        <v>103</v>
      </c>
      <c r="AO99" t="s">
        <v>132</v>
      </c>
      <c r="AP99" t="s">
        <v>157</v>
      </c>
      <c r="AR99" t="s">
        <v>11</v>
      </c>
      <c r="AS99" t="str">
        <f t="shared" si="2"/>
        <v>三菱ふそうeCanterZABFEC9K事業用</v>
      </c>
      <c r="AT99" s="50">
        <v>8329000</v>
      </c>
    </row>
    <row r="100" spans="1:46" ht="24.95" customHeight="1" x14ac:dyDescent="0.4">
      <c r="AM100" t="s">
        <v>93</v>
      </c>
      <c r="AN100" t="s">
        <v>103</v>
      </c>
      <c r="AO100" t="s">
        <v>132</v>
      </c>
      <c r="AP100" t="s">
        <v>157</v>
      </c>
      <c r="AR100" t="s">
        <v>10</v>
      </c>
      <c r="AS100" t="str">
        <f t="shared" si="2"/>
        <v>三菱ふそうeCanterZABFEC9K自家用</v>
      </c>
      <c r="AT100" s="50">
        <v>8217000</v>
      </c>
    </row>
    <row r="101" spans="1:46" ht="24.95" customHeight="1" x14ac:dyDescent="0.4">
      <c r="AM101" t="s">
        <v>93</v>
      </c>
      <c r="AN101" t="s">
        <v>103</v>
      </c>
      <c r="AO101" t="s">
        <v>132</v>
      </c>
      <c r="AP101" t="s">
        <v>158</v>
      </c>
      <c r="AR101" t="s">
        <v>11</v>
      </c>
      <c r="AS101" t="str">
        <f t="shared" si="2"/>
        <v>三菱ふそうeCanterZABFED9K事業用</v>
      </c>
      <c r="AT101" s="50">
        <v>8329000</v>
      </c>
    </row>
    <row r="102" spans="1:46" ht="24.95" customHeight="1" x14ac:dyDescent="0.4">
      <c r="AM102" t="s">
        <v>93</v>
      </c>
      <c r="AN102" t="s">
        <v>103</v>
      </c>
      <c r="AO102" t="s">
        <v>132</v>
      </c>
      <c r="AP102" t="s">
        <v>158</v>
      </c>
      <c r="AR102" t="s">
        <v>10</v>
      </c>
      <c r="AS102" t="str">
        <f t="shared" si="2"/>
        <v>三菱ふそうeCanterZABFED9K自家用</v>
      </c>
      <c r="AT102" s="50">
        <v>8217000</v>
      </c>
    </row>
    <row r="103" spans="1:46" ht="24.95" customHeight="1" x14ac:dyDescent="0.4">
      <c r="AM103" t="s">
        <v>93</v>
      </c>
      <c r="AN103" t="s">
        <v>103</v>
      </c>
      <c r="AO103" t="s">
        <v>132</v>
      </c>
      <c r="AP103" t="s">
        <v>160</v>
      </c>
      <c r="AR103" t="s">
        <v>11</v>
      </c>
      <c r="AS103" t="str">
        <f t="shared" si="2"/>
        <v>三菱ふそうeCanterZABFEB8U事業用</v>
      </c>
      <c r="AT103" s="50">
        <v>7224000</v>
      </c>
    </row>
    <row r="104" spans="1:46" ht="24.95" customHeight="1" x14ac:dyDescent="0.4">
      <c r="AM104" t="s">
        <v>93</v>
      </c>
      <c r="AN104" t="s">
        <v>103</v>
      </c>
      <c r="AO104" t="s">
        <v>132</v>
      </c>
      <c r="AP104" t="s">
        <v>160</v>
      </c>
      <c r="AR104" t="s">
        <v>10</v>
      </c>
      <c r="AS104" t="str">
        <f t="shared" si="2"/>
        <v>三菱ふそうeCanterZABFEB8U自家用</v>
      </c>
      <c r="AT104" s="50">
        <v>7112000</v>
      </c>
    </row>
    <row r="105" spans="1:46" ht="24.95" customHeight="1" x14ac:dyDescent="0.4">
      <c r="AM105" t="s">
        <v>93</v>
      </c>
      <c r="AN105" t="s">
        <v>103</v>
      </c>
      <c r="AO105" t="s">
        <v>133</v>
      </c>
      <c r="AP105" t="s">
        <v>143</v>
      </c>
      <c r="AR105" t="s">
        <v>11</v>
      </c>
      <c r="AS105" t="str">
        <f t="shared" si="2"/>
        <v>三菱ふそうeCanter2RGFEB80改事業用</v>
      </c>
      <c r="AT105" s="50">
        <v>7224000</v>
      </c>
    </row>
    <row r="106" spans="1:46" ht="24.95" customHeight="1" x14ac:dyDescent="0.4">
      <c r="AM106" t="s">
        <v>93</v>
      </c>
      <c r="AN106" t="s">
        <v>103</v>
      </c>
      <c r="AO106" t="s">
        <v>133</v>
      </c>
      <c r="AP106" t="s">
        <v>143</v>
      </c>
      <c r="AR106" t="s">
        <v>10</v>
      </c>
      <c r="AS106" t="str">
        <f t="shared" si="2"/>
        <v>三菱ふそうeCanter2RGFEB80改自家用</v>
      </c>
      <c r="AT106" s="50">
        <v>7112000</v>
      </c>
    </row>
    <row r="107" spans="1:46" ht="24.95" customHeight="1" x14ac:dyDescent="0.4">
      <c r="AM107" t="s">
        <v>93</v>
      </c>
      <c r="AN107" t="s">
        <v>103</v>
      </c>
      <c r="AO107" t="s">
        <v>134</v>
      </c>
      <c r="AP107" t="s">
        <v>144</v>
      </c>
      <c r="AR107" t="s">
        <v>11</v>
      </c>
      <c r="AS107" t="str">
        <f t="shared" si="2"/>
        <v>三菱ふそうeCanter2PGFEBS0改事業用</v>
      </c>
      <c r="AT107" s="50">
        <v>7224000</v>
      </c>
    </row>
    <row r="108" spans="1:46" ht="24.95" customHeight="1" x14ac:dyDescent="0.4">
      <c r="AM108" t="s">
        <v>93</v>
      </c>
      <c r="AN108" t="s">
        <v>103</v>
      </c>
      <c r="AO108" t="s">
        <v>134</v>
      </c>
      <c r="AP108" t="s">
        <v>144</v>
      </c>
      <c r="AR108" t="s">
        <v>10</v>
      </c>
      <c r="AS108" t="str">
        <f t="shared" si="2"/>
        <v>三菱ふそうeCanter2PGFEBS0改自家用</v>
      </c>
      <c r="AT108" s="50">
        <v>7112000</v>
      </c>
    </row>
    <row r="109" spans="1:46" ht="24.95" customHeight="1" x14ac:dyDescent="0.4">
      <c r="AM109" t="s">
        <v>94</v>
      </c>
      <c r="AN109" t="s">
        <v>104</v>
      </c>
      <c r="AO109" t="s">
        <v>132</v>
      </c>
      <c r="AP109" t="s">
        <v>162</v>
      </c>
      <c r="AR109" t="s">
        <v>11</v>
      </c>
      <c r="AS109" t="str">
        <f t="shared" si="2"/>
        <v>いすゞエルフ mio EVZABNHR48AF事業用</v>
      </c>
      <c r="AT109" s="50">
        <v>4009000</v>
      </c>
    </row>
    <row r="110" spans="1:46" ht="24.95" customHeight="1" x14ac:dyDescent="0.4">
      <c r="AM110" t="s">
        <v>94</v>
      </c>
      <c r="AN110" t="s">
        <v>104</v>
      </c>
      <c r="AO110" t="s">
        <v>132</v>
      </c>
      <c r="AP110" t="s">
        <v>162</v>
      </c>
      <c r="AR110" t="s">
        <v>10</v>
      </c>
      <c r="AS110" t="str">
        <f t="shared" si="2"/>
        <v>いすゞエルフ mio EVZABNHR48AF自家用</v>
      </c>
      <c r="AT110" s="50">
        <v>3897000</v>
      </c>
    </row>
    <row r="111" spans="1:46" ht="24.95" customHeight="1" x14ac:dyDescent="0.4">
      <c r="AM111" t="s">
        <v>94</v>
      </c>
      <c r="AN111" t="s">
        <v>111</v>
      </c>
      <c r="AO111" t="s">
        <v>132</v>
      </c>
      <c r="AP111" t="s">
        <v>164</v>
      </c>
      <c r="AR111" t="s">
        <v>11</v>
      </c>
      <c r="AS111" t="str">
        <f t="shared" si="2"/>
        <v>いすゞエルフ EVZABNJR48AF事業用</v>
      </c>
      <c r="AT111" s="50">
        <v>4663000</v>
      </c>
    </row>
    <row r="112" spans="1:46" ht="24.95" customHeight="1" x14ac:dyDescent="0.4">
      <c r="AM112" t="s">
        <v>94</v>
      </c>
      <c r="AN112" t="s">
        <v>111</v>
      </c>
      <c r="AO112" t="s">
        <v>132</v>
      </c>
      <c r="AP112" t="s">
        <v>164</v>
      </c>
      <c r="AR112" t="s">
        <v>10</v>
      </c>
      <c r="AS112" t="str">
        <f t="shared" si="2"/>
        <v>いすゞエルフ EVZABNJR48AF自家用</v>
      </c>
      <c r="AT112" s="50">
        <v>4551000</v>
      </c>
    </row>
    <row r="113" spans="39:46" ht="24.95" customHeight="1" x14ac:dyDescent="0.4">
      <c r="AM113" t="s">
        <v>94</v>
      </c>
      <c r="AN113" t="s">
        <v>111</v>
      </c>
      <c r="AO113" t="s">
        <v>132</v>
      </c>
      <c r="AP113" t="s">
        <v>165</v>
      </c>
      <c r="AR113" t="s">
        <v>11</v>
      </c>
      <c r="AS113" t="str">
        <f t="shared" si="2"/>
        <v>いすゞエルフ EVZABNJR48AM事業用</v>
      </c>
      <c r="AT113" s="50">
        <v>4663000</v>
      </c>
    </row>
    <row r="114" spans="39:46" ht="24.95" customHeight="1" x14ac:dyDescent="0.4">
      <c r="AM114" t="s">
        <v>94</v>
      </c>
      <c r="AN114" t="s">
        <v>111</v>
      </c>
      <c r="AO114" t="s">
        <v>132</v>
      </c>
      <c r="AP114" t="s">
        <v>165</v>
      </c>
      <c r="AR114" t="s">
        <v>10</v>
      </c>
      <c r="AS114" t="str">
        <f t="shared" si="2"/>
        <v>いすゞエルフ EVZABNJR48AM自家用</v>
      </c>
      <c r="AT114" s="50">
        <v>4551000</v>
      </c>
    </row>
    <row r="115" spans="39:46" ht="24.95" customHeight="1" x14ac:dyDescent="0.4">
      <c r="AM115" t="s">
        <v>94</v>
      </c>
      <c r="AN115" t="s">
        <v>111</v>
      </c>
      <c r="AO115" t="s">
        <v>132</v>
      </c>
      <c r="AP115" t="s">
        <v>166</v>
      </c>
      <c r="AR115" t="s">
        <v>11</v>
      </c>
      <c r="AS115" t="str">
        <f t="shared" si="2"/>
        <v>いすゞエルフ EVZABNLR48AM事業用</v>
      </c>
      <c r="AT115" s="50">
        <v>5175000</v>
      </c>
    </row>
    <row r="116" spans="39:46" ht="24.95" customHeight="1" x14ac:dyDescent="0.4">
      <c r="AM116" t="s">
        <v>94</v>
      </c>
      <c r="AN116" t="s">
        <v>111</v>
      </c>
      <c r="AO116" t="s">
        <v>132</v>
      </c>
      <c r="AP116" t="s">
        <v>166</v>
      </c>
      <c r="AR116" t="s">
        <v>10</v>
      </c>
      <c r="AS116" t="str">
        <f t="shared" si="2"/>
        <v>いすゞエルフ EVZABNLR48AM自家用</v>
      </c>
      <c r="AT116" s="50">
        <v>5063000</v>
      </c>
    </row>
    <row r="117" spans="39:46" ht="24.95" customHeight="1" x14ac:dyDescent="0.4">
      <c r="AM117" t="s">
        <v>94</v>
      </c>
      <c r="AN117" t="s">
        <v>111</v>
      </c>
      <c r="AO117" t="s">
        <v>132</v>
      </c>
      <c r="AP117" t="s">
        <v>167</v>
      </c>
      <c r="AR117" t="s">
        <v>11</v>
      </c>
      <c r="AS117" t="str">
        <f t="shared" si="2"/>
        <v>いすゞエルフ EVZABNPR48AM事業用</v>
      </c>
      <c r="AT117" s="50">
        <v>7600000</v>
      </c>
    </row>
    <row r="118" spans="39:46" ht="24.95" customHeight="1" x14ac:dyDescent="0.4">
      <c r="AM118" t="s">
        <v>94</v>
      </c>
      <c r="AN118" t="s">
        <v>111</v>
      </c>
      <c r="AO118" t="s">
        <v>132</v>
      </c>
      <c r="AP118" t="s">
        <v>167</v>
      </c>
      <c r="AR118" t="s">
        <v>10</v>
      </c>
      <c r="AS118" t="str">
        <f t="shared" si="2"/>
        <v>いすゞエルフ EVZABNPR48AM自家用</v>
      </c>
      <c r="AT118" s="50">
        <v>7488000</v>
      </c>
    </row>
    <row r="119" spans="39:46" ht="24.95" customHeight="1" x14ac:dyDescent="0.4">
      <c r="AM119" t="s">
        <v>94</v>
      </c>
      <c r="AN119" t="s">
        <v>105</v>
      </c>
      <c r="AO119" t="s">
        <v>133</v>
      </c>
      <c r="AP119" t="s">
        <v>148</v>
      </c>
      <c r="AR119" t="s">
        <v>11</v>
      </c>
      <c r="AS119" t="str">
        <f t="shared" si="2"/>
        <v>いすゞFC小型トラック2RGNPR88AN改事業用</v>
      </c>
      <c r="AT119" s="50">
        <v>24789000</v>
      </c>
    </row>
    <row r="120" spans="39:46" ht="24.95" customHeight="1" x14ac:dyDescent="0.4">
      <c r="AM120" t="s">
        <v>94</v>
      </c>
      <c r="AN120" t="s">
        <v>105</v>
      </c>
      <c r="AO120" t="s">
        <v>133</v>
      </c>
      <c r="AP120" t="s">
        <v>148</v>
      </c>
      <c r="AR120" t="s">
        <v>10</v>
      </c>
      <c r="AS120" t="str">
        <f t="shared" si="2"/>
        <v>いすゞFC小型トラック2RGNPR88AN改自家用</v>
      </c>
      <c r="AT120" s="50">
        <v>24677000</v>
      </c>
    </row>
    <row r="121" spans="39:46" ht="24.95" customHeight="1" x14ac:dyDescent="0.4">
      <c r="AM121" t="s">
        <v>95</v>
      </c>
      <c r="AN121" t="s">
        <v>105</v>
      </c>
      <c r="AO121" t="s">
        <v>133</v>
      </c>
      <c r="AP121" t="s">
        <v>148</v>
      </c>
      <c r="AR121" t="s">
        <v>11</v>
      </c>
      <c r="AS121" t="str">
        <f t="shared" si="2"/>
        <v>トヨタFC小型トラック2RGNPR88AN改事業用</v>
      </c>
      <c r="AT121" s="50">
        <v>24967000</v>
      </c>
    </row>
    <row r="122" spans="39:46" ht="24.95" customHeight="1" x14ac:dyDescent="0.4">
      <c r="AM122" t="s">
        <v>95</v>
      </c>
      <c r="AN122" t="s">
        <v>105</v>
      </c>
      <c r="AO122" t="s">
        <v>133</v>
      </c>
      <c r="AP122" t="s">
        <v>148</v>
      </c>
      <c r="AR122" t="s">
        <v>10</v>
      </c>
      <c r="AS122" t="str">
        <f t="shared" si="2"/>
        <v>トヨタFC小型トラック2RGNPR88AN改自家用</v>
      </c>
      <c r="AT122" s="50">
        <v>24855000</v>
      </c>
    </row>
    <row r="123" spans="39:46" ht="24.95" customHeight="1" x14ac:dyDescent="0.4">
      <c r="AM123" t="s">
        <v>387</v>
      </c>
      <c r="AN123" t="s">
        <v>390</v>
      </c>
      <c r="AO123" t="s">
        <v>132</v>
      </c>
      <c r="AP123" t="s">
        <v>407</v>
      </c>
      <c r="AR123" t="s">
        <v>11</v>
      </c>
      <c r="AS123" t="str">
        <f t="shared" si="2"/>
        <v>ホンダN-VAN e:GZABJJ3AGDY事業用</v>
      </c>
      <c r="AT123" s="50">
        <v>1004000</v>
      </c>
    </row>
    <row r="124" spans="39:46" ht="24.95" customHeight="1" x14ac:dyDescent="0.4">
      <c r="AM124" t="s">
        <v>387</v>
      </c>
      <c r="AN124" t="s">
        <v>393</v>
      </c>
      <c r="AO124" t="s">
        <v>132</v>
      </c>
      <c r="AP124" t="s">
        <v>408</v>
      </c>
      <c r="AR124" t="s">
        <v>11</v>
      </c>
      <c r="AS124" t="str">
        <f t="shared" si="2"/>
        <v>ホンダN-VAN e:L2ZABJJ3AGEY事業用</v>
      </c>
      <c r="AT124" s="50">
        <v>1029000</v>
      </c>
    </row>
    <row r="125" spans="39:46" ht="24.95" customHeight="1" x14ac:dyDescent="0.4">
      <c r="AM125" t="s">
        <v>387</v>
      </c>
      <c r="AN125" t="s">
        <v>395</v>
      </c>
      <c r="AO125" t="s">
        <v>132</v>
      </c>
      <c r="AP125" t="s">
        <v>409</v>
      </c>
      <c r="AR125" t="s">
        <v>11</v>
      </c>
      <c r="AS125" t="str">
        <f t="shared" si="2"/>
        <v>ホンダN-VAN e:L4ZABJJ3AGFY事業用</v>
      </c>
      <c r="AT125" s="50">
        <v>1029000</v>
      </c>
    </row>
    <row r="126" spans="39:46" ht="24.95" customHeight="1" x14ac:dyDescent="0.4">
      <c r="AM126" t="s">
        <v>387</v>
      </c>
      <c r="AN126" t="s">
        <v>397</v>
      </c>
      <c r="AO126" t="s">
        <v>132</v>
      </c>
      <c r="AP126" t="s">
        <v>410</v>
      </c>
      <c r="AR126" t="s">
        <v>11</v>
      </c>
      <c r="AS126" t="str">
        <f t="shared" si="2"/>
        <v>ホンダN-VAN e:FUNZABJJ3AGGY事業用</v>
      </c>
      <c r="AT126" s="50">
        <v>1029000</v>
      </c>
    </row>
    <row r="127" spans="39:46" ht="24.95" customHeight="1" x14ac:dyDescent="0.4">
      <c r="AM127" t="s">
        <v>388</v>
      </c>
      <c r="AN127" t="s">
        <v>391</v>
      </c>
      <c r="AO127" t="s">
        <v>132</v>
      </c>
      <c r="AP127" t="s">
        <v>411</v>
      </c>
      <c r="AR127" t="s">
        <v>11</v>
      </c>
      <c r="AS127" t="str">
        <f t="shared" si="2"/>
        <v>ニッサンクリッパーEV2シーターZABU79VHLDDG事業用</v>
      </c>
      <c r="AT127" s="50">
        <v>1027000</v>
      </c>
    </row>
    <row r="128" spans="39:46" ht="24.95" customHeight="1" x14ac:dyDescent="0.4">
      <c r="AM128" t="s">
        <v>388</v>
      </c>
      <c r="AN128" t="s">
        <v>394</v>
      </c>
      <c r="AO128" t="s">
        <v>132</v>
      </c>
      <c r="AP128" t="s">
        <v>412</v>
      </c>
      <c r="AR128" t="s">
        <v>11</v>
      </c>
      <c r="AS128" t="str">
        <f t="shared" si="2"/>
        <v>ニッサンクリッパーEV4シーターZABU79VHLDDF事業用</v>
      </c>
      <c r="AT128" s="50">
        <v>1031000</v>
      </c>
    </row>
    <row r="129" spans="39:46" ht="24.95" customHeight="1" x14ac:dyDescent="0.4">
      <c r="AM129" t="s">
        <v>388</v>
      </c>
      <c r="AN129" t="s">
        <v>391</v>
      </c>
      <c r="AO129" t="s">
        <v>132</v>
      </c>
      <c r="AP129" t="s">
        <v>424</v>
      </c>
      <c r="AR129" t="s">
        <v>11</v>
      </c>
      <c r="AS129" t="str">
        <f t="shared" si="2"/>
        <v>ニッサンクリッパーEV2シーターZABU79VHLDDI事業用</v>
      </c>
      <c r="AT129" s="50">
        <v>1197000</v>
      </c>
    </row>
    <row r="130" spans="39:46" ht="24.95" customHeight="1" x14ac:dyDescent="0.4">
      <c r="AM130" t="s">
        <v>388</v>
      </c>
      <c r="AN130" t="s">
        <v>394</v>
      </c>
      <c r="AO130" t="s">
        <v>132</v>
      </c>
      <c r="AP130" t="s">
        <v>425</v>
      </c>
      <c r="AR130" t="s">
        <v>11</v>
      </c>
      <c r="AS130" t="str">
        <f t="shared" si="2"/>
        <v>ニッサンクリッパーEV4シーターZABU79VHLDDH事業用</v>
      </c>
      <c r="AT130" s="50">
        <v>1202000</v>
      </c>
    </row>
    <row r="131" spans="39:46" ht="24.95" customHeight="1" x14ac:dyDescent="0.4">
      <c r="AM131" t="s">
        <v>388</v>
      </c>
      <c r="AN131" t="s">
        <v>427</v>
      </c>
      <c r="AO131" t="s">
        <v>404</v>
      </c>
      <c r="AP131" t="s">
        <v>431</v>
      </c>
      <c r="AR131" t="s">
        <v>11</v>
      </c>
      <c r="AS131" t="str">
        <f t="shared" si="2"/>
        <v>ニッサン日産サクラSグレードZAAB6AW事業用</v>
      </c>
      <c r="AT131" s="50">
        <v>781000</v>
      </c>
    </row>
    <row r="132" spans="39:46" ht="24.95" customHeight="1" x14ac:dyDescent="0.4">
      <c r="AM132" t="s">
        <v>388</v>
      </c>
      <c r="AN132" t="s">
        <v>428</v>
      </c>
      <c r="AO132" t="s">
        <v>404</v>
      </c>
      <c r="AP132" t="s">
        <v>431</v>
      </c>
      <c r="AR132" t="s">
        <v>11</v>
      </c>
      <c r="AS132" t="str">
        <f t="shared" si="2"/>
        <v>ニッサン日産サクラXグレードZAAB6AW事業用</v>
      </c>
      <c r="AT132" s="50">
        <v>781000</v>
      </c>
    </row>
    <row r="133" spans="39:46" ht="24.95" customHeight="1" x14ac:dyDescent="0.4">
      <c r="AM133" t="s">
        <v>388</v>
      </c>
      <c r="AN133" t="s">
        <v>429</v>
      </c>
      <c r="AO133" t="s">
        <v>404</v>
      </c>
      <c r="AP133" t="s">
        <v>431</v>
      </c>
      <c r="AR133" t="s">
        <v>11</v>
      </c>
      <c r="AS133" t="str">
        <f t="shared" si="2"/>
        <v>ニッサン日産サクラ90周年記念車ZAAB6AW事業用</v>
      </c>
      <c r="AT133" s="50">
        <v>781000</v>
      </c>
    </row>
    <row r="134" spans="39:46" ht="24.95" customHeight="1" x14ac:dyDescent="0.4">
      <c r="AM134" t="s">
        <v>388</v>
      </c>
      <c r="AN134" t="s">
        <v>430</v>
      </c>
      <c r="AO134" t="s">
        <v>404</v>
      </c>
      <c r="AP134" t="s">
        <v>431</v>
      </c>
      <c r="AR134" t="s">
        <v>11</v>
      </c>
      <c r="AS134" t="str">
        <f t="shared" ref="AS134" si="3">AM134&amp;AN134&amp;AO134&amp;AP134&amp;AQ134&amp;AR134</f>
        <v>ニッサン日産サクラGグレードZAAB6AW事業用</v>
      </c>
      <c r="AT134" s="50">
        <v>781000</v>
      </c>
    </row>
    <row r="135" spans="39:46" ht="24.95" customHeight="1" x14ac:dyDescent="0.4">
      <c r="AM135" t="s">
        <v>90</v>
      </c>
      <c r="AN135" t="s">
        <v>396</v>
      </c>
      <c r="AP135" t="s">
        <v>145</v>
      </c>
      <c r="AR135" t="s">
        <v>11</v>
      </c>
      <c r="AS135" t="str">
        <f>AM135&amp;AN135&amp;AO135&amp;AP135&amp;AQ135&amp;AR135</f>
        <v>不明TVC-700fumei事業用</v>
      </c>
      <c r="AT135" s="50">
        <v>1525000</v>
      </c>
    </row>
    <row r="136" spans="39:46" ht="24.95" customHeight="1" x14ac:dyDescent="0.4">
      <c r="AM136" t="s">
        <v>389</v>
      </c>
      <c r="AN136" t="s">
        <v>392</v>
      </c>
      <c r="AP136" t="s">
        <v>145</v>
      </c>
      <c r="AR136" t="s">
        <v>11</v>
      </c>
      <c r="AS136" t="str">
        <f>AM136&amp;AN136&amp;AO136&amp;AP136&amp;AQ136&amp;AR136</f>
        <v>フォトンor不明ZM6fumei事業用</v>
      </c>
      <c r="AT136" s="50">
        <v>5485000</v>
      </c>
    </row>
    <row r="137" spans="39:46" ht="24.95" customHeight="1" x14ac:dyDescent="0.4">
      <c r="AM137" t="s">
        <v>389</v>
      </c>
      <c r="AN137" t="s">
        <v>392</v>
      </c>
      <c r="AP137" t="s">
        <v>145</v>
      </c>
      <c r="AR137" t="s">
        <v>10</v>
      </c>
      <c r="AS137" t="str">
        <f>AM137&amp;AN137&amp;AO137&amp;AP137&amp;AQ137&amp;AR137</f>
        <v>フォトンor不明ZM6fumei自家用</v>
      </c>
      <c r="AT137" s="50">
        <v>5373000</v>
      </c>
    </row>
    <row r="138" spans="39:46" ht="24.95" customHeight="1" x14ac:dyDescent="0.4">
      <c r="AM138" t="s">
        <v>389</v>
      </c>
      <c r="AN138" t="s">
        <v>426</v>
      </c>
      <c r="AP138" t="s">
        <v>145</v>
      </c>
      <c r="AR138" t="s">
        <v>11</v>
      </c>
      <c r="AS138" t="str">
        <f>AM138&amp;AN138&amp;AO138&amp;AP138&amp;AQ138&amp;AR138</f>
        <v>フォトンor不明eAUMARKfumei事業用</v>
      </c>
      <c r="AT138" s="50">
        <v>6085000</v>
      </c>
    </row>
    <row r="139" spans="39:46" ht="24.95" customHeight="1" x14ac:dyDescent="0.4">
      <c r="AM139" t="s">
        <v>389</v>
      </c>
      <c r="AN139" t="s">
        <v>426</v>
      </c>
      <c r="AP139" t="s">
        <v>145</v>
      </c>
      <c r="AR139" t="s">
        <v>10</v>
      </c>
      <c r="AS139" t="str">
        <f>AM139&amp;AN139&amp;AO139&amp;AP139&amp;AQ139&amp;AR139</f>
        <v>フォトンor不明eAUMARKfumei自家用</v>
      </c>
      <c r="AT139" s="50">
        <v>5973000</v>
      </c>
    </row>
    <row r="140" spans="39:46" ht="24.95" customHeight="1" x14ac:dyDescent="0.4"/>
    <row r="141" spans="39:46" ht="24.95" customHeight="1" x14ac:dyDescent="0.4"/>
    <row r="142" spans="39:46" ht="24.95" customHeight="1" x14ac:dyDescent="0.4"/>
    <row r="143" spans="39:46" ht="24.95" customHeight="1" x14ac:dyDescent="0.4"/>
    <row r="144" spans="39:46" ht="24.95" customHeight="1" x14ac:dyDescent="0.4"/>
    <row r="145" ht="24.95" customHeight="1" x14ac:dyDescent="0.4"/>
    <row r="146" ht="24.95" customHeight="1" x14ac:dyDescent="0.4"/>
    <row r="147" ht="24.95" customHeight="1" x14ac:dyDescent="0.4"/>
    <row r="148" ht="24.95" customHeight="1" x14ac:dyDescent="0.4"/>
    <row r="149" ht="24.95" customHeight="1" x14ac:dyDescent="0.4"/>
    <row r="150" ht="24.95" customHeight="1" x14ac:dyDescent="0.4"/>
    <row r="151" ht="24.95" customHeight="1" x14ac:dyDescent="0.4"/>
    <row r="152" ht="24.95" customHeight="1" x14ac:dyDescent="0.4"/>
    <row r="153" ht="24.95" customHeight="1" x14ac:dyDescent="0.4"/>
    <row r="154" ht="24.95" customHeight="1" x14ac:dyDescent="0.4"/>
    <row r="155" ht="24.95" customHeight="1" x14ac:dyDescent="0.4"/>
    <row r="156" ht="24.95" customHeight="1" x14ac:dyDescent="0.4"/>
    <row r="157" ht="24.95" customHeight="1" x14ac:dyDescent="0.4"/>
    <row r="158" ht="24.95" customHeight="1" x14ac:dyDescent="0.4"/>
    <row r="159" ht="24.95" customHeight="1" x14ac:dyDescent="0.4"/>
    <row r="160" ht="24.95" customHeight="1" x14ac:dyDescent="0.4"/>
    <row r="161" ht="24.95" customHeight="1" x14ac:dyDescent="0.4"/>
    <row r="162" ht="24.95" customHeight="1" x14ac:dyDescent="0.4"/>
    <row r="163" ht="24.95" customHeight="1" x14ac:dyDescent="0.4"/>
    <row r="164" ht="24.95" customHeight="1" x14ac:dyDescent="0.4"/>
    <row r="165" ht="24.95" customHeight="1" x14ac:dyDescent="0.4"/>
    <row r="166" ht="24.95" customHeight="1" x14ac:dyDescent="0.4"/>
    <row r="167" ht="24.95" customHeight="1" x14ac:dyDescent="0.4"/>
    <row r="168" ht="24.95" customHeight="1" x14ac:dyDescent="0.4"/>
    <row r="169" ht="24.95" customHeight="1" x14ac:dyDescent="0.4"/>
    <row r="170" ht="24.95" customHeight="1" x14ac:dyDescent="0.4"/>
    <row r="171" ht="24.95" customHeight="1" x14ac:dyDescent="0.4"/>
    <row r="172" ht="24.95" customHeight="1" x14ac:dyDescent="0.4"/>
    <row r="173" ht="24.95" customHeight="1" x14ac:dyDescent="0.4"/>
    <row r="174" ht="24.95" customHeight="1" x14ac:dyDescent="0.4"/>
    <row r="175" ht="24.95" customHeight="1" x14ac:dyDescent="0.4"/>
    <row r="176" ht="24.95" customHeight="1" x14ac:dyDescent="0.4"/>
    <row r="177" ht="24.95" customHeight="1" x14ac:dyDescent="0.4"/>
    <row r="178" ht="24.95" customHeight="1" x14ac:dyDescent="0.4"/>
    <row r="179" ht="24.95" customHeight="1" x14ac:dyDescent="0.4"/>
    <row r="180" ht="24.95" customHeight="1" x14ac:dyDescent="0.4"/>
  </sheetData>
  <sheetProtection algorithmName="SHA-512" hashValue="hrbark8UMes1SaHw/ClO+kqrco3gWXNnaVkK/CbUOuH4ZEysvNTP1y1X8foCKhhqjg1qQ357evuH7ZSSLNyGyg==" saltValue="GoKTPIRRAFUDiBKB5nbhQQ==" spinCount="100000" sheet="1" objects="1" scenarios="1"/>
  <mergeCells count="193">
    <mergeCell ref="S11:U11"/>
    <mergeCell ref="S12:T12"/>
    <mergeCell ref="A59:C59"/>
    <mergeCell ref="D59:Q59"/>
    <mergeCell ref="A62:R62"/>
    <mergeCell ref="A56:R56"/>
    <mergeCell ref="A57:C57"/>
    <mergeCell ref="D57:Q57"/>
    <mergeCell ref="A58:C58"/>
    <mergeCell ref="D58:Q58"/>
    <mergeCell ref="S52:U52"/>
    <mergeCell ref="S53:U53"/>
    <mergeCell ref="A48:C48"/>
    <mergeCell ref="D48:R48"/>
    <mergeCell ref="A49:C49"/>
    <mergeCell ref="D49:R49"/>
    <mergeCell ref="A50:C50"/>
    <mergeCell ref="D50:I50"/>
    <mergeCell ref="J50:K50"/>
    <mergeCell ref="L50:R50"/>
    <mergeCell ref="A42:C42"/>
    <mergeCell ref="D42:R42"/>
    <mergeCell ref="A45:C45"/>
    <mergeCell ref="D45:R45"/>
    <mergeCell ref="A71:C71"/>
    <mergeCell ref="D71:R71"/>
    <mergeCell ref="A66:C66"/>
    <mergeCell ref="A67:C67"/>
    <mergeCell ref="A68:C68"/>
    <mergeCell ref="A69:C69"/>
    <mergeCell ref="A70:C70"/>
    <mergeCell ref="A51:C51"/>
    <mergeCell ref="D51:R51"/>
    <mergeCell ref="A53:C53"/>
    <mergeCell ref="D53:Q53"/>
    <mergeCell ref="A64:C64"/>
    <mergeCell ref="A65:C65"/>
    <mergeCell ref="A46:C46"/>
    <mergeCell ref="D46:R46"/>
    <mergeCell ref="A47:C47"/>
    <mergeCell ref="D47:R47"/>
    <mergeCell ref="A43:C43"/>
    <mergeCell ref="D43:R43"/>
    <mergeCell ref="A44:C44"/>
    <mergeCell ref="D44:R44"/>
    <mergeCell ref="A38:C38"/>
    <mergeCell ref="D38:R38"/>
    <mergeCell ref="A36:C36"/>
    <mergeCell ref="D36:E36"/>
    <mergeCell ref="G36:J36"/>
    <mergeCell ref="A37:C37"/>
    <mergeCell ref="D37:R37"/>
    <mergeCell ref="A41:R41"/>
    <mergeCell ref="A31:C31"/>
    <mergeCell ref="D31:R31"/>
    <mergeCell ref="A32:C32"/>
    <mergeCell ref="D32:R32"/>
    <mergeCell ref="L29:R29"/>
    <mergeCell ref="A30:C30"/>
    <mergeCell ref="D30:E30"/>
    <mergeCell ref="G30:J30"/>
    <mergeCell ref="A26:C26"/>
    <mergeCell ref="D26:R26"/>
    <mergeCell ref="A27:C27"/>
    <mergeCell ref="D27:R27"/>
    <mergeCell ref="A35:R35"/>
    <mergeCell ref="A6:C6"/>
    <mergeCell ref="D6:R6"/>
    <mergeCell ref="A7:C7"/>
    <mergeCell ref="D7:R7"/>
    <mergeCell ref="A8:C8"/>
    <mergeCell ref="D8:R8"/>
    <mergeCell ref="A14:R14"/>
    <mergeCell ref="A10:C10"/>
    <mergeCell ref="D10:R10"/>
    <mergeCell ref="A11:C11"/>
    <mergeCell ref="D11:R11"/>
    <mergeCell ref="A12:C12"/>
    <mergeCell ref="D12:R12"/>
    <mergeCell ref="A9:C9"/>
    <mergeCell ref="D9:R9"/>
    <mergeCell ref="A19:C19"/>
    <mergeCell ref="D19:R19"/>
    <mergeCell ref="A20:C20"/>
    <mergeCell ref="D20:R20"/>
    <mergeCell ref="A72:C72"/>
    <mergeCell ref="A73:C73"/>
    <mergeCell ref="A74:C74"/>
    <mergeCell ref="A16:C16"/>
    <mergeCell ref="D16:R16"/>
    <mergeCell ref="A17:C17"/>
    <mergeCell ref="D17:R17"/>
    <mergeCell ref="A18:C18"/>
    <mergeCell ref="D18:R18"/>
    <mergeCell ref="A25:C25"/>
    <mergeCell ref="D25:R25"/>
    <mergeCell ref="A24:C24"/>
    <mergeCell ref="D24:J24"/>
    <mergeCell ref="L24:R24"/>
    <mergeCell ref="A21:C21"/>
    <mergeCell ref="D21:R21"/>
    <mergeCell ref="A28:C28"/>
    <mergeCell ref="D28:R28"/>
    <mergeCell ref="A29:C29"/>
    <mergeCell ref="D29:J29"/>
    <mergeCell ref="A15:C15"/>
    <mergeCell ref="D15:E15"/>
    <mergeCell ref="G15:J15"/>
    <mergeCell ref="A22:C22"/>
    <mergeCell ref="D22:R22"/>
    <mergeCell ref="A23:C23"/>
    <mergeCell ref="D23:R23"/>
    <mergeCell ref="A75:C75"/>
    <mergeCell ref="D64:R64"/>
    <mergeCell ref="D65:R65"/>
    <mergeCell ref="D66:R66"/>
    <mergeCell ref="D67:R67"/>
    <mergeCell ref="D68:R68"/>
    <mergeCell ref="D69:R69"/>
    <mergeCell ref="D70:R70"/>
    <mergeCell ref="D74:R74"/>
    <mergeCell ref="D75:R75"/>
    <mergeCell ref="D72:G72"/>
    <mergeCell ref="O72:R72"/>
    <mergeCell ref="H72:K72"/>
    <mergeCell ref="L72:N72"/>
    <mergeCell ref="D73:R73"/>
    <mergeCell ref="A63:C63"/>
    <mergeCell ref="D63:R63"/>
    <mergeCell ref="L76:R76"/>
    <mergeCell ref="A78:C78"/>
    <mergeCell ref="D78:R78"/>
    <mergeCell ref="A79:C79"/>
    <mergeCell ref="D79:Q79"/>
    <mergeCell ref="A80:C80"/>
    <mergeCell ref="D80:Q80"/>
    <mergeCell ref="D81:G81"/>
    <mergeCell ref="H81:J81"/>
    <mergeCell ref="K81:N81"/>
    <mergeCell ref="O81:R81"/>
    <mergeCell ref="A76:C76"/>
    <mergeCell ref="A77:C77"/>
    <mergeCell ref="D77:R77"/>
    <mergeCell ref="D76:I76"/>
    <mergeCell ref="J76:K76"/>
    <mergeCell ref="A96:C96"/>
    <mergeCell ref="A97:C97"/>
    <mergeCell ref="D82:G82"/>
    <mergeCell ref="H82:J82"/>
    <mergeCell ref="K82:N82"/>
    <mergeCell ref="O82:R82"/>
    <mergeCell ref="A85:R85"/>
    <mergeCell ref="A86:C86"/>
    <mergeCell ref="D86:Q86"/>
    <mergeCell ref="A87:C87"/>
    <mergeCell ref="D87:Q87"/>
    <mergeCell ref="S62:AJ62"/>
    <mergeCell ref="S63:U63"/>
    <mergeCell ref="V63:AJ63"/>
    <mergeCell ref="S85:U85"/>
    <mergeCell ref="A52:C52"/>
    <mergeCell ref="D52:Q52"/>
    <mergeCell ref="S86:T86"/>
    <mergeCell ref="A98:C98"/>
    <mergeCell ref="A99:C99"/>
    <mergeCell ref="D92:R92"/>
    <mergeCell ref="D93:R93"/>
    <mergeCell ref="D94:R94"/>
    <mergeCell ref="D95:R95"/>
    <mergeCell ref="D96:R96"/>
    <mergeCell ref="D97:R97"/>
    <mergeCell ref="D98:R98"/>
    <mergeCell ref="D99:R99"/>
    <mergeCell ref="A88:C88"/>
    <mergeCell ref="D88:Q88"/>
    <mergeCell ref="A91:R91"/>
    <mergeCell ref="A92:C92"/>
    <mergeCell ref="A93:C93"/>
    <mergeCell ref="A94:C94"/>
    <mergeCell ref="A95:C95"/>
    <mergeCell ref="S64:U64"/>
    <mergeCell ref="V64:AJ64"/>
    <mergeCell ref="S65:U65"/>
    <mergeCell ref="V65:AJ65"/>
    <mergeCell ref="V68:Y68"/>
    <mergeCell ref="Z68:AC68"/>
    <mergeCell ref="AD68:AF68"/>
    <mergeCell ref="AG68:AJ68"/>
    <mergeCell ref="S67:U67"/>
    <mergeCell ref="V67:AJ67"/>
    <mergeCell ref="S66:U66"/>
    <mergeCell ref="V66:AJ66"/>
    <mergeCell ref="S68:U68"/>
  </mergeCells>
  <phoneticPr fontId="2"/>
  <conditionalFormatting sqref="D6:R6">
    <cfRule type="expression" dxfId="154" priority="178">
      <formula>$D$6=""</formula>
    </cfRule>
  </conditionalFormatting>
  <conditionalFormatting sqref="D9">
    <cfRule type="expression" dxfId="153" priority="177">
      <formula>$D$9=""</formula>
    </cfRule>
  </conditionalFormatting>
  <conditionalFormatting sqref="D11:R11">
    <cfRule type="expression" dxfId="152" priority="176">
      <formula>$D$11=""</formula>
    </cfRule>
  </conditionalFormatting>
  <conditionalFormatting sqref="D15:E15">
    <cfRule type="expression" dxfId="151" priority="174">
      <formula>$D$15=""</formula>
    </cfRule>
  </conditionalFormatting>
  <conditionalFormatting sqref="G15:J15">
    <cfRule type="expression" dxfId="150" priority="173">
      <formula>$G$15=""</formula>
    </cfRule>
  </conditionalFormatting>
  <conditionalFormatting sqref="D16:R16">
    <cfRule type="expression" dxfId="149" priority="172">
      <formula>$D$16=""</formula>
    </cfRule>
  </conditionalFormatting>
  <conditionalFormatting sqref="D17:R17">
    <cfRule type="expression" dxfId="148" priority="171">
      <formula>$D$17=""</formula>
    </cfRule>
  </conditionalFormatting>
  <conditionalFormatting sqref="D18:R18">
    <cfRule type="expression" dxfId="147" priority="170">
      <formula>$D$18=""</formula>
    </cfRule>
  </conditionalFormatting>
  <conditionalFormatting sqref="D19:R19">
    <cfRule type="expression" dxfId="146" priority="169">
      <formula>$D$19=""</formula>
    </cfRule>
  </conditionalFormatting>
  <conditionalFormatting sqref="D20:R20">
    <cfRule type="expression" dxfId="145" priority="168">
      <formula>$D$20=""</formula>
    </cfRule>
  </conditionalFormatting>
  <conditionalFormatting sqref="D21:R21">
    <cfRule type="expression" dxfId="144" priority="167">
      <formula>$D$21=""</formula>
    </cfRule>
  </conditionalFormatting>
  <conditionalFormatting sqref="D22:R22">
    <cfRule type="expression" dxfId="143" priority="166">
      <formula>$D$22=""</formula>
    </cfRule>
  </conditionalFormatting>
  <conditionalFormatting sqref="D23:R23">
    <cfRule type="expression" dxfId="142" priority="165">
      <formula>$D$23=""</formula>
    </cfRule>
  </conditionalFormatting>
  <conditionalFormatting sqref="D24:J24">
    <cfRule type="expression" dxfId="141" priority="164">
      <formula>$D$24=""</formula>
    </cfRule>
  </conditionalFormatting>
  <conditionalFormatting sqref="L24:R24">
    <cfRule type="expression" dxfId="140" priority="163">
      <formula>$L$24=""</formula>
    </cfRule>
  </conditionalFormatting>
  <conditionalFormatting sqref="D25:R25">
    <cfRule type="expression" dxfId="139" priority="162">
      <formula>$D$25=""</formula>
    </cfRule>
  </conditionalFormatting>
  <conditionalFormatting sqref="D26:R26">
    <cfRule type="expression" dxfId="138" priority="161">
      <formula>$D$26=""</formula>
    </cfRule>
  </conditionalFormatting>
  <conditionalFormatting sqref="D27:R27">
    <cfRule type="expression" dxfId="137" priority="160">
      <formula>$D$27=""</formula>
    </cfRule>
  </conditionalFormatting>
  <conditionalFormatting sqref="D28:R28">
    <cfRule type="expression" dxfId="136" priority="159">
      <formula>$D$28=""</formula>
    </cfRule>
  </conditionalFormatting>
  <conditionalFormatting sqref="D29:J29">
    <cfRule type="expression" dxfId="135" priority="158">
      <formula>$D$29=""</formula>
    </cfRule>
  </conditionalFormatting>
  <conditionalFormatting sqref="L29:R29">
    <cfRule type="expression" dxfId="134" priority="157">
      <formula>$L$29=""</formula>
    </cfRule>
  </conditionalFormatting>
  <conditionalFormatting sqref="D32:R32">
    <cfRule type="expression" dxfId="133" priority="156">
      <formula>$D$32=""</formula>
    </cfRule>
  </conditionalFormatting>
  <conditionalFormatting sqref="D36:E36">
    <cfRule type="expression" dxfId="132" priority="143">
      <formula>$D$36&lt;&gt;""</formula>
    </cfRule>
    <cfRule type="expression" dxfId="131" priority="144">
      <formula>$D$32="リース"</formula>
    </cfRule>
    <cfRule type="expression" dxfId="130" priority="145">
      <formula>$D$36=""</formula>
    </cfRule>
  </conditionalFormatting>
  <conditionalFormatting sqref="G36:J36">
    <cfRule type="expression" dxfId="129" priority="132">
      <formula>$G$36&lt;&gt;""</formula>
    </cfRule>
    <cfRule type="expression" dxfId="128" priority="133">
      <formula>$D$32="リース"</formula>
    </cfRule>
    <cfRule type="expression" dxfId="127" priority="134">
      <formula>$G$36=""</formula>
    </cfRule>
  </conditionalFormatting>
  <conditionalFormatting sqref="D37:R37">
    <cfRule type="expression" dxfId="126" priority="129">
      <formula>$D$37&lt;&gt;""</formula>
    </cfRule>
    <cfRule type="expression" dxfId="125" priority="130">
      <formula>$D$32="リース"</formula>
    </cfRule>
    <cfRule type="expression" dxfId="124" priority="131">
      <formula>$D$37=""</formula>
    </cfRule>
  </conditionalFormatting>
  <conditionalFormatting sqref="D38:R38">
    <cfRule type="expression" dxfId="123" priority="126">
      <formula>$D$38&lt;&gt;""</formula>
    </cfRule>
    <cfRule type="expression" dxfId="122" priority="127">
      <formula>$D$32="リース"</formula>
    </cfRule>
    <cfRule type="expression" dxfId="121" priority="128">
      <formula>$D$38=""</formula>
    </cfRule>
  </conditionalFormatting>
  <conditionalFormatting sqref="D42:R42">
    <cfRule type="expression" dxfId="120" priority="105">
      <formula>$D$42=""</formula>
    </cfRule>
  </conditionalFormatting>
  <conditionalFormatting sqref="D43:R43">
    <cfRule type="expression" dxfId="119" priority="103">
      <formula>$D$43=""</formula>
    </cfRule>
  </conditionalFormatting>
  <conditionalFormatting sqref="D44:R44">
    <cfRule type="expression" dxfId="118" priority="82">
      <formula>$D$44="有り"</formula>
    </cfRule>
    <cfRule type="expression" dxfId="117" priority="102">
      <formula>$D$44=""</formula>
    </cfRule>
  </conditionalFormatting>
  <conditionalFormatting sqref="D45:R45">
    <cfRule type="expression" dxfId="116" priority="101">
      <formula>$D$45=""</formula>
    </cfRule>
  </conditionalFormatting>
  <conditionalFormatting sqref="D46:R46">
    <cfRule type="expression" dxfId="115" priority="100">
      <formula>$D$46=""</formula>
    </cfRule>
  </conditionalFormatting>
  <conditionalFormatting sqref="D47:R47">
    <cfRule type="expression" dxfId="114" priority="99">
      <formula>$D$47=""</formula>
    </cfRule>
  </conditionalFormatting>
  <conditionalFormatting sqref="D48:R48">
    <cfRule type="expression" dxfId="113" priority="98">
      <formula>$D$48=""</formula>
    </cfRule>
  </conditionalFormatting>
  <conditionalFormatting sqref="D49:R49">
    <cfRule type="expression" dxfId="112" priority="97">
      <formula>$D$49=""</formula>
    </cfRule>
  </conditionalFormatting>
  <conditionalFormatting sqref="D50:I50">
    <cfRule type="expression" dxfId="111" priority="96">
      <formula>$D$50=""</formula>
    </cfRule>
  </conditionalFormatting>
  <conditionalFormatting sqref="L50:R50">
    <cfRule type="expression" dxfId="110" priority="95">
      <formula>$L$50=""</formula>
    </cfRule>
  </conditionalFormatting>
  <conditionalFormatting sqref="D12:R12">
    <cfRule type="expression" dxfId="109" priority="90">
      <formula>$D$12=""</formula>
    </cfRule>
  </conditionalFormatting>
  <conditionalFormatting sqref="D53:R53">
    <cfRule type="expression" dxfId="108" priority="89">
      <formula>$D$53=""</formula>
    </cfRule>
  </conditionalFormatting>
  <conditionalFormatting sqref="D10:R10">
    <cfRule type="expression" dxfId="107" priority="84">
      <formula>$D$10=""</formula>
    </cfRule>
  </conditionalFormatting>
  <conditionalFormatting sqref="D74:R74">
    <cfRule type="expression" dxfId="106" priority="81">
      <formula>$D$74=""</formula>
    </cfRule>
  </conditionalFormatting>
  <conditionalFormatting sqref="D76:I76">
    <cfRule type="expression" dxfId="105" priority="11">
      <formula>$D$76&lt;&gt;""</formula>
    </cfRule>
    <cfRule type="expression" dxfId="104" priority="80">
      <formula>$D$54=""</formula>
    </cfRule>
  </conditionalFormatting>
  <conditionalFormatting sqref="L76:R76">
    <cfRule type="expression" dxfId="103" priority="79">
      <formula>$L$76=""</formula>
    </cfRule>
  </conditionalFormatting>
  <conditionalFormatting sqref="D64:R64">
    <cfRule type="expression" dxfId="102" priority="78">
      <formula>$D$64=""</formula>
    </cfRule>
  </conditionalFormatting>
  <conditionalFormatting sqref="D65:R65">
    <cfRule type="expression" dxfId="101" priority="77">
      <formula>$D$65=""</formula>
    </cfRule>
  </conditionalFormatting>
  <conditionalFormatting sqref="D66:R66">
    <cfRule type="expression" dxfId="100" priority="76">
      <formula>$D$66=""</formula>
    </cfRule>
  </conditionalFormatting>
  <conditionalFormatting sqref="D67:R67">
    <cfRule type="expression" dxfId="99" priority="75">
      <formula>$D$67=""</formula>
    </cfRule>
  </conditionalFormatting>
  <conditionalFormatting sqref="D68:R68">
    <cfRule type="expression" dxfId="98" priority="74">
      <formula>$D$68=""</formula>
    </cfRule>
  </conditionalFormatting>
  <conditionalFormatting sqref="D69:R69">
    <cfRule type="expression" dxfId="97" priority="73">
      <formula>$D$69=""</formula>
    </cfRule>
  </conditionalFormatting>
  <conditionalFormatting sqref="D71">
    <cfRule type="expression" dxfId="96" priority="72">
      <formula>$D$71=""</formula>
    </cfRule>
  </conditionalFormatting>
  <conditionalFormatting sqref="D72:G72">
    <cfRule type="expression" dxfId="95" priority="71">
      <formula>$D$72=""</formula>
    </cfRule>
  </conditionalFormatting>
  <conditionalFormatting sqref="H72:K72">
    <cfRule type="expression" dxfId="94" priority="70">
      <formula>$H$72=""</formula>
    </cfRule>
  </conditionalFormatting>
  <conditionalFormatting sqref="L72:N72">
    <cfRule type="expression" dxfId="93" priority="69">
      <formula>$L$72=""</formula>
    </cfRule>
  </conditionalFormatting>
  <conditionalFormatting sqref="O72:R72">
    <cfRule type="expression" dxfId="92" priority="68">
      <formula>$O$72=""</formula>
    </cfRule>
  </conditionalFormatting>
  <conditionalFormatting sqref="D73:R73">
    <cfRule type="expression" dxfId="91" priority="67">
      <formula>$D$73=""</formula>
    </cfRule>
  </conditionalFormatting>
  <conditionalFormatting sqref="D75:R75">
    <cfRule type="expression" dxfId="90" priority="66">
      <formula>$D$75=""</formula>
    </cfRule>
  </conditionalFormatting>
  <conditionalFormatting sqref="D77:R77">
    <cfRule type="expression" dxfId="89" priority="62">
      <formula>$D$77&lt;&gt;""</formula>
    </cfRule>
    <cfRule type="expression" dxfId="88" priority="63">
      <formula>$L$76="FEBVK"</formula>
    </cfRule>
    <cfRule type="expression" dxfId="87" priority="64">
      <formula>$L$76="FEAVK"</formula>
    </cfRule>
    <cfRule type="expression" dxfId="86" priority="65">
      <formula>$D$77=""</formula>
    </cfRule>
  </conditionalFormatting>
  <conditionalFormatting sqref="D78:R78">
    <cfRule type="expression" dxfId="85" priority="61">
      <formula>$D$78=""</formula>
    </cfRule>
  </conditionalFormatting>
  <conditionalFormatting sqref="D79:R79">
    <cfRule type="expression" dxfId="84" priority="60">
      <formula>$D$79=""</formula>
    </cfRule>
  </conditionalFormatting>
  <conditionalFormatting sqref="D51:R51">
    <cfRule type="expression" dxfId="83" priority="56">
      <formula>$D$51&lt;&gt;""</formula>
    </cfRule>
    <cfRule type="expression" dxfId="82" priority="57">
      <formula>$L$50="FEBVK"</formula>
    </cfRule>
    <cfRule type="expression" dxfId="81" priority="58">
      <formula>$L$50="FEAVK"</formula>
    </cfRule>
    <cfRule type="expression" dxfId="80" priority="59">
      <formula>$D$51=""</formula>
    </cfRule>
  </conditionalFormatting>
  <conditionalFormatting sqref="D52:R52">
    <cfRule type="expression" dxfId="79" priority="55">
      <formula>$D$52=""</formula>
    </cfRule>
  </conditionalFormatting>
  <conditionalFormatting sqref="D70:R70">
    <cfRule type="expression" dxfId="78" priority="54">
      <formula>$D$70=""</formula>
    </cfRule>
  </conditionalFormatting>
  <conditionalFormatting sqref="D92:R92">
    <cfRule type="expression" dxfId="77" priority="53">
      <formula>$D$92=""</formula>
    </cfRule>
  </conditionalFormatting>
  <conditionalFormatting sqref="D93:R93">
    <cfRule type="expression" dxfId="76" priority="52">
      <formula>$D$93=""</formula>
    </cfRule>
  </conditionalFormatting>
  <conditionalFormatting sqref="D94:R94">
    <cfRule type="expression" dxfId="75" priority="51">
      <formula>$D$94=""</formula>
    </cfRule>
  </conditionalFormatting>
  <conditionalFormatting sqref="D95:R95">
    <cfRule type="expression" dxfId="74" priority="50">
      <formula>$D$95=""</formula>
    </cfRule>
  </conditionalFormatting>
  <conditionalFormatting sqref="D96:R96">
    <cfRule type="expression" dxfId="73" priority="49">
      <formula>$D$96=""</formula>
    </cfRule>
  </conditionalFormatting>
  <conditionalFormatting sqref="D97:R97">
    <cfRule type="expression" dxfId="72" priority="48">
      <formula>$D$97=""</formula>
    </cfRule>
  </conditionalFormatting>
  <conditionalFormatting sqref="D98:R98">
    <cfRule type="expression" dxfId="71" priority="47">
      <formula>$D$98=""</formula>
    </cfRule>
  </conditionalFormatting>
  <conditionalFormatting sqref="D99:R99">
    <cfRule type="expression" dxfId="70" priority="46">
      <formula>$D$99=""</formula>
    </cfRule>
  </conditionalFormatting>
  <conditionalFormatting sqref="D63:R63">
    <cfRule type="expression" dxfId="69" priority="45">
      <formula>$D$63=""</formula>
    </cfRule>
  </conditionalFormatting>
  <conditionalFormatting sqref="V63:AJ63">
    <cfRule type="expression" dxfId="68" priority="179">
      <formula>$V$63&lt;&gt;""</formula>
    </cfRule>
    <cfRule type="expression" dxfId="67" priority="180">
      <formula>$D$63="有り"</formula>
    </cfRule>
    <cfRule type="expression" dxfId="66" priority="181">
      <formula>$V$63=""</formula>
    </cfRule>
  </conditionalFormatting>
  <conditionalFormatting sqref="V68:Y68">
    <cfRule type="expression" dxfId="65" priority="188">
      <formula>$V$68&lt;&gt;""</formula>
    </cfRule>
    <cfRule type="expression" dxfId="64" priority="189">
      <formula>$D$63="有り"</formula>
    </cfRule>
    <cfRule type="expression" dxfId="63" priority="190">
      <formula>$V$68=""</formula>
    </cfRule>
  </conditionalFormatting>
  <conditionalFormatting sqref="Z68:AC68">
    <cfRule type="expression" dxfId="62" priority="191">
      <formula>$Z$68&lt;&gt;""</formula>
    </cfRule>
    <cfRule type="expression" dxfId="61" priority="192">
      <formula>$D$63="有り"</formula>
    </cfRule>
    <cfRule type="expression" dxfId="60" priority="193">
      <formula>$Z$68=""</formula>
    </cfRule>
  </conditionalFormatting>
  <conditionalFormatting sqref="AD68:AF68">
    <cfRule type="expression" dxfId="59" priority="194">
      <formula>$AD$68&lt;&gt;""</formula>
    </cfRule>
    <cfRule type="expression" dxfId="58" priority="195">
      <formula>$D$63="有り"</formula>
    </cfRule>
    <cfRule type="expression" dxfId="57" priority="196">
      <formula>$AD$68=""</formula>
    </cfRule>
  </conditionalFormatting>
  <conditionalFormatting sqref="AG68:AJ68">
    <cfRule type="expression" dxfId="56" priority="197">
      <formula>$AG$68&lt;&gt;""</formula>
    </cfRule>
    <cfRule type="expression" dxfId="55" priority="198">
      <formula>$D$63="有り"</formula>
    </cfRule>
    <cfRule type="expression" dxfId="54" priority="199">
      <formula>$AG$68=""</formula>
    </cfRule>
  </conditionalFormatting>
  <conditionalFormatting sqref="V66:AJ66">
    <cfRule type="expression" dxfId="53" priority="200">
      <formula>$V$66&lt;&gt;""</formula>
    </cfRule>
    <cfRule type="expression" dxfId="52" priority="201">
      <formula>$D$63="有り"</formula>
    </cfRule>
    <cfRule type="expression" dxfId="51" priority="202">
      <formula>$V$66=""</formula>
    </cfRule>
  </conditionalFormatting>
  <conditionalFormatting sqref="V67:AJ67">
    <cfRule type="expression" dxfId="50" priority="203">
      <formula>$V$67&lt;&gt;""</formula>
    </cfRule>
    <cfRule type="expression" dxfId="49" priority="204">
      <formula>$D$63="有り"</formula>
    </cfRule>
    <cfRule type="expression" dxfId="48" priority="205">
      <formula>$V$67=""</formula>
    </cfRule>
  </conditionalFormatting>
  <conditionalFormatting sqref="A35:R35">
    <cfRule type="expression" dxfId="47" priority="9">
      <formula>$D$32="買取"</formula>
    </cfRule>
  </conditionalFormatting>
  <conditionalFormatting sqref="V64:AJ64">
    <cfRule type="expression" dxfId="46" priority="3">
      <formula>$V$64&lt;&gt;""</formula>
    </cfRule>
    <cfRule type="expression" dxfId="45" priority="5">
      <formula>$D$63="有り"</formula>
    </cfRule>
    <cfRule type="expression" dxfId="44" priority="8">
      <formula>$V$64=""</formula>
    </cfRule>
  </conditionalFormatting>
  <conditionalFormatting sqref="V65:AJ65">
    <cfRule type="expression" dxfId="43" priority="1">
      <formula>$V$65&lt;&gt;""</formula>
    </cfRule>
    <cfRule type="expression" dxfId="42" priority="2">
      <formula>$D$63="有り"</formula>
    </cfRule>
    <cfRule type="expression" dxfId="41" priority="7">
      <formula>V$65=""</formula>
    </cfRule>
  </conditionalFormatting>
  <dataValidations count="42">
    <dataValidation type="textLength" operator="equal" allowBlank="1" showInputMessage="1" showErrorMessage="1" promptTitle="識別番号" prompt="識別番号発行依頼にて付与された５桁の数字を入力してください。" sqref="D8:R8" xr:uid="{2716ABC3-2F97-4588-8B18-551208B2C13A}">
      <formula1>5</formula1>
    </dataValidation>
    <dataValidation allowBlank="1" showInputMessage="1" showErrorMessage="1" promptTitle="貴社管理番号" prompt="申請者様側で管理番号等を記入する必要がある場合にはご記入してください。" sqref="D7:R7" xr:uid="{E0BFCD60-7027-41EE-9B02-64984C78D773}"/>
    <dataValidation imeMode="halfAlpha" allowBlank="1" showInputMessage="1" showErrorMessage="1" promptTitle="メールアドレス" prompt="メールアドレスが無い場合は、「＠」右側のセルに「なし」と記入してください。" sqref="L24:R24 L29:R29" xr:uid="{E67BE51C-4DEB-4FC3-BF18-6F553CC21426}"/>
    <dataValidation imeMode="halfAlpha" allowBlank="1" showInputMessage="1" showErrorMessage="1" sqref="D24:J24 D29:J29" xr:uid="{FBE6FFA0-2D93-4820-B6AC-E43A683F677D}"/>
    <dataValidation imeMode="halfAlpha" allowBlank="1" showInputMessage="1" showErrorMessage="1" promptTitle="FAX番号" prompt="半角英数字で入力してください。例）03-1111-1111" sqref="D23:R23 D28:R28" xr:uid="{864DCCD3-EC96-48FE-8B59-17685AF7EA8B}"/>
    <dataValidation imeMode="halfAlpha" allowBlank="1" showInputMessage="1" showErrorMessage="1" promptTitle="電話番号" prompt="半角英数字で入力してください。例）03-1111-1111" sqref="D22:R22 D27:R27" xr:uid="{7738C017-77D1-4CEB-B3BB-EE282C54F160}"/>
    <dataValidation type="textLength" operator="equal" allowBlank="1" showInputMessage="1" showErrorMessage="1" sqref="D15:E15 D36:E36" xr:uid="{59A968ED-6376-4E31-8DD9-14D0DF6FC3D6}">
      <formula1>3</formula1>
    </dataValidation>
    <dataValidation type="textLength" operator="equal" allowBlank="1" showInputMessage="1" showErrorMessage="1" sqref="G15:J15 G36:J36" xr:uid="{476AB48C-A95B-467C-8C98-F8B62FD80C92}">
      <formula1>4</formula1>
    </dataValidation>
    <dataValidation type="date" allowBlank="1" showInputMessage="1" showErrorMessage="1" promptTitle="提出日" prompt="半角英数字＆西暦で入力してください。例）令和６年4月1日の場合⇒2024/4/1と入力してください。" sqref="D6:R6" xr:uid="{0D9D1077-909B-4683-8BEE-6F0FA08A6A80}">
      <formula1>45359</formula1>
      <formula2>45717</formula2>
    </dataValidation>
    <dataValidation type="list" allowBlank="1" showInputMessage="1" showErrorMessage="1" promptTitle="バッテリーサイズ" prompt="補助対象車両、基準額一覧表にバッテリーサイズの記載がある車両のみプルダウンより選択してください。" sqref="D51:R51" xr:uid="{463F6D9B-CF96-4988-AC5C-0A2868A39A8C}">
      <formula1>"S,M"</formula1>
    </dataValidation>
    <dataValidation type="list" allowBlank="1" showInputMessage="1" showErrorMessage="1" sqref="D49:R49" xr:uid="{2D21FB01-E059-466E-BA3A-CA89080485E4}">
      <formula1>INDIRECT($D$48)</formula1>
    </dataValidation>
    <dataValidation type="list" allowBlank="1" showInputMessage="1" showErrorMessage="1" sqref="D48:R48" xr:uid="{7EE0535C-ACBC-4D05-BDFD-7491AC12065A}">
      <formula1>$AM$10:$AX$10</formula1>
    </dataValidation>
    <dataValidation type="list" allowBlank="1" showInputMessage="1" showErrorMessage="1" sqref="D50:I50" xr:uid="{ABA33326-20D3-4847-B030-45C00E86A645}">
      <formula1>$AX$54:$AX$57</formula1>
    </dataValidation>
    <dataValidation type="list" allowBlank="1" showInputMessage="1" showErrorMessage="1" sqref="D47:R47" xr:uid="{98134595-706E-41E4-9B94-A373778CA5F4}">
      <formula1>"事業用,自家用"</formula1>
    </dataValidation>
    <dataValidation type="list" allowBlank="1" showInputMessage="1" showErrorMessage="1" sqref="D46:R46 D65:R65" xr:uid="{9D00A719-F4BB-48E6-A501-9D51BC711053}">
      <formula1>"軽自動車(バン),軽自動車(トラック),トラクタ,トラック(小型),トラック(中型),トラック(大型)"</formula1>
    </dataValidation>
    <dataValidation type="list" allowBlank="1" showInputMessage="1" showErrorMessage="1" sqref="D45:R45" xr:uid="{14DF6A43-A287-407B-BEA9-7496143D3664}">
      <formula1>"BEV,PHEV,FCV,バッテリー交換式電気自動車(改造),水素内燃機関型自動車(改造)"</formula1>
    </dataValidation>
    <dataValidation type="textLength" operator="equal" allowBlank="1" showInputMessage="1" showErrorMessage="1" promptTitle="申請番号" prompt="交付決定通知に記載されている６桁の申請番号を記入してください。" sqref="D12:R12" xr:uid="{06C05F0D-FA4A-4D3D-97F5-AD5FE09F2103}">
      <formula1>6</formula1>
    </dataValidation>
    <dataValidation type="date" imeMode="halfAlpha" operator="lessThan" allowBlank="1" showInputMessage="1" showErrorMessage="1" promptTitle="交付決定日" prompt="交付決定通知に記載されている交付決定日を半角英数字＆西暦で記入してください。例）令和６年４月１日の場合⇒2024/4/1と入力してください。" sqref="D11:R11" xr:uid="{D9439D8E-29D0-48E0-8839-D73754B78EF3}">
      <formula1>D6</formula1>
    </dataValidation>
    <dataValidation type="list" allowBlank="1" showInputMessage="1" showErrorMessage="1" sqref="D43:R44 D78:R78" xr:uid="{EE96116A-2CB1-4EAF-A946-42BE078059F4}">
      <formula1>"有り,無し"</formula1>
    </dataValidation>
    <dataValidation type="textLength" operator="equal" allowBlank="1" showInputMessage="1" showErrorMessage="1" promptTitle="交付決定番号" prompt="交付決定通知に記載されている決定番号「環補電ホ第〇-○○○号」の「第と号の間の数字とハイフン」を記入してください。" sqref="D10:R10" xr:uid="{A0C5C77E-AFD7-480A-8AAE-A724C54265BC}">
      <formula1>5</formula1>
    </dataValidation>
    <dataValidation type="list" allowBlank="1" showInputMessage="1" showErrorMessage="1" sqref="D32:R32" xr:uid="{D39AD206-C12E-4D59-9C6D-CF6520677C8D}">
      <formula1>"買取,リース"</formula1>
    </dataValidation>
    <dataValidation type="list" allowBlank="1" showInputMessage="1" showErrorMessage="1" promptTitle="計画変更の有無" prompt="交付申請時に提出した情報より変更がある場合は「有り」へ、変更が無い場合は「無し」をプルダウンより選択してください。" sqref="D42:R42" xr:uid="{4AF41183-4D1B-4F78-95B0-BC985C8C11B7}">
      <formula1>"有り,無し"</formula1>
    </dataValidation>
    <dataValidation type="list" showInputMessage="1" promptTitle="所有者名義" prompt="新規登録の自動車検査証記録事項に記載されている「所有者」名義をプルダウンより選択してください。プルダウンリストと異なる場合は手入力してください。" sqref="D67:R67" xr:uid="{05A8D91F-4305-4630-9DA5-CEB48AB811C7}">
      <formula1>$D$17</formula1>
    </dataValidation>
    <dataValidation showInputMessage="1" promptTitle="使用者名義" prompt="新規登録の自動車検査証記録事項に記載されている「使用者」名義入力してください。" sqref="D68:R68" xr:uid="{ACFD05CA-F71D-4B31-900F-F454160992D2}"/>
    <dataValidation type="list" allowBlank="1" showInputMessage="1" showErrorMessage="1" sqref="D75:R75" xr:uid="{CD278264-AD78-4BA6-B78A-3A8ECB84A3D7}">
      <formula1>INDIRECT($D$74)</formula1>
    </dataValidation>
    <dataValidation type="list" allowBlank="1" showInputMessage="1" showErrorMessage="1" promptTitle="車名" prompt="新規登録の自動車検査証に記載されている「車名」をプルダウンより選択してください。ただし、「三菱ふそう」は車検証上「三菱」と記載されていますが、プルダウンは「三菱ふそう」を選択してください。" sqref="D74:R74" xr:uid="{0DE36599-8488-4623-9627-CEFB980A6DE8}">
      <formula1>$AM$10:$AX$10</formula1>
    </dataValidation>
    <dataValidation type="list" allowBlank="1" showInputMessage="1" showErrorMessage="1" promptTitle="型式(ハイフン左側)" prompt="新規登録の自動車検査証に記載されている「型式」のハイフンの左側をプルダウンより選択してください。ただし型式が「不明」のものはこちら側のセルはなにも選択しないでください。" sqref="D76:I76" xr:uid="{5F2F3FF7-6094-4B60-BCC2-D48E933F1F40}">
      <formula1>$AX$54:$AX$57</formula1>
    </dataValidation>
    <dataValidation type="list" allowBlank="1" showInputMessage="1" showErrorMessage="1" promptTitle="バッテリーサイズ" prompt="事前登録された補助対象車両情報にバッテリーサイズの記載がある場合はプルダウンより選択してください。" sqref="D77:R77" xr:uid="{3105600A-9E4B-489E-9CB3-613029F9CADD}">
      <formula1>"S,M"</formula1>
    </dataValidation>
    <dataValidation imeMode="halfKatakana" allowBlank="1" showInputMessage="1" showErrorMessage="1" sqref="D98:R98" xr:uid="{4982DC37-DC87-4FC3-9AF4-E3CAA3E934C0}"/>
    <dataValidation type="list" allowBlank="1" showInputMessage="1" showErrorMessage="1" promptTitle="預金種別" prompt="プルダウンより選択してください。" sqref="D96:R96" xr:uid="{9B02B461-FFF6-4A67-9C41-47E70FA6AA49}">
      <formula1>"普通,当座,貯蓄預金,その他"</formula1>
    </dataValidation>
    <dataValidation type="list" allowBlank="1" showInputMessage="1" showErrorMessage="1" promptTitle="自家用・事業用の別" prompt="新規登録の自動車検査証の「自家用・事業用の別」に記載されている情報をプルダウンより選択してください。" sqref="D71:R71" xr:uid="{F29FFA0F-BF04-4BF3-BE21-92522BED9FB6}">
      <formula1>"事業用,自家用"</formula1>
    </dataValidation>
    <dataValidation type="list" allowBlank="1" showInputMessage="1" showErrorMessage="1" promptTitle="変更登録の有無" prompt="変更登録の有無をプルダウンより選択してください。" sqref="D63:R63" xr:uid="{F8122E96-B70A-4141-A65C-5B58F8FBFA92}">
      <formula1>"有り,無し"</formula1>
    </dataValidation>
    <dataValidation type="list" allowBlank="1" showInputMessage="1" promptTitle="所有者名義" prompt="変更登録の自動車検査証記録事項に記載されている「所有者」名義をプルダウンより選択してください。プルダウンリストと異なる場合は手入力してください。" sqref="V64:AJ64" xr:uid="{96BA36EB-FC45-4CAF-9C75-74AFD6E88CEC}">
      <formula1>$D$17</formula1>
    </dataValidation>
    <dataValidation type="list" allowBlank="1" showInputMessage="1" promptTitle="使用者名義" prompt="変更登録の自動車検査証の「使用者」名義に記載されている情報を記載してください。新規登録時と変わらない場合はプルダウンより選択。" sqref="V65:AJ65" xr:uid="{A0C37D6A-FA18-4956-ABD0-F80042DD336D}">
      <formula1>$D$68</formula1>
    </dataValidation>
    <dataValidation type="list" allowBlank="1" showInputMessage="1" promptTitle="使用本拠の位置" prompt="変更登録後の自動車検査証に記載されている使用本拠の位置を記載。新規登録時と変わらない場合はプルダウンより選択。" sqref="V66:AJ66" xr:uid="{BD23C8A9-5831-4E38-9893-BC1759B0AB60}">
      <formula1>$D$69</formula1>
    </dataValidation>
    <dataValidation type="list" allowBlank="1" showInputMessage="1" promptTitle="営業所名" prompt="変更登録後の営業所名を記載。新規車検証と変わらない場合はプルダウンより選択。" sqref="V67:AJ67" xr:uid="{45FF83B5-0C93-44D9-9EF4-B75DFADD4E53}">
      <formula1>$D$70</formula1>
    </dataValidation>
    <dataValidation type="list" allowBlank="1" showInputMessage="1" showErrorMessage="1" sqref="D64:R64" xr:uid="{F28257AA-E2FE-4B66-A13C-871314CEB302}">
      <formula1>"BEV,PHEV,FCV"</formula1>
    </dataValidation>
    <dataValidation type="date" allowBlank="1" showInputMessage="1" showErrorMessage="1" sqref="D66:R66" xr:uid="{B28023E4-8F5E-4B76-8F53-E1A4F877D626}">
      <formula1>45323</formula1>
      <formula2>45688</formula2>
    </dataValidation>
    <dataValidation operator="equal" allowBlank="1" showInputMessage="1" showErrorMessage="1" promptTitle="交付決定額" prompt="交付決定通知に記載されている交付決定額を記入してください。" sqref="D9:R9" xr:uid="{848E6233-06A5-48AF-B8F7-5FEFCEA2BC34}"/>
    <dataValidation allowBlank="1" showInputMessage="1" showErrorMessage="1" promptTitle="使用本拠の位置" prompt="新規登録の自動車検査証記録事項に記載されている「使用本拠の位置」の住所を入力してください。" sqref="D69:R69" xr:uid="{ABF529BF-5545-40BE-A143-F0A9C11826AB}"/>
    <dataValidation type="list" allowBlank="1" showInputMessage="1" showErrorMessage="1" sqref="L50:R50" xr:uid="{038E2156-4855-40C1-B4DF-05944F017437}">
      <formula1>$BB$54:$BB$88</formula1>
    </dataValidation>
    <dataValidation type="list" allowBlank="1" showInputMessage="1" showErrorMessage="1" promptTitle="型式(ハイフン右側)" prompt="新規登録の自動車検査証に記載されている「型式」のハイフンの右側をプルダウンより選択してください。型式「不明」のものは「fumei」を選択してください。" sqref="L76:R76" xr:uid="{B2BCD9B3-4D89-4AEC-8B3A-5D0881748C1F}">
      <formula1>$BB$54:$BB$88</formula1>
    </dataValidation>
  </dataValidations>
  <pageMargins left="0.7" right="0.7" top="0.75" bottom="0.75" header="0.3" footer="0.3"/>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23B29-F528-4F47-A8A2-D52D15237E8E}">
  <sheetPr>
    <tabColor rgb="FFFF0000"/>
  </sheetPr>
  <dimension ref="A1:AE70"/>
  <sheetViews>
    <sheetView showGridLines="0" showZeros="0" view="pageBreakPreview" zoomScale="112" zoomScaleNormal="100" zoomScaleSheetLayoutView="112" workbookViewId="0">
      <selection activeCell="V45" sqref="V45:AE45"/>
    </sheetView>
  </sheetViews>
  <sheetFormatPr defaultRowHeight="13.5" x14ac:dyDescent="0.4"/>
  <cols>
    <col min="1" max="43" width="2.625" style="1" customWidth="1"/>
    <col min="44" max="16384" width="9" style="1"/>
  </cols>
  <sheetData>
    <row r="1" spans="1:31" ht="12.95" customHeight="1" x14ac:dyDescent="0.4">
      <c r="A1" s="275" t="s">
        <v>186</v>
      </c>
      <c r="B1" s="275"/>
      <c r="C1" s="275"/>
      <c r="D1" s="275"/>
      <c r="E1" s="275"/>
      <c r="F1" s="275"/>
      <c r="G1" s="275"/>
      <c r="H1" s="275"/>
      <c r="I1" s="275"/>
      <c r="W1" s="11"/>
      <c r="X1" s="11"/>
      <c r="Y1" s="11"/>
      <c r="Z1" s="11"/>
      <c r="AA1" s="11"/>
      <c r="AB1" s="11"/>
      <c r="AC1" s="11"/>
      <c r="AD1" s="11"/>
    </row>
    <row r="2" spans="1:31" ht="12.95" customHeight="1" x14ac:dyDescent="0.4">
      <c r="A2" s="275"/>
      <c r="B2" s="275"/>
      <c r="C2" s="275"/>
      <c r="D2" s="275"/>
      <c r="E2" s="275"/>
      <c r="F2" s="275"/>
      <c r="G2" s="275"/>
      <c r="H2" s="275"/>
      <c r="I2" s="275"/>
      <c r="O2" s="164"/>
      <c r="P2" s="164"/>
      <c r="T2" s="271" t="s">
        <v>28</v>
      </c>
      <c r="U2" s="271"/>
      <c r="V2" s="271"/>
      <c r="W2" s="271"/>
      <c r="X2" s="263">
        <f>IFERROR(データシート!D8,"")</f>
        <v>0</v>
      </c>
      <c r="Y2" s="263"/>
      <c r="Z2" s="263"/>
      <c r="AA2" s="263"/>
      <c r="AB2" s="263"/>
      <c r="AC2" s="263"/>
      <c r="AD2" s="263"/>
      <c r="AE2" s="263"/>
    </row>
    <row r="3" spans="1:31" ht="12.95" customHeight="1" x14ac:dyDescent="0.4">
      <c r="A3" s="273" t="s">
        <v>355</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row>
    <row r="4" spans="1:31" ht="12.95" customHeight="1" x14ac:dyDescent="0.4">
      <c r="Y4" s="1" t="s">
        <v>27</v>
      </c>
      <c r="Z4" s="267">
        <f>データシート!D7</f>
        <v>0</v>
      </c>
      <c r="AA4" s="267"/>
      <c r="AB4" s="267"/>
      <c r="AC4" s="267"/>
      <c r="AD4" s="267"/>
      <c r="AE4" s="1" t="s">
        <v>26</v>
      </c>
    </row>
    <row r="5" spans="1:31" ht="12.95" customHeight="1" x14ac:dyDescent="0.4">
      <c r="X5" s="272">
        <f>データシート!D6</f>
        <v>0</v>
      </c>
      <c r="Y5" s="272"/>
      <c r="Z5" s="272"/>
      <c r="AA5" s="272"/>
      <c r="AB5" s="272"/>
      <c r="AC5" s="272"/>
      <c r="AD5" s="272"/>
      <c r="AE5" s="272"/>
    </row>
    <row r="6" spans="1:31" ht="12.95" customHeight="1" x14ac:dyDescent="0.4">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2.95" customHeight="1" x14ac:dyDescent="0.4">
      <c r="A7" s="1" t="s">
        <v>25</v>
      </c>
    </row>
    <row r="8" spans="1:31" ht="12.95" customHeight="1" x14ac:dyDescent="0.4">
      <c r="A8" s="1" t="s">
        <v>24</v>
      </c>
      <c r="B8" s="1" t="s">
        <v>23</v>
      </c>
    </row>
    <row r="9" spans="1:31" ht="12.95" customHeight="1" x14ac:dyDescent="0.4">
      <c r="R9" s="274"/>
      <c r="S9" s="267"/>
      <c r="U9" s="274"/>
      <c r="V9" s="267"/>
    </row>
    <row r="10" spans="1:31" ht="16.5" customHeight="1" x14ac:dyDescent="0.4">
      <c r="J10" s="1" t="s">
        <v>373</v>
      </c>
      <c r="O10" s="7" t="s">
        <v>374</v>
      </c>
      <c r="P10" s="7"/>
      <c r="Q10" s="193"/>
      <c r="R10" s="270" t="str">
        <f>データシート!D15&amp;"-"&amp;データシート!G15&amp;"  "&amp;データシート!D16</f>
        <v xml:space="preserve">-  </v>
      </c>
      <c r="S10" s="270"/>
      <c r="T10" s="270"/>
      <c r="U10" s="270"/>
      <c r="V10" s="270"/>
      <c r="W10" s="270"/>
      <c r="X10" s="270"/>
      <c r="Y10" s="270"/>
      <c r="Z10" s="270"/>
      <c r="AA10" s="270"/>
      <c r="AB10" s="270"/>
      <c r="AC10" s="270"/>
      <c r="AD10" s="270"/>
      <c r="AE10" s="270"/>
    </row>
    <row r="11" spans="1:31" ht="16.5" customHeight="1" x14ac:dyDescent="0.4">
      <c r="O11" s="1" t="s">
        <v>22</v>
      </c>
      <c r="T11" s="267">
        <f>データシート!D17</f>
        <v>0</v>
      </c>
      <c r="U11" s="267"/>
      <c r="V11" s="267"/>
      <c r="W11" s="267"/>
      <c r="X11" s="267"/>
      <c r="Y11" s="267"/>
      <c r="Z11" s="267"/>
      <c r="AA11" s="267"/>
      <c r="AB11" s="267"/>
      <c r="AC11" s="267"/>
      <c r="AD11" s="267"/>
      <c r="AE11" s="267"/>
    </row>
    <row r="12" spans="1:31" ht="15.75" customHeight="1" x14ac:dyDescent="0.4">
      <c r="O12" s="7" t="s">
        <v>371</v>
      </c>
      <c r="P12" s="7"/>
      <c r="Q12" s="7"/>
      <c r="R12" s="7"/>
      <c r="S12" s="193"/>
      <c r="T12" s="193"/>
      <c r="U12" s="267" t="str">
        <f>データシート!D18&amp;" 　"&amp;データシート!D19</f>
        <v xml:space="preserve"> 　</v>
      </c>
      <c r="V12" s="267"/>
      <c r="W12" s="267"/>
      <c r="X12" s="267"/>
      <c r="Y12" s="267"/>
      <c r="Z12" s="267"/>
      <c r="AA12" s="267"/>
      <c r="AB12" s="267"/>
      <c r="AC12" s="267"/>
      <c r="AD12" s="193"/>
      <c r="AE12" s="10" t="s">
        <v>20</v>
      </c>
    </row>
    <row r="13" spans="1:31" ht="12.95" customHeight="1" x14ac:dyDescent="0.4">
      <c r="O13" s="1" t="s">
        <v>18</v>
      </c>
      <c r="Q13" s="9"/>
      <c r="V13" s="267" t="str">
        <f>IFERROR(IF(データシート!D32="リース",データシート!D38,""),"")</f>
        <v/>
      </c>
      <c r="W13" s="267"/>
      <c r="X13" s="267"/>
      <c r="Y13" s="267"/>
      <c r="Z13" s="267"/>
      <c r="AA13" s="267"/>
      <c r="AB13" s="267"/>
      <c r="AC13" s="267"/>
      <c r="AD13" s="267"/>
      <c r="AE13" s="1" t="s">
        <v>17</v>
      </c>
    </row>
    <row r="14" spans="1:31" ht="12.95" customHeight="1" x14ac:dyDescent="0.4">
      <c r="S14" s="9" t="s">
        <v>19</v>
      </c>
    </row>
    <row r="15" spans="1:31" ht="12.95" customHeight="1" x14ac:dyDescent="0.4"/>
    <row r="16" spans="1:31" ht="15" customHeight="1" x14ac:dyDescent="0.4">
      <c r="A16" s="269" t="s">
        <v>187</v>
      </c>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row>
    <row r="17" spans="1:31" ht="15" customHeight="1" x14ac:dyDescent="0.4">
      <c r="A17" s="269" t="s">
        <v>188</v>
      </c>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row>
    <row r="18" spans="1:31" ht="15" customHeight="1" x14ac:dyDescent="0.4">
      <c r="A18" s="269" t="s">
        <v>189</v>
      </c>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row>
    <row r="19" spans="1:31" ht="12.95" customHeight="1" x14ac:dyDescent="0.4"/>
    <row r="20" spans="1:31" ht="15" customHeight="1" x14ac:dyDescent="0.4">
      <c r="A20" s="260">
        <f>データシート!D11</f>
        <v>0</v>
      </c>
      <c r="B20" s="260"/>
      <c r="C20" s="260"/>
      <c r="D20" s="260"/>
      <c r="E20" s="260"/>
      <c r="F20" s="1" t="s">
        <v>352</v>
      </c>
      <c r="K20" s="267">
        <f>データシート!D10</f>
        <v>0</v>
      </c>
      <c r="L20" s="267"/>
      <c r="M20" s="267"/>
      <c r="N20" s="1" t="s">
        <v>353</v>
      </c>
      <c r="S20" s="268">
        <f>データシート!D12</f>
        <v>0</v>
      </c>
      <c r="T20" s="268"/>
      <c r="U20" s="268"/>
      <c r="V20" s="1" t="s">
        <v>354</v>
      </c>
    </row>
    <row r="21" spans="1:31" ht="15" customHeight="1" x14ac:dyDescent="0.4">
      <c r="A21" s="1" t="s">
        <v>190</v>
      </c>
    </row>
    <row r="22" spans="1:31" ht="15" customHeight="1" x14ac:dyDescent="0.4">
      <c r="A22" s="1" t="s">
        <v>191</v>
      </c>
    </row>
    <row r="23" spans="1:31" ht="15" customHeight="1" x14ac:dyDescent="0.4">
      <c r="A23" s="1" t="s">
        <v>192</v>
      </c>
    </row>
    <row r="24" spans="1:31" s="62" customFormat="1" ht="20.100000000000001" customHeight="1" x14ac:dyDescent="0.4">
      <c r="A24" s="266" t="s">
        <v>16</v>
      </c>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row>
    <row r="25" spans="1:31" ht="12.95" customHeight="1" x14ac:dyDescent="0.4"/>
    <row r="26" spans="1:31" ht="15" customHeight="1" x14ac:dyDescent="0.4">
      <c r="A26" s="58" t="s">
        <v>202</v>
      </c>
      <c r="B26" s="1" t="s">
        <v>193</v>
      </c>
    </row>
    <row r="27" spans="1:31" ht="15" customHeight="1" x14ac:dyDescent="0.4">
      <c r="C27" s="1" t="s">
        <v>194</v>
      </c>
      <c r="H27" s="1" t="s">
        <v>195</v>
      </c>
      <c r="I27" s="259">
        <f>データシート!D9</f>
        <v>0</v>
      </c>
      <c r="J27" s="259"/>
      <c r="K27" s="259"/>
      <c r="L27" s="259"/>
      <c r="M27" s="259"/>
      <c r="N27" s="259"/>
      <c r="O27" s="259"/>
      <c r="P27" s="259"/>
      <c r="Q27" s="259"/>
      <c r="R27" s="1" t="s">
        <v>196</v>
      </c>
      <c r="S27" s="190"/>
      <c r="T27" s="1" t="s">
        <v>197</v>
      </c>
      <c r="U27" s="260">
        <f>データシート!D11</f>
        <v>0</v>
      </c>
      <c r="V27" s="260"/>
      <c r="W27" s="260"/>
      <c r="X27" s="260"/>
      <c r="Y27" s="260"/>
      <c r="Z27" s="191" t="s">
        <v>364</v>
      </c>
      <c r="AA27" s="261">
        <f>データシート!D10</f>
        <v>0</v>
      </c>
      <c r="AB27" s="261"/>
      <c r="AC27" s="261"/>
      <c r="AD27" s="1" t="s">
        <v>365</v>
      </c>
    </row>
    <row r="28" spans="1:31" ht="15" customHeight="1" x14ac:dyDescent="0.4">
      <c r="N28" s="1" t="s">
        <v>198</v>
      </c>
      <c r="Y28" s="265" t="str">
        <f>データシート!S12</f>
        <v>0</v>
      </c>
      <c r="Z28" s="265"/>
      <c r="AA28" s="265"/>
      <c r="AB28" s="265"/>
      <c r="AC28" s="265"/>
      <c r="AD28" s="265"/>
      <c r="AE28" s="1" t="s">
        <v>199</v>
      </c>
    </row>
    <row r="29" spans="1:31" ht="12.95" customHeight="1" x14ac:dyDescent="0.4"/>
    <row r="30" spans="1:31" ht="15" customHeight="1" x14ac:dyDescent="0.4">
      <c r="A30" s="58" t="s">
        <v>203</v>
      </c>
      <c r="B30" s="1" t="s">
        <v>200</v>
      </c>
      <c r="C30" s="8"/>
      <c r="X30" s="7"/>
      <c r="Y30" s="7"/>
      <c r="Z30" s="7"/>
    </row>
    <row r="31" spans="1:31" ht="15" customHeight="1" x14ac:dyDescent="0.4">
      <c r="B31" s="1" t="s">
        <v>201</v>
      </c>
      <c r="M31" s="7"/>
      <c r="N31" s="7"/>
      <c r="O31" s="7"/>
      <c r="P31" s="7"/>
      <c r="Q31" s="7"/>
    </row>
    <row r="32" spans="1:31" ht="12.95" customHeight="1" x14ac:dyDescent="0.4"/>
    <row r="33" spans="1:31" ht="15" customHeight="1" x14ac:dyDescent="0.4">
      <c r="A33" s="58" t="s">
        <v>204</v>
      </c>
      <c r="B33" s="1" t="s">
        <v>213</v>
      </c>
      <c r="D33" s="11"/>
      <c r="E33" s="11"/>
      <c r="F33" s="11"/>
      <c r="G33" s="11"/>
      <c r="H33" s="11"/>
      <c r="I33" s="11"/>
      <c r="J33" s="264">
        <f>データシート!D11</f>
        <v>0</v>
      </c>
      <c r="K33" s="264"/>
      <c r="L33" s="264"/>
      <c r="M33" s="264"/>
      <c r="N33" s="264"/>
      <c r="O33" s="264"/>
      <c r="P33" s="264"/>
      <c r="Q33" s="11" t="s">
        <v>356</v>
      </c>
      <c r="R33" s="264">
        <f>データシート!D6</f>
        <v>0</v>
      </c>
      <c r="S33" s="264"/>
      <c r="T33" s="264"/>
      <c r="U33" s="264"/>
      <c r="V33" s="264"/>
      <c r="W33" s="264"/>
      <c r="X33" s="264"/>
      <c r="Y33" s="11"/>
      <c r="Z33" s="11"/>
      <c r="AA33" s="11"/>
      <c r="AB33" s="11"/>
      <c r="AC33" s="11"/>
      <c r="AD33" s="11"/>
    </row>
    <row r="34" spans="1:31" ht="12.95" customHeight="1" x14ac:dyDescent="0.4">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1" ht="15" customHeight="1" x14ac:dyDescent="0.4">
      <c r="A35" s="6" t="s">
        <v>205</v>
      </c>
      <c r="B35" s="1" t="s">
        <v>206</v>
      </c>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1" ht="15" customHeight="1" x14ac:dyDescent="0.4">
      <c r="A36" s="11"/>
      <c r="B36" s="1" t="s">
        <v>207</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1" ht="12.95" customHeight="1" x14ac:dyDescent="0.4">
      <c r="A37" s="5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1:31" ht="15" customHeight="1" x14ac:dyDescent="0.4">
      <c r="A38" s="23" t="s">
        <v>208</v>
      </c>
      <c r="B38" s="63" t="s">
        <v>209</v>
      </c>
      <c r="C38" s="60"/>
      <c r="D38" s="60"/>
      <c r="E38" s="60"/>
      <c r="F38" s="60"/>
      <c r="G38" s="11"/>
      <c r="H38" s="60"/>
      <c r="I38" s="60"/>
      <c r="J38" s="60"/>
      <c r="K38" s="60"/>
      <c r="L38" s="60"/>
      <c r="M38" s="60"/>
      <c r="N38" s="60"/>
      <c r="O38" s="60"/>
      <c r="P38" s="11"/>
      <c r="Q38" s="61"/>
      <c r="R38" s="61"/>
      <c r="S38" s="61"/>
      <c r="T38" s="61"/>
      <c r="U38" s="60"/>
      <c r="V38" s="11"/>
      <c r="W38" s="11"/>
      <c r="X38" s="11"/>
      <c r="Y38" s="11"/>
      <c r="Z38" s="11"/>
      <c r="AA38" s="11"/>
      <c r="AB38" s="11"/>
      <c r="AC38" s="11"/>
      <c r="AD38" s="11"/>
    </row>
    <row r="39" spans="1:31" ht="17.100000000000001" customHeight="1" x14ac:dyDescent="0.4">
      <c r="A39" s="276" t="s">
        <v>9</v>
      </c>
      <c r="B39" s="277"/>
      <c r="C39" s="277"/>
      <c r="D39" s="277"/>
      <c r="E39" s="278"/>
      <c r="F39" s="5" t="s">
        <v>8</v>
      </c>
      <c r="G39" s="4"/>
      <c r="H39" s="4"/>
      <c r="I39" s="186"/>
      <c r="J39" s="186"/>
      <c r="K39" s="186"/>
      <c r="L39" s="186"/>
      <c r="M39" s="186"/>
      <c r="N39" s="5"/>
      <c r="O39" s="262" t="str">
        <f>データシート!D20&amp;"　 "&amp;データシート!D21</f>
        <v xml:space="preserve">　 </v>
      </c>
      <c r="P39" s="263"/>
      <c r="Q39" s="263"/>
      <c r="R39" s="263"/>
      <c r="S39" s="263"/>
      <c r="T39" s="263"/>
      <c r="U39" s="263"/>
      <c r="V39" s="263"/>
      <c r="W39" s="263"/>
      <c r="X39" s="263"/>
      <c r="Y39" s="263"/>
      <c r="Z39" s="263"/>
      <c r="AA39" s="263"/>
      <c r="AB39" s="263"/>
      <c r="AC39" s="263"/>
      <c r="AD39" s="263"/>
      <c r="AE39" s="263"/>
    </row>
    <row r="40" spans="1:31" s="2" customFormat="1" ht="17.100000000000001" customHeight="1" x14ac:dyDescent="0.4">
      <c r="A40" s="282"/>
      <c r="B40" s="280"/>
      <c r="C40" s="280"/>
      <c r="D40" s="280"/>
      <c r="E40" s="281"/>
      <c r="F40" s="5" t="s">
        <v>3</v>
      </c>
      <c r="G40" s="4"/>
      <c r="H40" s="4"/>
      <c r="I40" s="290">
        <f>データシート!D22</f>
        <v>0</v>
      </c>
      <c r="J40" s="263"/>
      <c r="K40" s="263"/>
      <c r="L40" s="263"/>
      <c r="M40" s="263"/>
      <c r="N40" s="263"/>
      <c r="O40" s="263"/>
      <c r="P40" s="263"/>
      <c r="Q40" s="263"/>
      <c r="R40" s="263"/>
      <c r="S40" s="271" t="s">
        <v>2</v>
      </c>
      <c r="T40" s="271"/>
      <c r="U40" s="288"/>
      <c r="V40" s="290">
        <f>データシート!D23</f>
        <v>0</v>
      </c>
      <c r="W40" s="263"/>
      <c r="X40" s="263"/>
      <c r="Y40" s="263"/>
      <c r="Z40" s="263"/>
      <c r="AA40" s="263"/>
      <c r="AB40" s="263"/>
      <c r="AC40" s="263"/>
      <c r="AD40" s="263"/>
      <c r="AE40" s="263"/>
    </row>
    <row r="41" spans="1:31" s="2" customFormat="1" ht="17.100000000000001" customHeight="1" x14ac:dyDescent="0.4">
      <c r="A41" s="283"/>
      <c r="B41" s="284"/>
      <c r="C41" s="284"/>
      <c r="D41" s="284"/>
      <c r="E41" s="285"/>
      <c r="F41" s="3" t="s">
        <v>1</v>
      </c>
      <c r="G41" s="3"/>
      <c r="H41" s="3"/>
      <c r="I41" s="3"/>
      <c r="J41" s="3"/>
      <c r="K41" s="287">
        <f>データシート!D24</f>
        <v>0</v>
      </c>
      <c r="L41" s="287"/>
      <c r="M41" s="287"/>
      <c r="N41" s="287"/>
      <c r="O41" s="287"/>
      <c r="P41" s="287"/>
      <c r="Q41" s="287"/>
      <c r="R41" s="287"/>
      <c r="S41" s="287"/>
      <c r="T41" s="287"/>
      <c r="U41" s="4" t="s">
        <v>0</v>
      </c>
      <c r="V41" s="287">
        <f>データシート!L24</f>
        <v>0</v>
      </c>
      <c r="W41" s="287"/>
      <c r="X41" s="287"/>
      <c r="Y41" s="287"/>
      <c r="Z41" s="287"/>
      <c r="AA41" s="287"/>
      <c r="AB41" s="287"/>
      <c r="AC41" s="287"/>
      <c r="AD41" s="287"/>
      <c r="AE41" s="262"/>
    </row>
    <row r="42" spans="1:31" ht="17.100000000000001" customHeight="1" x14ac:dyDescent="0.4">
      <c r="A42" s="276" t="s">
        <v>7</v>
      </c>
      <c r="B42" s="277"/>
      <c r="C42" s="277"/>
      <c r="D42" s="277"/>
      <c r="E42" s="278"/>
      <c r="F42" s="5" t="s">
        <v>6</v>
      </c>
      <c r="G42" s="4"/>
      <c r="H42" s="4"/>
      <c r="I42" s="4"/>
      <c r="J42" s="4"/>
      <c r="K42" s="3"/>
      <c r="L42" s="3"/>
      <c r="M42" s="3"/>
      <c r="N42" s="3"/>
      <c r="O42" s="287" t="str">
        <f>データシート!D25&amp;"　 "&amp;データシート!D26</f>
        <v xml:space="preserve">　 </v>
      </c>
      <c r="P42" s="287"/>
      <c r="Q42" s="287"/>
      <c r="R42" s="287"/>
      <c r="S42" s="287"/>
      <c r="T42" s="287"/>
      <c r="U42" s="287"/>
      <c r="V42" s="287"/>
      <c r="W42" s="287"/>
      <c r="X42" s="287"/>
      <c r="Y42" s="287"/>
      <c r="Z42" s="287"/>
      <c r="AA42" s="287"/>
      <c r="AB42" s="287"/>
      <c r="AC42" s="287"/>
      <c r="AD42" s="287"/>
      <c r="AE42" s="262"/>
    </row>
    <row r="43" spans="1:31" ht="17.100000000000001" customHeight="1" x14ac:dyDescent="0.4">
      <c r="A43" s="279"/>
      <c r="B43" s="280"/>
      <c r="C43" s="280"/>
      <c r="D43" s="280"/>
      <c r="E43" s="281"/>
      <c r="F43" s="5" t="s">
        <v>5</v>
      </c>
      <c r="G43" s="4"/>
      <c r="H43" s="291" t="str">
        <f>データシート!D30&amp;"-"&amp;データシート!G30&amp;"      "&amp;データシート!D31</f>
        <v xml:space="preserve">-      </v>
      </c>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2"/>
    </row>
    <row r="44" spans="1:31" ht="17.100000000000001" customHeight="1" x14ac:dyDescent="0.4">
      <c r="A44" s="282"/>
      <c r="B44" s="280"/>
      <c r="C44" s="280"/>
      <c r="D44" s="280"/>
      <c r="E44" s="281"/>
      <c r="F44" s="5" t="s">
        <v>3</v>
      </c>
      <c r="G44" s="4"/>
      <c r="H44" s="4"/>
      <c r="I44" s="286">
        <f>データシート!D27</f>
        <v>0</v>
      </c>
      <c r="J44" s="287"/>
      <c r="K44" s="287"/>
      <c r="L44" s="287"/>
      <c r="M44" s="287"/>
      <c r="N44" s="287"/>
      <c r="O44" s="287"/>
      <c r="P44" s="287"/>
      <c r="Q44" s="287"/>
      <c r="R44" s="262"/>
      <c r="S44" s="288" t="s">
        <v>2</v>
      </c>
      <c r="T44" s="289"/>
      <c r="U44" s="289"/>
      <c r="V44" s="286">
        <f>データシート!D28</f>
        <v>0</v>
      </c>
      <c r="W44" s="287"/>
      <c r="X44" s="287"/>
      <c r="Y44" s="287"/>
      <c r="Z44" s="287"/>
      <c r="AA44" s="287"/>
      <c r="AB44" s="287"/>
      <c r="AC44" s="287"/>
      <c r="AD44" s="287"/>
      <c r="AE44" s="262"/>
    </row>
    <row r="45" spans="1:31" ht="17.100000000000001" customHeight="1" x14ac:dyDescent="0.4">
      <c r="A45" s="283"/>
      <c r="B45" s="284"/>
      <c r="C45" s="284"/>
      <c r="D45" s="284"/>
      <c r="E45" s="285"/>
      <c r="F45" s="3" t="s">
        <v>1</v>
      </c>
      <c r="G45" s="3"/>
      <c r="H45" s="3"/>
      <c r="I45" s="3"/>
      <c r="J45" s="3"/>
      <c r="K45" s="287">
        <f>データシート!D29</f>
        <v>0</v>
      </c>
      <c r="L45" s="287"/>
      <c r="M45" s="287"/>
      <c r="N45" s="287"/>
      <c r="O45" s="287"/>
      <c r="P45" s="287"/>
      <c r="Q45" s="287"/>
      <c r="R45" s="287"/>
      <c r="S45" s="287"/>
      <c r="T45" s="287"/>
      <c r="U45" s="4" t="s">
        <v>0</v>
      </c>
      <c r="V45" s="287">
        <f>データシート!L29</f>
        <v>0</v>
      </c>
      <c r="W45" s="287"/>
      <c r="X45" s="287"/>
      <c r="Y45" s="287"/>
      <c r="Z45" s="287"/>
      <c r="AA45" s="287"/>
      <c r="AB45" s="287"/>
      <c r="AC45" s="287"/>
      <c r="AD45" s="287"/>
      <c r="AE45" s="262"/>
    </row>
    <row r="46" spans="1:31" s="2" customFormat="1" ht="15" customHeight="1" x14ac:dyDescent="0.4">
      <c r="A46" s="2" t="s">
        <v>56</v>
      </c>
      <c r="B46" s="2" t="s">
        <v>210</v>
      </c>
    </row>
    <row r="47" spans="1:31" s="2" customFormat="1" ht="15" customHeight="1" x14ac:dyDescent="0.4">
      <c r="A47" s="2" t="s">
        <v>58</v>
      </c>
      <c r="B47" s="2" t="s">
        <v>211</v>
      </c>
    </row>
    <row r="48" spans="1:31" s="2" customFormat="1" ht="15" customHeight="1" x14ac:dyDescent="0.4">
      <c r="A48" s="2" t="s">
        <v>60</v>
      </c>
      <c r="B48" s="2" t="s">
        <v>212</v>
      </c>
    </row>
    <row r="49" ht="12.95" customHeight="1" x14ac:dyDescent="0.4"/>
    <row r="50" ht="12.95" customHeight="1" x14ac:dyDescent="0.4"/>
    <row r="51" ht="12.95" customHeight="1" x14ac:dyDescent="0.4"/>
    <row r="52" ht="12.95" customHeight="1" x14ac:dyDescent="0.4"/>
    <row r="53" ht="12.95" customHeight="1" x14ac:dyDescent="0.4"/>
    <row r="54" ht="12.95" customHeight="1" x14ac:dyDescent="0.4"/>
    <row r="55" ht="9.9499999999999993" customHeight="1" x14ac:dyDescent="0.4"/>
    <row r="56" ht="9.9499999999999993" customHeight="1" x14ac:dyDescent="0.4"/>
    <row r="57" ht="9.9499999999999993" customHeight="1" x14ac:dyDescent="0.4"/>
    <row r="58" ht="9.9499999999999993" customHeight="1" x14ac:dyDescent="0.4"/>
    <row r="59" ht="9.9499999999999993" customHeight="1" x14ac:dyDescent="0.4"/>
    <row r="60" ht="9.9499999999999993" customHeight="1" x14ac:dyDescent="0.4"/>
    <row r="61" ht="9.9499999999999993" customHeight="1" x14ac:dyDescent="0.4"/>
    <row r="62" ht="9.9499999999999993" customHeight="1" x14ac:dyDescent="0.4"/>
    <row r="63" ht="9.9499999999999993" customHeight="1" x14ac:dyDescent="0.4"/>
    <row r="64"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row r="69" ht="9.9499999999999993" customHeight="1" x14ac:dyDescent="0.4"/>
    <row r="70" ht="9.9499999999999993" customHeight="1" x14ac:dyDescent="0.4"/>
  </sheetData>
  <sheetProtection algorithmName="SHA-512" hashValue="8eWhVla0TjL/MHs0CtZlGgIrdak2IijyeBuPKACeb48cQskGV+oUhqWQpcMXT4MyO4H1RevQkkyv5RJbXpJbxg==" saltValue="K1/HgNEVbeLETNd+HHfy5g==" spinCount="100000" sheet="1" objects="1" scenarios="1"/>
  <mergeCells count="40">
    <mergeCell ref="A42:E45"/>
    <mergeCell ref="A39:E41"/>
    <mergeCell ref="I44:R44"/>
    <mergeCell ref="O42:AE42"/>
    <mergeCell ref="V41:AE41"/>
    <mergeCell ref="K41:T41"/>
    <mergeCell ref="K45:T45"/>
    <mergeCell ref="V45:AE45"/>
    <mergeCell ref="S44:U44"/>
    <mergeCell ref="V44:AE44"/>
    <mergeCell ref="S40:U40"/>
    <mergeCell ref="V40:AE40"/>
    <mergeCell ref="I40:R40"/>
    <mergeCell ref="H43:AE43"/>
    <mergeCell ref="X2:AE2"/>
    <mergeCell ref="T2:W2"/>
    <mergeCell ref="X5:AE5"/>
    <mergeCell ref="A16:AE16"/>
    <mergeCell ref="A3:AE3"/>
    <mergeCell ref="T11:AE11"/>
    <mergeCell ref="U12:AC12"/>
    <mergeCell ref="V13:AD13"/>
    <mergeCell ref="U9:V9"/>
    <mergeCell ref="A1:I2"/>
    <mergeCell ref="R9:S9"/>
    <mergeCell ref="A24:AE24"/>
    <mergeCell ref="Z4:AD4"/>
    <mergeCell ref="A20:E20"/>
    <mergeCell ref="K20:M20"/>
    <mergeCell ref="S20:U20"/>
    <mergeCell ref="A17:AE17"/>
    <mergeCell ref="A18:AE18"/>
    <mergeCell ref="R10:AE10"/>
    <mergeCell ref="I27:Q27"/>
    <mergeCell ref="U27:Y27"/>
    <mergeCell ref="AA27:AC27"/>
    <mergeCell ref="O39:AE39"/>
    <mergeCell ref="J33:P33"/>
    <mergeCell ref="R33:X33"/>
    <mergeCell ref="Y28:AD28"/>
  </mergeCells>
  <phoneticPr fontId="2"/>
  <pageMargins left="0.7" right="0.7" top="0.75" bottom="0.75" header="0.3" footer="0.3"/>
  <pageSetup paperSize="9" scale="98" orientation="portrait" r:id="rId1"/>
  <extLst>
    <ext xmlns:x14="http://schemas.microsoft.com/office/spreadsheetml/2009/9/main" uri="{78C0D931-6437-407d-A8EE-F0AAD7539E65}">
      <x14:conditionalFormattings>
        <x14:conditionalFormatting xmlns:xm="http://schemas.microsoft.com/office/excel/2006/main">
          <x14:cfRule type="expression" priority="2" id="{8D68CD43-AE6A-4E6F-91BC-6B8B3480E9E6}">
            <xm:f>データシート!$D$7=""</xm:f>
            <x14:dxf>
              <font>
                <color theme="0"/>
              </font>
            </x14:dxf>
          </x14:cfRule>
          <xm:sqref>Y4</xm:sqref>
        </x14:conditionalFormatting>
        <x14:conditionalFormatting xmlns:xm="http://schemas.microsoft.com/office/excel/2006/main">
          <x14:cfRule type="expression" priority="1" id="{AEB6578B-1EEA-4E6A-9FE3-8222B427A859}">
            <xm:f>データシート!$D$7=""</xm:f>
            <x14:dxf>
              <font>
                <color theme="0"/>
              </font>
            </x14:dxf>
          </x14:cfRule>
          <xm:sqref>AE4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FFF4B-0D58-4072-B667-ED56542A595C}">
  <sheetPr>
    <tabColor rgb="FF0070C0"/>
  </sheetPr>
  <dimension ref="A1:AF68"/>
  <sheetViews>
    <sheetView showGridLines="0" view="pageBreakPreview" zoomScale="106" zoomScaleNormal="100" zoomScaleSheetLayoutView="106" workbookViewId="0">
      <selection activeCell="J5" sqref="J5:AF7"/>
    </sheetView>
  </sheetViews>
  <sheetFormatPr defaultRowHeight="13.5" x14ac:dyDescent="0.4"/>
  <cols>
    <col min="1" max="6" width="3.125" style="1" customWidth="1"/>
    <col min="7" max="8" width="5.125" style="1" customWidth="1"/>
    <col min="9" max="10" width="2.625" style="1" customWidth="1"/>
    <col min="11" max="16" width="3.125" style="1" customWidth="1"/>
    <col min="17" max="18" width="2.625" style="1" customWidth="1"/>
    <col min="19" max="24" width="3.125" style="1" customWidth="1"/>
    <col min="25" max="26" width="2.625" style="1" customWidth="1"/>
    <col min="27" max="32" width="3.125" style="1" customWidth="1"/>
    <col min="33" max="42" width="2.625" style="1" customWidth="1"/>
    <col min="43" max="16384" width="9" style="1"/>
  </cols>
  <sheetData>
    <row r="1" spans="1:32" ht="16.5" customHeight="1" x14ac:dyDescent="0.4"/>
    <row r="2" spans="1:32" ht="12.95" customHeight="1" x14ac:dyDescent="0.4">
      <c r="A2" s="275" t="s">
        <v>247</v>
      </c>
      <c r="B2" s="275"/>
      <c r="C2" s="275"/>
      <c r="D2" s="275"/>
      <c r="E2" s="275"/>
      <c r="F2" s="275"/>
      <c r="G2" s="275"/>
      <c r="H2" s="275"/>
      <c r="I2" s="275"/>
      <c r="V2" s="11"/>
      <c r="W2" s="11"/>
      <c r="X2" s="11"/>
      <c r="Y2" s="11"/>
      <c r="Z2" s="11"/>
      <c r="AA2" s="11"/>
      <c r="AB2" s="11"/>
      <c r="AC2" s="11"/>
    </row>
    <row r="3" spans="1:32" ht="12.95" customHeight="1" x14ac:dyDescent="0.4">
      <c r="A3" s="275"/>
      <c r="B3" s="275"/>
      <c r="C3" s="275"/>
      <c r="D3" s="275"/>
      <c r="E3" s="275"/>
      <c r="F3" s="275"/>
      <c r="G3" s="275"/>
      <c r="H3" s="275"/>
      <c r="I3" s="275"/>
      <c r="S3" s="11"/>
      <c r="T3" s="11"/>
      <c r="U3" s="11"/>
      <c r="V3" s="11"/>
      <c r="W3" s="11"/>
      <c r="X3" s="11"/>
      <c r="Y3" s="11"/>
      <c r="Z3" s="11"/>
      <c r="AA3" s="11"/>
      <c r="AB3" s="11"/>
      <c r="AC3" s="11"/>
    </row>
    <row r="4" spans="1:32" ht="17.25" customHeight="1" x14ac:dyDescent="0.4">
      <c r="A4" s="1" t="s">
        <v>214</v>
      </c>
    </row>
    <row r="5" spans="1:32" ht="20.100000000000001" customHeight="1" x14ac:dyDescent="0.4">
      <c r="A5" s="340" t="s">
        <v>381</v>
      </c>
      <c r="B5" s="340"/>
      <c r="C5" s="340"/>
      <c r="D5" s="340"/>
      <c r="E5" s="340"/>
      <c r="F5" s="340"/>
      <c r="G5" s="343" t="s">
        <v>215</v>
      </c>
      <c r="H5" s="343"/>
      <c r="I5" s="343"/>
      <c r="J5" s="346">
        <f>IFERROR(データシート!D68,"")</f>
        <v>0</v>
      </c>
      <c r="K5" s="347"/>
      <c r="L5" s="347"/>
      <c r="M5" s="347"/>
      <c r="N5" s="347"/>
      <c r="O5" s="347"/>
      <c r="P5" s="347"/>
      <c r="Q5" s="347"/>
      <c r="R5" s="347"/>
      <c r="S5" s="347"/>
      <c r="T5" s="347"/>
      <c r="U5" s="347"/>
      <c r="V5" s="347"/>
      <c r="W5" s="347"/>
      <c r="X5" s="347"/>
      <c r="Y5" s="347"/>
      <c r="Z5" s="347"/>
      <c r="AA5" s="347"/>
      <c r="AB5" s="347"/>
      <c r="AC5" s="347"/>
      <c r="AD5" s="347"/>
      <c r="AE5" s="347"/>
      <c r="AF5" s="348"/>
    </row>
    <row r="6" spans="1:32" ht="20.100000000000001" customHeight="1" x14ac:dyDescent="0.4">
      <c r="A6" s="341"/>
      <c r="B6" s="341"/>
      <c r="C6" s="341"/>
      <c r="D6" s="341"/>
      <c r="E6" s="341"/>
      <c r="F6" s="341"/>
      <c r="G6" s="344"/>
      <c r="H6" s="344"/>
      <c r="I6" s="344"/>
      <c r="J6" s="346"/>
      <c r="K6" s="347"/>
      <c r="L6" s="347"/>
      <c r="M6" s="347"/>
      <c r="N6" s="347"/>
      <c r="O6" s="347"/>
      <c r="P6" s="347"/>
      <c r="Q6" s="347"/>
      <c r="R6" s="347"/>
      <c r="S6" s="347"/>
      <c r="T6" s="347"/>
      <c r="U6" s="347"/>
      <c r="V6" s="347"/>
      <c r="W6" s="347"/>
      <c r="X6" s="347"/>
      <c r="Y6" s="347"/>
      <c r="Z6" s="347"/>
      <c r="AA6" s="347"/>
      <c r="AB6" s="347"/>
      <c r="AC6" s="347"/>
      <c r="AD6" s="347"/>
      <c r="AE6" s="347"/>
      <c r="AF6" s="348"/>
    </row>
    <row r="7" spans="1:32" ht="20.100000000000001" customHeight="1" x14ac:dyDescent="0.4">
      <c r="A7" s="342"/>
      <c r="B7" s="342"/>
      <c r="C7" s="342"/>
      <c r="D7" s="342"/>
      <c r="E7" s="342"/>
      <c r="F7" s="342"/>
      <c r="G7" s="345"/>
      <c r="H7" s="345"/>
      <c r="I7" s="345"/>
      <c r="J7" s="346"/>
      <c r="K7" s="347"/>
      <c r="L7" s="347"/>
      <c r="M7" s="347"/>
      <c r="N7" s="347"/>
      <c r="O7" s="347"/>
      <c r="P7" s="347"/>
      <c r="Q7" s="347"/>
      <c r="R7" s="347"/>
      <c r="S7" s="347"/>
      <c r="T7" s="347"/>
      <c r="U7" s="347"/>
      <c r="V7" s="347"/>
      <c r="W7" s="347"/>
      <c r="X7" s="347"/>
      <c r="Y7" s="347"/>
      <c r="Z7" s="347"/>
      <c r="AA7" s="347"/>
      <c r="AB7" s="347"/>
      <c r="AC7" s="347"/>
      <c r="AD7" s="347"/>
      <c r="AE7" s="347"/>
      <c r="AF7" s="348"/>
    </row>
    <row r="8" spans="1:32" ht="30" customHeight="1" x14ac:dyDescent="0.4">
      <c r="A8" s="297" t="s">
        <v>216</v>
      </c>
      <c r="B8" s="297"/>
      <c r="C8" s="297"/>
      <c r="D8" s="297"/>
      <c r="E8" s="297"/>
      <c r="F8" s="297"/>
      <c r="G8" s="297"/>
      <c r="H8" s="297"/>
      <c r="I8" s="297"/>
      <c r="J8" s="349">
        <f>IFERROR(IF(データシート!D63="無し",データシート!D70,データシート!V67),"")</f>
        <v>0</v>
      </c>
      <c r="K8" s="287"/>
      <c r="L8" s="287"/>
      <c r="M8" s="287"/>
      <c r="N8" s="287"/>
      <c r="O8" s="287"/>
      <c r="P8" s="287"/>
      <c r="Q8" s="287"/>
      <c r="R8" s="287"/>
      <c r="S8" s="287"/>
      <c r="T8" s="287"/>
      <c r="U8" s="287"/>
      <c r="V8" s="287"/>
      <c r="W8" s="287"/>
      <c r="X8" s="287"/>
      <c r="Y8" s="287"/>
      <c r="Z8" s="287"/>
      <c r="AA8" s="287"/>
      <c r="AB8" s="287"/>
      <c r="AC8" s="287"/>
      <c r="AD8" s="287"/>
      <c r="AE8" s="287"/>
      <c r="AF8" s="262"/>
    </row>
    <row r="9" spans="1:32" ht="30" customHeight="1" x14ac:dyDescent="0.4">
      <c r="A9" s="297" t="s">
        <v>217</v>
      </c>
      <c r="B9" s="297"/>
      <c r="C9" s="297"/>
      <c r="D9" s="297"/>
      <c r="E9" s="297"/>
      <c r="F9" s="297"/>
      <c r="G9" s="297"/>
      <c r="H9" s="297"/>
      <c r="I9" s="297"/>
      <c r="J9" s="349">
        <f>IFERROR(データシート!D69,"")</f>
        <v>0</v>
      </c>
      <c r="K9" s="287"/>
      <c r="L9" s="287"/>
      <c r="M9" s="287"/>
      <c r="N9" s="287"/>
      <c r="O9" s="287"/>
      <c r="P9" s="287"/>
      <c r="Q9" s="287"/>
      <c r="R9" s="287"/>
      <c r="S9" s="287"/>
      <c r="T9" s="287"/>
      <c r="U9" s="287"/>
      <c r="V9" s="287"/>
      <c r="W9" s="287"/>
      <c r="X9" s="287"/>
      <c r="Y9" s="287"/>
      <c r="Z9" s="287"/>
      <c r="AA9" s="287"/>
      <c r="AB9" s="287"/>
      <c r="AC9" s="287"/>
      <c r="AD9" s="287"/>
      <c r="AE9" s="287"/>
      <c r="AF9" s="262"/>
    </row>
    <row r="10" spans="1:32" ht="9.9499999999999993" customHeight="1" x14ac:dyDescent="0.4">
      <c r="A10" s="317" t="s">
        <v>218</v>
      </c>
      <c r="B10" s="318"/>
      <c r="C10" s="318"/>
      <c r="D10" s="318"/>
      <c r="E10" s="318"/>
      <c r="F10" s="319"/>
      <c r="G10" s="316" t="s">
        <v>382</v>
      </c>
      <c r="H10" s="316"/>
      <c r="I10" s="338" t="str">
        <f>IFERROR(IF(データシート!D64="BEV","〇",""),"")</f>
        <v/>
      </c>
      <c r="J10" s="338"/>
      <c r="K10" s="271" t="s">
        <v>14</v>
      </c>
      <c r="L10" s="271"/>
      <c r="M10" s="271"/>
      <c r="N10" s="271"/>
      <c r="O10" s="271"/>
      <c r="P10" s="271"/>
      <c r="Q10" s="338" t="str">
        <f>IFERROR(IF(データシート!D64="PHEV","〇",""),"")</f>
        <v/>
      </c>
      <c r="R10" s="338"/>
      <c r="S10" s="271" t="s">
        <v>13</v>
      </c>
      <c r="T10" s="271"/>
      <c r="U10" s="271"/>
      <c r="V10" s="271"/>
      <c r="W10" s="271"/>
      <c r="X10" s="271"/>
      <c r="Y10" s="350" t="str">
        <f>IFERROR(IF(データシート!D64="FCV","〇",""),"")</f>
        <v/>
      </c>
      <c r="Z10" s="350"/>
      <c r="AA10" s="271" t="s">
        <v>12</v>
      </c>
      <c r="AB10" s="271"/>
      <c r="AC10" s="271"/>
      <c r="AD10" s="271"/>
      <c r="AE10" s="271"/>
      <c r="AF10" s="271"/>
    </row>
    <row r="11" spans="1:32" ht="9.9499999999999993" customHeight="1" x14ac:dyDescent="0.4">
      <c r="A11" s="320"/>
      <c r="B11" s="321"/>
      <c r="C11" s="321"/>
      <c r="D11" s="321"/>
      <c r="E11" s="321"/>
      <c r="F11" s="322"/>
      <c r="G11" s="316"/>
      <c r="H11" s="316"/>
      <c r="I11" s="338"/>
      <c r="J11" s="338"/>
      <c r="K11" s="271"/>
      <c r="L11" s="271"/>
      <c r="M11" s="271"/>
      <c r="N11" s="271"/>
      <c r="O11" s="271"/>
      <c r="P11" s="271"/>
      <c r="Q11" s="338"/>
      <c r="R11" s="338"/>
      <c r="S11" s="271"/>
      <c r="T11" s="271"/>
      <c r="U11" s="271"/>
      <c r="V11" s="271"/>
      <c r="W11" s="271"/>
      <c r="X11" s="271"/>
      <c r="Y11" s="350"/>
      <c r="Z11" s="350"/>
      <c r="AA11" s="271"/>
      <c r="AB11" s="271"/>
      <c r="AC11" s="271"/>
      <c r="AD11" s="271"/>
      <c r="AE11" s="271"/>
      <c r="AF11" s="271"/>
    </row>
    <row r="12" spans="1:32" ht="9.9499999999999993" customHeight="1" x14ac:dyDescent="0.4">
      <c r="A12" s="320"/>
      <c r="B12" s="321"/>
      <c r="C12" s="321"/>
      <c r="D12" s="321"/>
      <c r="E12" s="321"/>
      <c r="F12" s="322"/>
      <c r="G12" s="316"/>
      <c r="H12" s="316"/>
      <c r="I12" s="338" t="str">
        <f>IFERROR(IF(データシート!D64="バッテリー交換式電気自動車(改造)","〇",""),"")</f>
        <v/>
      </c>
      <c r="J12" s="338"/>
      <c r="K12" s="315" t="s">
        <v>219</v>
      </c>
      <c r="L12" s="315"/>
      <c r="M12" s="315"/>
      <c r="N12" s="315"/>
      <c r="O12" s="315"/>
      <c r="P12" s="315"/>
      <c r="Q12" s="315"/>
      <c r="R12" s="315"/>
      <c r="S12" s="315"/>
      <c r="T12" s="315"/>
      <c r="U12" s="338" t="str">
        <f>IFERROR(IF(データシート!D64="水素内燃機関型自動車(改造)","〇",""),"")</f>
        <v/>
      </c>
      <c r="V12" s="338"/>
      <c r="W12" s="316" t="s">
        <v>220</v>
      </c>
      <c r="X12" s="316"/>
      <c r="Y12" s="316"/>
      <c r="Z12" s="316"/>
      <c r="AA12" s="316"/>
      <c r="AB12" s="316"/>
      <c r="AC12" s="316"/>
      <c r="AD12" s="316"/>
      <c r="AE12" s="316"/>
      <c r="AF12" s="316"/>
    </row>
    <row r="13" spans="1:32" ht="9.9499999999999993" customHeight="1" x14ac:dyDescent="0.4">
      <c r="A13" s="320"/>
      <c r="B13" s="321"/>
      <c r="C13" s="321"/>
      <c r="D13" s="321"/>
      <c r="E13" s="321"/>
      <c r="F13" s="322"/>
      <c r="G13" s="316"/>
      <c r="H13" s="316"/>
      <c r="I13" s="338"/>
      <c r="J13" s="338"/>
      <c r="K13" s="315"/>
      <c r="L13" s="315"/>
      <c r="M13" s="315"/>
      <c r="N13" s="315"/>
      <c r="O13" s="315"/>
      <c r="P13" s="315"/>
      <c r="Q13" s="315"/>
      <c r="R13" s="315"/>
      <c r="S13" s="315"/>
      <c r="T13" s="315"/>
      <c r="U13" s="338"/>
      <c r="V13" s="338"/>
      <c r="W13" s="316"/>
      <c r="X13" s="316"/>
      <c r="Y13" s="316"/>
      <c r="Z13" s="316"/>
      <c r="AA13" s="316"/>
      <c r="AB13" s="316"/>
      <c r="AC13" s="316"/>
      <c r="AD13" s="316"/>
      <c r="AE13" s="316"/>
      <c r="AF13" s="316"/>
    </row>
    <row r="14" spans="1:32" ht="9.9499999999999993" customHeight="1" x14ac:dyDescent="0.4">
      <c r="A14" s="320"/>
      <c r="B14" s="321"/>
      <c r="C14" s="321"/>
      <c r="D14" s="321"/>
      <c r="E14" s="321"/>
      <c r="F14" s="322"/>
      <c r="G14" s="339" t="s">
        <v>383</v>
      </c>
      <c r="H14" s="339"/>
      <c r="I14" s="338" t="str">
        <f>IFERROR(IF(データシート!D65="軽自動車(バン)","〇",""),"")</f>
        <v/>
      </c>
      <c r="J14" s="338"/>
      <c r="K14" s="271" t="s">
        <v>37</v>
      </c>
      <c r="L14" s="271"/>
      <c r="M14" s="271"/>
      <c r="N14" s="271"/>
      <c r="O14" s="271"/>
      <c r="P14" s="271"/>
      <c r="Q14" s="338" t="str">
        <f>IFERROR(IF(データシート!D65="軽自動車(トラック)","〇",""),"")</f>
        <v/>
      </c>
      <c r="R14" s="338"/>
      <c r="S14" s="271" t="s">
        <v>38</v>
      </c>
      <c r="T14" s="271"/>
      <c r="U14" s="271"/>
      <c r="V14" s="271"/>
      <c r="W14" s="271"/>
      <c r="X14" s="271"/>
      <c r="Y14" s="338" t="str">
        <f>IFERROR(IF(データシート!D65="トラクタ","〇",""),"")</f>
        <v/>
      </c>
      <c r="Z14" s="338"/>
      <c r="AA14" s="271" t="s">
        <v>39</v>
      </c>
      <c r="AB14" s="271"/>
      <c r="AC14" s="271"/>
      <c r="AD14" s="271"/>
      <c r="AE14" s="271"/>
      <c r="AF14" s="271"/>
    </row>
    <row r="15" spans="1:32" ht="9.9499999999999993" customHeight="1" x14ac:dyDescent="0.4">
      <c r="A15" s="320"/>
      <c r="B15" s="321"/>
      <c r="C15" s="321"/>
      <c r="D15" s="321"/>
      <c r="E15" s="321"/>
      <c r="F15" s="322"/>
      <c r="G15" s="339"/>
      <c r="H15" s="339"/>
      <c r="I15" s="338"/>
      <c r="J15" s="338"/>
      <c r="K15" s="271"/>
      <c r="L15" s="271"/>
      <c r="M15" s="271"/>
      <c r="N15" s="271"/>
      <c r="O15" s="271"/>
      <c r="P15" s="271"/>
      <c r="Q15" s="338"/>
      <c r="R15" s="338"/>
      <c r="S15" s="271"/>
      <c r="T15" s="271"/>
      <c r="U15" s="271"/>
      <c r="V15" s="271"/>
      <c r="W15" s="271"/>
      <c r="X15" s="271"/>
      <c r="Y15" s="338"/>
      <c r="Z15" s="338"/>
      <c r="AA15" s="271"/>
      <c r="AB15" s="271"/>
      <c r="AC15" s="271"/>
      <c r="AD15" s="271"/>
      <c r="AE15" s="271"/>
      <c r="AF15" s="271"/>
    </row>
    <row r="16" spans="1:32" ht="9.9499999999999993" customHeight="1" x14ac:dyDescent="0.4">
      <c r="A16" s="320"/>
      <c r="B16" s="321"/>
      <c r="C16" s="321"/>
      <c r="D16" s="321"/>
      <c r="E16" s="321"/>
      <c r="F16" s="322"/>
      <c r="G16" s="339"/>
      <c r="H16" s="339"/>
      <c r="I16" s="338" t="str">
        <f>IFERROR(IF(データシート!D65="トラック(小型)","〇",""),"")</f>
        <v/>
      </c>
      <c r="J16" s="338"/>
      <c r="K16" s="271" t="s">
        <v>40</v>
      </c>
      <c r="L16" s="271"/>
      <c r="M16" s="271"/>
      <c r="N16" s="271"/>
      <c r="O16" s="271"/>
      <c r="P16" s="271"/>
      <c r="Q16" s="338" t="str">
        <f>IFERROR(IF(データシート!D65="トラック(中型)","〇",""),"")</f>
        <v/>
      </c>
      <c r="R16" s="338"/>
      <c r="S16" s="271" t="s">
        <v>41</v>
      </c>
      <c r="T16" s="271"/>
      <c r="U16" s="271"/>
      <c r="V16" s="271"/>
      <c r="W16" s="271"/>
      <c r="X16" s="271"/>
      <c r="Y16" s="338" t="str">
        <f>IFERROR(IF(データシート!D65="トラック(大型)","〇",""),"")</f>
        <v/>
      </c>
      <c r="Z16" s="338"/>
      <c r="AA16" s="271" t="s">
        <v>42</v>
      </c>
      <c r="AB16" s="271"/>
      <c r="AC16" s="271"/>
      <c r="AD16" s="271"/>
      <c r="AE16" s="271"/>
      <c r="AF16" s="271"/>
    </row>
    <row r="17" spans="1:32" ht="9.9499999999999993" customHeight="1" x14ac:dyDescent="0.4">
      <c r="A17" s="320"/>
      <c r="B17" s="321"/>
      <c r="C17" s="321"/>
      <c r="D17" s="321"/>
      <c r="E17" s="321"/>
      <c r="F17" s="322"/>
      <c r="G17" s="339"/>
      <c r="H17" s="339"/>
      <c r="I17" s="338"/>
      <c r="J17" s="338"/>
      <c r="K17" s="271"/>
      <c r="L17" s="271"/>
      <c r="M17" s="271"/>
      <c r="N17" s="271"/>
      <c r="O17" s="271"/>
      <c r="P17" s="271"/>
      <c r="Q17" s="338"/>
      <c r="R17" s="338"/>
      <c r="S17" s="271"/>
      <c r="T17" s="271"/>
      <c r="U17" s="271"/>
      <c r="V17" s="271"/>
      <c r="W17" s="271"/>
      <c r="X17" s="271"/>
      <c r="Y17" s="338"/>
      <c r="Z17" s="338"/>
      <c r="AA17" s="271"/>
      <c r="AB17" s="271"/>
      <c r="AC17" s="271"/>
      <c r="AD17" s="271"/>
      <c r="AE17" s="271"/>
      <c r="AF17" s="271"/>
    </row>
    <row r="18" spans="1:32" ht="9.9499999999999993" customHeight="1" x14ac:dyDescent="0.4">
      <c r="A18" s="320"/>
      <c r="B18" s="321"/>
      <c r="C18" s="321"/>
      <c r="D18" s="321"/>
      <c r="E18" s="321"/>
      <c r="F18" s="322"/>
      <c r="G18" s="276" t="s">
        <v>221</v>
      </c>
      <c r="H18" s="302"/>
      <c r="I18" s="302"/>
      <c r="J18" s="303"/>
      <c r="K18" s="309" t="str">
        <f>IFERROR(データシート!D72&amp;" "&amp;データシート!H72&amp;" "&amp;データシート!L72&amp;" "&amp;データシート!O72,"")</f>
        <v xml:space="preserve">   </v>
      </c>
      <c r="L18" s="310"/>
      <c r="M18" s="310"/>
      <c r="N18" s="310"/>
      <c r="O18" s="310"/>
      <c r="P18" s="310"/>
      <c r="Q18" s="310"/>
      <c r="R18" s="310"/>
      <c r="S18" s="310"/>
      <c r="T18" s="310"/>
      <c r="U18" s="310"/>
      <c r="V18" s="310"/>
      <c r="W18" s="310"/>
      <c r="X18" s="310"/>
      <c r="Y18" s="310"/>
      <c r="Z18" s="310"/>
      <c r="AA18" s="310"/>
      <c r="AB18" s="310"/>
      <c r="AC18" s="310"/>
      <c r="AD18" s="310"/>
      <c r="AE18" s="310"/>
      <c r="AF18" s="311"/>
    </row>
    <row r="19" spans="1:32" ht="9.9499999999999993" customHeight="1" x14ac:dyDescent="0.4">
      <c r="A19" s="320"/>
      <c r="B19" s="321"/>
      <c r="C19" s="321"/>
      <c r="D19" s="321"/>
      <c r="E19" s="321"/>
      <c r="F19" s="322"/>
      <c r="G19" s="306"/>
      <c r="H19" s="307"/>
      <c r="I19" s="307"/>
      <c r="J19" s="308"/>
      <c r="K19" s="312"/>
      <c r="L19" s="313"/>
      <c r="M19" s="313"/>
      <c r="N19" s="313"/>
      <c r="O19" s="313"/>
      <c r="P19" s="313"/>
      <c r="Q19" s="313"/>
      <c r="R19" s="313"/>
      <c r="S19" s="313"/>
      <c r="T19" s="313"/>
      <c r="U19" s="313"/>
      <c r="V19" s="313"/>
      <c r="W19" s="313"/>
      <c r="X19" s="313"/>
      <c r="Y19" s="313"/>
      <c r="Z19" s="313"/>
      <c r="AA19" s="313"/>
      <c r="AB19" s="313"/>
      <c r="AC19" s="313"/>
      <c r="AD19" s="313"/>
      <c r="AE19" s="313"/>
      <c r="AF19" s="314"/>
    </row>
    <row r="20" spans="1:32" ht="9.9499999999999993" customHeight="1" x14ac:dyDescent="0.4">
      <c r="A20" s="320"/>
      <c r="B20" s="321"/>
      <c r="C20" s="321"/>
      <c r="D20" s="321"/>
      <c r="E20" s="321"/>
      <c r="F20" s="322"/>
      <c r="G20" s="276" t="s">
        <v>222</v>
      </c>
      <c r="H20" s="302"/>
      <c r="I20" s="302"/>
      <c r="J20" s="303"/>
      <c r="K20" s="309">
        <f>データシート!D73</f>
        <v>0</v>
      </c>
      <c r="L20" s="310"/>
      <c r="M20" s="310"/>
      <c r="N20" s="310"/>
      <c r="O20" s="310"/>
      <c r="P20" s="310"/>
      <c r="Q20" s="310"/>
      <c r="R20" s="310"/>
      <c r="S20" s="310"/>
      <c r="T20" s="310"/>
      <c r="U20" s="310"/>
      <c r="V20" s="310"/>
      <c r="W20" s="310"/>
      <c r="X20" s="310"/>
      <c r="Y20" s="310"/>
      <c r="Z20" s="310"/>
      <c r="AA20" s="310"/>
      <c r="AB20" s="310"/>
      <c r="AC20" s="310"/>
      <c r="AD20" s="310"/>
      <c r="AE20" s="310"/>
      <c r="AF20" s="311"/>
    </row>
    <row r="21" spans="1:32" ht="9.9499999999999993" customHeight="1" x14ac:dyDescent="0.4">
      <c r="A21" s="320"/>
      <c r="B21" s="321"/>
      <c r="C21" s="321"/>
      <c r="D21" s="321"/>
      <c r="E21" s="321"/>
      <c r="F21" s="322"/>
      <c r="G21" s="306"/>
      <c r="H21" s="307"/>
      <c r="I21" s="307"/>
      <c r="J21" s="308"/>
      <c r="K21" s="312"/>
      <c r="L21" s="313"/>
      <c r="M21" s="313"/>
      <c r="N21" s="313"/>
      <c r="O21" s="313"/>
      <c r="P21" s="313"/>
      <c r="Q21" s="313"/>
      <c r="R21" s="313"/>
      <c r="S21" s="313"/>
      <c r="T21" s="313"/>
      <c r="U21" s="313"/>
      <c r="V21" s="313"/>
      <c r="W21" s="313"/>
      <c r="X21" s="313"/>
      <c r="Y21" s="313"/>
      <c r="Z21" s="313"/>
      <c r="AA21" s="313"/>
      <c r="AB21" s="313"/>
      <c r="AC21" s="313"/>
      <c r="AD21" s="313"/>
      <c r="AE21" s="313"/>
      <c r="AF21" s="314"/>
    </row>
    <row r="22" spans="1:32" ht="9.9499999999999993" customHeight="1" x14ac:dyDescent="0.4">
      <c r="A22" s="320"/>
      <c r="B22" s="321"/>
      <c r="C22" s="321"/>
      <c r="D22" s="321"/>
      <c r="E22" s="321"/>
      <c r="F22" s="322"/>
      <c r="G22" s="301" t="s">
        <v>43</v>
      </c>
      <c r="H22" s="277"/>
      <c r="I22" s="277"/>
      <c r="J22" s="278"/>
      <c r="K22" s="301">
        <f>データシート!D74</f>
        <v>0</v>
      </c>
      <c r="L22" s="277"/>
      <c r="M22" s="277"/>
      <c r="N22" s="277"/>
      <c r="O22" s="277"/>
      <c r="P22" s="277"/>
      <c r="Q22" s="277"/>
      <c r="R22" s="277"/>
      <c r="S22" s="277"/>
      <c r="T22" s="277"/>
      <c r="U22" s="277"/>
      <c r="V22" s="277"/>
      <c r="W22" s="277"/>
      <c r="X22" s="277"/>
      <c r="Y22" s="277"/>
      <c r="Z22" s="277"/>
      <c r="AA22" s="277"/>
      <c r="AB22" s="277"/>
      <c r="AC22" s="277"/>
      <c r="AD22" s="277"/>
      <c r="AE22" s="277"/>
      <c r="AF22" s="278"/>
    </row>
    <row r="23" spans="1:32" ht="9.9499999999999993" customHeight="1" x14ac:dyDescent="0.4">
      <c r="A23" s="320"/>
      <c r="B23" s="321"/>
      <c r="C23" s="321"/>
      <c r="D23" s="321"/>
      <c r="E23" s="321"/>
      <c r="F23" s="322"/>
      <c r="G23" s="283"/>
      <c r="H23" s="284"/>
      <c r="I23" s="284"/>
      <c r="J23" s="285"/>
      <c r="K23" s="282"/>
      <c r="L23" s="280"/>
      <c r="M23" s="280"/>
      <c r="N23" s="280"/>
      <c r="O23" s="280"/>
      <c r="P23" s="280"/>
      <c r="Q23" s="280"/>
      <c r="R23" s="280"/>
      <c r="S23" s="280"/>
      <c r="T23" s="280"/>
      <c r="U23" s="280"/>
      <c r="V23" s="280"/>
      <c r="W23" s="280"/>
      <c r="X23" s="280"/>
      <c r="Y23" s="280"/>
      <c r="Z23" s="280"/>
      <c r="AA23" s="280"/>
      <c r="AB23" s="280"/>
      <c r="AC23" s="280"/>
      <c r="AD23" s="280"/>
      <c r="AE23" s="280"/>
      <c r="AF23" s="281"/>
    </row>
    <row r="24" spans="1:32" ht="9.9499999999999993" customHeight="1" x14ac:dyDescent="0.4">
      <c r="A24" s="320"/>
      <c r="B24" s="321"/>
      <c r="C24" s="321"/>
      <c r="D24" s="321"/>
      <c r="E24" s="321"/>
      <c r="F24" s="322"/>
      <c r="G24" s="301" t="s">
        <v>44</v>
      </c>
      <c r="H24" s="277"/>
      <c r="I24" s="277"/>
      <c r="J24" s="278"/>
      <c r="K24" s="301">
        <f>データシート!D75</f>
        <v>0</v>
      </c>
      <c r="L24" s="277"/>
      <c r="M24" s="277"/>
      <c r="N24" s="277"/>
      <c r="O24" s="277"/>
      <c r="P24" s="277"/>
      <c r="Q24" s="277"/>
      <c r="R24" s="277"/>
      <c r="S24" s="277"/>
      <c r="T24" s="277"/>
      <c r="U24" s="277"/>
      <c r="V24" s="277"/>
      <c r="W24" s="277"/>
      <c r="X24" s="277"/>
      <c r="Y24" s="277"/>
      <c r="Z24" s="277"/>
      <c r="AA24" s="277"/>
      <c r="AB24" s="277"/>
      <c r="AC24" s="277"/>
      <c r="AD24" s="277"/>
      <c r="AE24" s="277"/>
      <c r="AF24" s="278"/>
    </row>
    <row r="25" spans="1:32" ht="9.9499999999999993" customHeight="1" x14ac:dyDescent="0.4">
      <c r="A25" s="320"/>
      <c r="B25" s="321"/>
      <c r="C25" s="321"/>
      <c r="D25" s="321"/>
      <c r="E25" s="321"/>
      <c r="F25" s="322"/>
      <c r="G25" s="283"/>
      <c r="H25" s="284"/>
      <c r="I25" s="284"/>
      <c r="J25" s="285"/>
      <c r="K25" s="283"/>
      <c r="L25" s="284"/>
      <c r="M25" s="284"/>
      <c r="N25" s="284"/>
      <c r="O25" s="284"/>
      <c r="P25" s="284"/>
      <c r="Q25" s="284"/>
      <c r="R25" s="284"/>
      <c r="S25" s="284"/>
      <c r="T25" s="284"/>
      <c r="U25" s="284"/>
      <c r="V25" s="284"/>
      <c r="W25" s="284"/>
      <c r="X25" s="284"/>
      <c r="Y25" s="284"/>
      <c r="Z25" s="284"/>
      <c r="AA25" s="284"/>
      <c r="AB25" s="284"/>
      <c r="AC25" s="284"/>
      <c r="AD25" s="284"/>
      <c r="AE25" s="284"/>
      <c r="AF25" s="285"/>
    </row>
    <row r="26" spans="1:32" ht="9.9499999999999993" customHeight="1" x14ac:dyDescent="0.4">
      <c r="A26" s="320"/>
      <c r="B26" s="321"/>
      <c r="C26" s="321"/>
      <c r="D26" s="321"/>
      <c r="E26" s="321"/>
      <c r="F26" s="322"/>
      <c r="G26" s="332" t="s">
        <v>45</v>
      </c>
      <c r="H26" s="333"/>
      <c r="I26" s="333"/>
      <c r="J26" s="334"/>
      <c r="K26" s="301">
        <f>データシート!D76</f>
        <v>0</v>
      </c>
      <c r="L26" s="277"/>
      <c r="M26" s="277"/>
      <c r="N26" s="277"/>
      <c r="O26" s="277" t="s">
        <v>223</v>
      </c>
      <c r="P26" s="277">
        <f>データシート!L76</f>
        <v>0</v>
      </c>
      <c r="Q26" s="277"/>
      <c r="R26" s="277"/>
      <c r="S26" s="278"/>
      <c r="T26" s="326" t="s">
        <v>384</v>
      </c>
      <c r="U26" s="327"/>
      <c r="V26" s="327"/>
      <c r="W26" s="327"/>
      <c r="X26" s="327"/>
      <c r="Y26" s="328"/>
      <c r="Z26" s="301">
        <f>データシート!D77</f>
        <v>0</v>
      </c>
      <c r="AA26" s="277"/>
      <c r="AB26" s="277"/>
      <c r="AC26" s="277"/>
      <c r="AD26" s="277"/>
      <c r="AE26" s="277"/>
      <c r="AF26" s="278"/>
    </row>
    <row r="27" spans="1:32" ht="9.9499999999999993" customHeight="1" x14ac:dyDescent="0.4">
      <c r="A27" s="320"/>
      <c r="B27" s="321"/>
      <c r="C27" s="321"/>
      <c r="D27" s="321"/>
      <c r="E27" s="321"/>
      <c r="F27" s="322"/>
      <c r="G27" s="335"/>
      <c r="H27" s="336"/>
      <c r="I27" s="336"/>
      <c r="J27" s="337"/>
      <c r="K27" s="283"/>
      <c r="L27" s="284"/>
      <c r="M27" s="284"/>
      <c r="N27" s="284"/>
      <c r="O27" s="284"/>
      <c r="P27" s="284"/>
      <c r="Q27" s="284"/>
      <c r="R27" s="284"/>
      <c r="S27" s="285"/>
      <c r="T27" s="329"/>
      <c r="U27" s="330"/>
      <c r="V27" s="330"/>
      <c r="W27" s="330"/>
      <c r="X27" s="330"/>
      <c r="Y27" s="331"/>
      <c r="Z27" s="283"/>
      <c r="AA27" s="284"/>
      <c r="AB27" s="284"/>
      <c r="AC27" s="284"/>
      <c r="AD27" s="284"/>
      <c r="AE27" s="284"/>
      <c r="AF27" s="285"/>
    </row>
    <row r="28" spans="1:32" ht="15" customHeight="1" x14ac:dyDescent="0.4">
      <c r="A28" s="320"/>
      <c r="B28" s="321"/>
      <c r="C28" s="321"/>
      <c r="D28" s="321"/>
      <c r="E28" s="321"/>
      <c r="F28" s="322"/>
      <c r="G28" s="301" t="s">
        <v>224</v>
      </c>
      <c r="H28" s="277"/>
      <c r="I28" s="277"/>
      <c r="J28" s="277"/>
      <c r="K28" s="277"/>
      <c r="L28" s="278"/>
      <c r="M28" s="301" t="str">
        <f>IFERROR(IF(データシート!D78="有り","〇",""),"")</f>
        <v/>
      </c>
      <c r="N28" s="278"/>
      <c r="O28" s="276" t="s">
        <v>225</v>
      </c>
      <c r="P28" s="302"/>
      <c r="Q28" s="302"/>
      <c r="R28" s="302"/>
      <c r="S28" s="302"/>
      <c r="T28" s="302"/>
      <c r="U28" s="302"/>
      <c r="V28" s="303"/>
      <c r="W28" s="301" t="str">
        <f>IFERROR(IF(データシート!D78="無し","〇",""),"")</f>
        <v/>
      </c>
      <c r="X28" s="278"/>
      <c r="Y28" s="276" t="s">
        <v>226</v>
      </c>
      <c r="Z28" s="302"/>
      <c r="AA28" s="302"/>
      <c r="AB28" s="302"/>
      <c r="AC28" s="302"/>
      <c r="AD28" s="302"/>
      <c r="AE28" s="302"/>
      <c r="AF28" s="303"/>
    </row>
    <row r="29" spans="1:32" ht="15" customHeight="1" x14ac:dyDescent="0.4">
      <c r="A29" s="323"/>
      <c r="B29" s="324"/>
      <c r="C29" s="324"/>
      <c r="D29" s="324"/>
      <c r="E29" s="324"/>
      <c r="F29" s="325"/>
      <c r="G29" s="282"/>
      <c r="H29" s="280"/>
      <c r="I29" s="280"/>
      <c r="J29" s="280"/>
      <c r="K29" s="280"/>
      <c r="L29" s="281"/>
      <c r="M29" s="282"/>
      <c r="N29" s="281"/>
      <c r="O29" s="279"/>
      <c r="P29" s="304"/>
      <c r="Q29" s="304"/>
      <c r="R29" s="304"/>
      <c r="S29" s="304"/>
      <c r="T29" s="304"/>
      <c r="U29" s="304"/>
      <c r="V29" s="305"/>
      <c r="W29" s="282"/>
      <c r="X29" s="281"/>
      <c r="Y29" s="279"/>
      <c r="Z29" s="304"/>
      <c r="AA29" s="304"/>
      <c r="AB29" s="304"/>
      <c r="AC29" s="304"/>
      <c r="AD29" s="304"/>
      <c r="AE29" s="304"/>
      <c r="AF29" s="305"/>
    </row>
    <row r="30" spans="1:32" ht="15" customHeight="1" x14ac:dyDescent="0.4">
      <c r="A30" s="271" t="s">
        <v>227</v>
      </c>
      <c r="B30" s="271"/>
      <c r="C30" s="271"/>
      <c r="D30" s="271"/>
      <c r="E30" s="271"/>
      <c r="F30" s="271"/>
      <c r="G30" s="271"/>
      <c r="H30" s="271"/>
      <c r="I30" s="271"/>
      <c r="J30" s="271"/>
      <c r="K30" s="271"/>
      <c r="L30" s="271"/>
      <c r="M30" s="271"/>
      <c r="N30" s="271"/>
      <c r="O30" s="271"/>
      <c r="P30" s="271"/>
      <c r="Q30" s="271"/>
      <c r="R30" s="271"/>
      <c r="S30" s="271"/>
      <c r="T30" s="271"/>
      <c r="U30" s="271"/>
      <c r="V30" s="271"/>
      <c r="W30" s="298">
        <f>IFERROR(データシート!D66,"")</f>
        <v>0</v>
      </c>
      <c r="X30" s="298"/>
      <c r="Y30" s="298"/>
      <c r="Z30" s="298"/>
      <c r="AA30" s="298"/>
      <c r="AB30" s="298"/>
      <c r="AC30" s="298"/>
      <c r="AD30" s="298"/>
      <c r="AE30" s="298"/>
      <c r="AF30" s="298"/>
    </row>
    <row r="31" spans="1:32" ht="15" customHeight="1" x14ac:dyDescent="0.4">
      <c r="A31" s="271"/>
      <c r="B31" s="271"/>
      <c r="C31" s="271"/>
      <c r="D31" s="271"/>
      <c r="E31" s="271"/>
      <c r="F31" s="271"/>
      <c r="G31" s="271"/>
      <c r="H31" s="271"/>
      <c r="I31" s="271"/>
      <c r="J31" s="271"/>
      <c r="K31" s="271"/>
      <c r="L31" s="271"/>
      <c r="M31" s="271"/>
      <c r="N31" s="271"/>
      <c r="O31" s="271"/>
      <c r="P31" s="271"/>
      <c r="Q31" s="271"/>
      <c r="R31" s="271"/>
      <c r="S31" s="271"/>
      <c r="T31" s="271"/>
      <c r="U31" s="271"/>
      <c r="V31" s="271"/>
      <c r="W31" s="298"/>
      <c r="X31" s="298"/>
      <c r="Y31" s="298"/>
      <c r="Z31" s="298"/>
      <c r="AA31" s="298"/>
      <c r="AB31" s="298"/>
      <c r="AC31" s="298"/>
      <c r="AD31" s="298"/>
      <c r="AE31" s="298"/>
      <c r="AF31" s="298"/>
    </row>
    <row r="32" spans="1:32" ht="9.9499999999999993" customHeight="1" x14ac:dyDescent="0.4">
      <c r="A32" s="271" t="s">
        <v>228</v>
      </c>
      <c r="B32" s="271"/>
      <c r="C32" s="271"/>
      <c r="D32" s="271"/>
      <c r="E32" s="271"/>
      <c r="F32" s="271"/>
      <c r="G32" s="271"/>
      <c r="H32" s="271"/>
      <c r="I32" s="271"/>
      <c r="J32" s="271"/>
      <c r="K32" s="271"/>
      <c r="L32" s="271"/>
      <c r="M32" s="271"/>
      <c r="N32" s="271"/>
      <c r="O32" s="271"/>
      <c r="P32" s="271"/>
      <c r="Q32" s="271"/>
      <c r="R32" s="271"/>
      <c r="S32" s="271"/>
      <c r="T32" s="271"/>
      <c r="U32" s="271"/>
      <c r="V32" s="271"/>
      <c r="W32" s="271" t="s">
        <v>229</v>
      </c>
      <c r="X32" s="271"/>
      <c r="Y32" s="271"/>
      <c r="Z32" s="271"/>
      <c r="AA32" s="271"/>
      <c r="AB32" s="271"/>
      <c r="AC32" s="271"/>
      <c r="AD32" s="271"/>
      <c r="AE32" s="271"/>
      <c r="AF32" s="271"/>
    </row>
    <row r="33" spans="1:32" ht="9.9499999999999993" customHeight="1" x14ac:dyDescent="0.4">
      <c r="A33" s="271"/>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row>
    <row r="34" spans="1:32" ht="15" customHeight="1" x14ac:dyDescent="0.4">
      <c r="A34" s="294" t="s">
        <v>385</v>
      </c>
      <c r="B34" s="294"/>
      <c r="C34" s="294"/>
      <c r="D34" s="294"/>
      <c r="E34" s="294"/>
      <c r="F34" s="294"/>
      <c r="G34" s="294"/>
      <c r="H34" s="294"/>
      <c r="I34" s="294"/>
      <c r="J34" s="294"/>
      <c r="K34" s="294"/>
      <c r="L34" s="294"/>
      <c r="M34" s="294"/>
      <c r="N34" s="294"/>
      <c r="O34" s="294"/>
      <c r="P34" s="294"/>
      <c r="Q34" s="294"/>
      <c r="R34" s="294"/>
      <c r="S34" s="294"/>
      <c r="T34" s="294"/>
      <c r="U34" s="294"/>
      <c r="V34" s="294"/>
      <c r="W34" s="299">
        <f>データシート!D79</f>
        <v>0</v>
      </c>
      <c r="X34" s="299"/>
      <c r="Y34" s="299"/>
      <c r="Z34" s="299"/>
      <c r="AA34" s="299"/>
      <c r="AB34" s="299"/>
      <c r="AC34" s="299"/>
      <c r="AD34" s="300"/>
      <c r="AE34" s="293" t="s">
        <v>196</v>
      </c>
      <c r="AF34" s="271"/>
    </row>
    <row r="35" spans="1:32" ht="15" customHeight="1" x14ac:dyDescent="0.4">
      <c r="A35" s="294"/>
      <c r="B35" s="294"/>
      <c r="C35" s="294"/>
      <c r="D35" s="294"/>
      <c r="E35" s="294"/>
      <c r="F35" s="294"/>
      <c r="G35" s="294"/>
      <c r="H35" s="294"/>
      <c r="I35" s="294"/>
      <c r="J35" s="294"/>
      <c r="K35" s="294"/>
      <c r="L35" s="294"/>
      <c r="M35" s="294"/>
      <c r="N35" s="294"/>
      <c r="O35" s="294"/>
      <c r="P35" s="294"/>
      <c r="Q35" s="294"/>
      <c r="R35" s="294"/>
      <c r="S35" s="294"/>
      <c r="T35" s="294"/>
      <c r="U35" s="294"/>
      <c r="V35" s="294"/>
      <c r="W35" s="299"/>
      <c r="X35" s="299"/>
      <c r="Y35" s="299"/>
      <c r="Z35" s="299"/>
      <c r="AA35" s="299"/>
      <c r="AB35" s="299"/>
      <c r="AC35" s="299"/>
      <c r="AD35" s="300"/>
      <c r="AE35" s="293"/>
      <c r="AF35" s="271"/>
    </row>
    <row r="36" spans="1:32" ht="15" customHeight="1" x14ac:dyDescent="0.4">
      <c r="A36" s="294" t="s">
        <v>230</v>
      </c>
      <c r="B36" s="294"/>
      <c r="C36" s="294"/>
      <c r="D36" s="294"/>
      <c r="E36" s="294"/>
      <c r="F36" s="294"/>
      <c r="G36" s="294"/>
      <c r="H36" s="294"/>
      <c r="I36" s="294"/>
      <c r="J36" s="294"/>
      <c r="K36" s="294"/>
      <c r="L36" s="294"/>
      <c r="M36" s="294"/>
      <c r="N36" s="294"/>
      <c r="O36" s="294"/>
      <c r="P36" s="294"/>
      <c r="Q36" s="294"/>
      <c r="R36" s="294"/>
      <c r="S36" s="294"/>
      <c r="T36" s="294"/>
      <c r="U36" s="294"/>
      <c r="V36" s="294"/>
      <c r="W36" s="295">
        <f>データシート!D80</f>
        <v>0</v>
      </c>
      <c r="X36" s="295"/>
      <c r="Y36" s="295"/>
      <c r="Z36" s="295"/>
      <c r="AA36" s="295"/>
      <c r="AB36" s="295"/>
      <c r="AC36" s="295"/>
      <c r="AD36" s="296"/>
      <c r="AE36" s="293" t="s">
        <v>196</v>
      </c>
      <c r="AF36" s="271"/>
    </row>
    <row r="37" spans="1:32" ht="15" customHeight="1" x14ac:dyDescent="0.4">
      <c r="A37" s="294"/>
      <c r="B37" s="294"/>
      <c r="C37" s="294"/>
      <c r="D37" s="294"/>
      <c r="E37" s="294"/>
      <c r="F37" s="294"/>
      <c r="G37" s="294"/>
      <c r="H37" s="294"/>
      <c r="I37" s="294"/>
      <c r="J37" s="294"/>
      <c r="K37" s="294"/>
      <c r="L37" s="294"/>
      <c r="M37" s="294"/>
      <c r="N37" s="294"/>
      <c r="O37" s="294"/>
      <c r="P37" s="294"/>
      <c r="Q37" s="294"/>
      <c r="R37" s="294"/>
      <c r="S37" s="294"/>
      <c r="T37" s="294"/>
      <c r="U37" s="294"/>
      <c r="V37" s="294"/>
      <c r="W37" s="295"/>
      <c r="X37" s="295"/>
      <c r="Y37" s="295"/>
      <c r="Z37" s="295"/>
      <c r="AA37" s="295"/>
      <c r="AB37" s="295"/>
      <c r="AC37" s="295"/>
      <c r="AD37" s="296"/>
      <c r="AE37" s="293"/>
      <c r="AF37" s="271"/>
    </row>
    <row r="38" spans="1:32" s="2" customFormat="1" ht="15" customHeight="1" x14ac:dyDescent="0.4">
      <c r="A38" s="294" t="s">
        <v>231</v>
      </c>
      <c r="B38" s="294"/>
      <c r="C38" s="294"/>
      <c r="D38" s="294"/>
      <c r="E38" s="294"/>
      <c r="F38" s="294"/>
      <c r="G38" s="294"/>
      <c r="H38" s="294"/>
      <c r="I38" s="294"/>
      <c r="J38" s="294"/>
      <c r="K38" s="294"/>
      <c r="L38" s="294"/>
      <c r="M38" s="294"/>
      <c r="N38" s="294"/>
      <c r="O38" s="294"/>
      <c r="P38" s="294"/>
      <c r="Q38" s="294"/>
      <c r="R38" s="294"/>
      <c r="S38" s="294"/>
      <c r="T38" s="294"/>
      <c r="U38" s="294"/>
      <c r="V38" s="294"/>
      <c r="W38" s="295">
        <f>データシート!D82</f>
        <v>0</v>
      </c>
      <c r="X38" s="295"/>
      <c r="Y38" s="295"/>
      <c r="Z38" s="295"/>
      <c r="AA38" s="295"/>
      <c r="AB38" s="295"/>
      <c r="AC38" s="295"/>
      <c r="AD38" s="296"/>
      <c r="AE38" s="293" t="s">
        <v>196</v>
      </c>
      <c r="AF38" s="271"/>
    </row>
    <row r="39" spans="1:32" s="2" customFormat="1" ht="15" customHeight="1" x14ac:dyDescent="0.4">
      <c r="A39" s="294"/>
      <c r="B39" s="294"/>
      <c r="C39" s="294"/>
      <c r="D39" s="294"/>
      <c r="E39" s="294"/>
      <c r="F39" s="294"/>
      <c r="G39" s="294"/>
      <c r="H39" s="294"/>
      <c r="I39" s="294"/>
      <c r="J39" s="294"/>
      <c r="K39" s="294"/>
      <c r="L39" s="294"/>
      <c r="M39" s="294"/>
      <c r="N39" s="294"/>
      <c r="O39" s="294"/>
      <c r="P39" s="294"/>
      <c r="Q39" s="294"/>
      <c r="R39" s="294"/>
      <c r="S39" s="294"/>
      <c r="T39" s="294"/>
      <c r="U39" s="294"/>
      <c r="V39" s="294"/>
      <c r="W39" s="295"/>
      <c r="X39" s="295"/>
      <c r="Y39" s="295"/>
      <c r="Z39" s="295"/>
      <c r="AA39" s="295"/>
      <c r="AB39" s="295"/>
      <c r="AC39" s="295"/>
      <c r="AD39" s="296"/>
      <c r="AE39" s="293"/>
      <c r="AF39" s="271"/>
    </row>
    <row r="40" spans="1:32" ht="15" customHeight="1" x14ac:dyDescent="0.4">
      <c r="A40" s="294" t="s">
        <v>386</v>
      </c>
      <c r="B40" s="294"/>
      <c r="C40" s="294"/>
      <c r="D40" s="294"/>
      <c r="E40" s="294"/>
      <c r="F40" s="294"/>
      <c r="G40" s="294"/>
      <c r="H40" s="294"/>
      <c r="I40" s="294"/>
      <c r="J40" s="294"/>
      <c r="K40" s="294"/>
      <c r="L40" s="294"/>
      <c r="M40" s="294"/>
      <c r="N40" s="294"/>
      <c r="O40" s="294"/>
      <c r="P40" s="294"/>
      <c r="Q40" s="294"/>
      <c r="R40" s="294"/>
      <c r="S40" s="294"/>
      <c r="T40" s="294"/>
      <c r="U40" s="294"/>
      <c r="V40" s="294"/>
      <c r="W40" s="295" t="str">
        <f>データシート!H82</f>
        <v/>
      </c>
      <c r="X40" s="295"/>
      <c r="Y40" s="295"/>
      <c r="Z40" s="295"/>
      <c r="AA40" s="295"/>
      <c r="AB40" s="295"/>
      <c r="AC40" s="295"/>
      <c r="AD40" s="296"/>
      <c r="AE40" s="293" t="s">
        <v>196</v>
      </c>
      <c r="AF40" s="271"/>
    </row>
    <row r="41" spans="1:32" ht="15" customHeight="1" x14ac:dyDescent="0.4">
      <c r="A41" s="294"/>
      <c r="B41" s="294"/>
      <c r="C41" s="294"/>
      <c r="D41" s="294"/>
      <c r="E41" s="294"/>
      <c r="F41" s="294"/>
      <c r="G41" s="294"/>
      <c r="H41" s="294"/>
      <c r="I41" s="294"/>
      <c r="J41" s="294"/>
      <c r="K41" s="294"/>
      <c r="L41" s="294"/>
      <c r="M41" s="294"/>
      <c r="N41" s="294"/>
      <c r="O41" s="294"/>
      <c r="P41" s="294"/>
      <c r="Q41" s="294"/>
      <c r="R41" s="294"/>
      <c r="S41" s="294"/>
      <c r="T41" s="294"/>
      <c r="U41" s="294"/>
      <c r="V41" s="294"/>
      <c r="W41" s="295"/>
      <c r="X41" s="295"/>
      <c r="Y41" s="295"/>
      <c r="Z41" s="295"/>
      <c r="AA41" s="295"/>
      <c r="AB41" s="295"/>
      <c r="AC41" s="295"/>
      <c r="AD41" s="296"/>
      <c r="AE41" s="293"/>
      <c r="AF41" s="271"/>
    </row>
    <row r="42" spans="1:32" ht="15" customHeight="1" x14ac:dyDescent="0.4">
      <c r="A42" s="294" t="s">
        <v>232</v>
      </c>
      <c r="B42" s="294"/>
      <c r="C42" s="294"/>
      <c r="D42" s="294"/>
      <c r="E42" s="294"/>
      <c r="F42" s="294"/>
      <c r="G42" s="294"/>
      <c r="H42" s="294"/>
      <c r="I42" s="294"/>
      <c r="J42" s="294"/>
      <c r="K42" s="294"/>
      <c r="L42" s="294"/>
      <c r="M42" s="294"/>
      <c r="N42" s="294"/>
      <c r="O42" s="294"/>
      <c r="P42" s="294"/>
      <c r="Q42" s="294"/>
      <c r="R42" s="294"/>
      <c r="S42" s="294"/>
      <c r="T42" s="294"/>
      <c r="U42" s="294"/>
      <c r="V42" s="294"/>
      <c r="W42" s="295">
        <f>データシート!K82</f>
        <v>0</v>
      </c>
      <c r="X42" s="295"/>
      <c r="Y42" s="295"/>
      <c r="Z42" s="295"/>
      <c r="AA42" s="295"/>
      <c r="AB42" s="295"/>
      <c r="AC42" s="295"/>
      <c r="AD42" s="296"/>
      <c r="AE42" s="293" t="s">
        <v>196</v>
      </c>
      <c r="AF42" s="271"/>
    </row>
    <row r="43" spans="1:32" ht="15" customHeight="1" x14ac:dyDescent="0.4">
      <c r="A43" s="294"/>
      <c r="B43" s="294"/>
      <c r="C43" s="294"/>
      <c r="D43" s="294"/>
      <c r="E43" s="294"/>
      <c r="F43" s="294"/>
      <c r="G43" s="294"/>
      <c r="H43" s="294"/>
      <c r="I43" s="294"/>
      <c r="J43" s="294"/>
      <c r="K43" s="294"/>
      <c r="L43" s="294"/>
      <c r="M43" s="294"/>
      <c r="N43" s="294"/>
      <c r="O43" s="294"/>
      <c r="P43" s="294"/>
      <c r="Q43" s="294"/>
      <c r="R43" s="294"/>
      <c r="S43" s="294"/>
      <c r="T43" s="294"/>
      <c r="U43" s="294"/>
      <c r="V43" s="294"/>
      <c r="W43" s="295"/>
      <c r="X43" s="295"/>
      <c r="Y43" s="295"/>
      <c r="Z43" s="295"/>
      <c r="AA43" s="295"/>
      <c r="AB43" s="295"/>
      <c r="AC43" s="295"/>
      <c r="AD43" s="296"/>
      <c r="AE43" s="293"/>
      <c r="AF43" s="271"/>
    </row>
    <row r="44" spans="1:32" ht="15" customHeight="1" x14ac:dyDescent="0.4">
      <c r="A44" s="297" t="s">
        <v>233</v>
      </c>
      <c r="B44" s="294"/>
      <c r="C44" s="294"/>
      <c r="D44" s="294"/>
      <c r="E44" s="294"/>
      <c r="F44" s="294"/>
      <c r="G44" s="294"/>
      <c r="H44" s="294"/>
      <c r="I44" s="294"/>
      <c r="J44" s="294"/>
      <c r="K44" s="294"/>
      <c r="L44" s="294"/>
      <c r="M44" s="294"/>
      <c r="N44" s="294"/>
      <c r="O44" s="294"/>
      <c r="P44" s="294"/>
      <c r="Q44" s="294"/>
      <c r="R44" s="294"/>
      <c r="S44" s="294"/>
      <c r="T44" s="294"/>
      <c r="U44" s="294"/>
      <c r="V44" s="294"/>
      <c r="W44" s="295">
        <f>データシート!O82</f>
        <v>0</v>
      </c>
      <c r="X44" s="295"/>
      <c r="Y44" s="295"/>
      <c r="Z44" s="295"/>
      <c r="AA44" s="295"/>
      <c r="AB44" s="295"/>
      <c r="AC44" s="295"/>
      <c r="AD44" s="296"/>
      <c r="AE44" s="293" t="s">
        <v>196</v>
      </c>
      <c r="AF44" s="271"/>
    </row>
    <row r="45" spans="1:32" ht="15" customHeight="1" x14ac:dyDescent="0.4">
      <c r="A45" s="294"/>
      <c r="B45" s="294"/>
      <c r="C45" s="294"/>
      <c r="D45" s="294"/>
      <c r="E45" s="294"/>
      <c r="F45" s="294"/>
      <c r="G45" s="294"/>
      <c r="H45" s="294"/>
      <c r="I45" s="294"/>
      <c r="J45" s="294"/>
      <c r="K45" s="294"/>
      <c r="L45" s="294"/>
      <c r="M45" s="294"/>
      <c r="N45" s="294"/>
      <c r="O45" s="294"/>
      <c r="P45" s="294"/>
      <c r="Q45" s="294"/>
      <c r="R45" s="294"/>
      <c r="S45" s="294"/>
      <c r="T45" s="294"/>
      <c r="U45" s="294"/>
      <c r="V45" s="294"/>
      <c r="W45" s="295"/>
      <c r="X45" s="295"/>
      <c r="Y45" s="295"/>
      <c r="Z45" s="295"/>
      <c r="AA45" s="295"/>
      <c r="AB45" s="295"/>
      <c r="AC45" s="295"/>
      <c r="AD45" s="296"/>
      <c r="AE45" s="293"/>
      <c r="AF45" s="271"/>
    </row>
    <row r="46" spans="1:32" s="2" customFormat="1" ht="12.95" customHeight="1" x14ac:dyDescent="0.4">
      <c r="A46" s="2" t="s">
        <v>56</v>
      </c>
      <c r="B46" s="2" t="s">
        <v>234</v>
      </c>
    </row>
    <row r="47" spans="1:32" s="2" customFormat="1" ht="12.95" customHeight="1" x14ac:dyDescent="0.4">
      <c r="A47" s="2" t="s">
        <v>58</v>
      </c>
      <c r="B47" s="2" t="s">
        <v>235</v>
      </c>
    </row>
    <row r="48" spans="1:32" s="2" customFormat="1" ht="12.95" customHeight="1" x14ac:dyDescent="0.4">
      <c r="A48" s="2" t="s">
        <v>60</v>
      </c>
      <c r="B48" s="2" t="s">
        <v>236</v>
      </c>
    </row>
    <row r="49" spans="1:13" s="2" customFormat="1" ht="12.95" customHeight="1" x14ac:dyDescent="0.4">
      <c r="A49" s="2" t="s">
        <v>65</v>
      </c>
      <c r="B49" s="2" t="s">
        <v>237</v>
      </c>
      <c r="M49" s="2" t="s">
        <v>238</v>
      </c>
    </row>
    <row r="50" spans="1:13" s="2" customFormat="1" ht="12.95" customHeight="1" x14ac:dyDescent="0.4">
      <c r="M50" s="2" t="s">
        <v>239</v>
      </c>
    </row>
    <row r="51" spans="1:13" s="2" customFormat="1" ht="12.95" customHeight="1" x14ac:dyDescent="0.4">
      <c r="M51" s="2" t="s">
        <v>240</v>
      </c>
    </row>
    <row r="52" spans="1:13" s="2" customFormat="1" ht="12.95" customHeight="1" x14ac:dyDescent="0.4">
      <c r="A52" s="2" t="s">
        <v>67</v>
      </c>
      <c r="B52" s="2" t="s">
        <v>241</v>
      </c>
    </row>
    <row r="53" spans="1:13" s="2" customFormat="1" ht="9.9499999999999993" customHeight="1" x14ac:dyDescent="0.4">
      <c r="A53" s="2" t="s">
        <v>69</v>
      </c>
      <c r="B53" s="2" t="s">
        <v>242</v>
      </c>
    </row>
    <row r="54" spans="1:13" s="2" customFormat="1" ht="9.9499999999999993" customHeight="1" x14ac:dyDescent="0.4">
      <c r="A54" s="2" t="s">
        <v>71</v>
      </c>
      <c r="B54" s="2" t="s">
        <v>243</v>
      </c>
    </row>
    <row r="55" spans="1:13" s="2" customFormat="1" ht="9.9499999999999993" customHeight="1" x14ac:dyDescent="0.4">
      <c r="A55" s="2" t="s">
        <v>72</v>
      </c>
      <c r="B55" s="2" t="s">
        <v>244</v>
      </c>
    </row>
    <row r="56" spans="1:13" s="2" customFormat="1" ht="9.9499999999999993" customHeight="1" x14ac:dyDescent="0.4">
      <c r="A56" s="2" t="s">
        <v>73</v>
      </c>
      <c r="B56" s="2" t="s">
        <v>245</v>
      </c>
    </row>
    <row r="57" spans="1:13" s="2" customFormat="1" ht="9.9499999999999993" customHeight="1" x14ac:dyDescent="0.4">
      <c r="A57" s="2" t="s">
        <v>74</v>
      </c>
      <c r="B57" s="2" t="s">
        <v>246</v>
      </c>
    </row>
    <row r="58" spans="1:13" s="2" customFormat="1" ht="9.9499999999999993" customHeight="1" x14ac:dyDescent="0.4"/>
    <row r="59" spans="1:13" s="2" customFormat="1" ht="9.9499999999999993" customHeight="1" x14ac:dyDescent="0.4"/>
    <row r="60" spans="1:13" s="2" customFormat="1" ht="9.9499999999999993" customHeight="1" x14ac:dyDescent="0.4"/>
    <row r="61" spans="1:13" ht="9.9499999999999993" customHeight="1" x14ac:dyDescent="0.4"/>
    <row r="62" spans="1:13" ht="9.9499999999999993" customHeight="1" x14ac:dyDescent="0.4"/>
    <row r="63" spans="1:13" ht="9.9499999999999993" customHeight="1" x14ac:dyDescent="0.4"/>
    <row r="64" spans="1:13"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sheetData>
  <sheetProtection algorithmName="SHA-512" hashValue="v2X3qCM6X0kpcCPRhZCNXrb8FfBhSt5ZMD1k8ytI5/DQh+tQYE3LYGbhKJos4yD2a2y6OahiFblRwFvQATTNhQ==" saltValue="ufjde4vDT/dFrvC7ch4nEA==" spinCount="100000" sheet="1" objects="1" scenarios="1"/>
  <mergeCells count="74">
    <mergeCell ref="A2:I3"/>
    <mergeCell ref="A5:F7"/>
    <mergeCell ref="G5:I7"/>
    <mergeCell ref="U12:V13"/>
    <mergeCell ref="A8:I8"/>
    <mergeCell ref="A9:I9"/>
    <mergeCell ref="G10:H13"/>
    <mergeCell ref="I10:J11"/>
    <mergeCell ref="I12:J13"/>
    <mergeCell ref="J5:AF7"/>
    <mergeCell ref="J8:AF8"/>
    <mergeCell ref="J9:AF9"/>
    <mergeCell ref="K10:P11"/>
    <mergeCell ref="Q10:R11"/>
    <mergeCell ref="Y10:Z11"/>
    <mergeCell ref="AA10:AF11"/>
    <mergeCell ref="G14:H17"/>
    <mergeCell ref="I14:J15"/>
    <mergeCell ref="I16:J17"/>
    <mergeCell ref="K14:P15"/>
    <mergeCell ref="Q14:R15"/>
    <mergeCell ref="K16:P17"/>
    <mergeCell ref="Q16:R17"/>
    <mergeCell ref="Y16:Z17"/>
    <mergeCell ref="S16:X17"/>
    <mergeCell ref="AA16:AF17"/>
    <mergeCell ref="Y14:Z15"/>
    <mergeCell ref="AA14:AF15"/>
    <mergeCell ref="K12:T13"/>
    <mergeCell ref="W12:AF13"/>
    <mergeCell ref="A10:F29"/>
    <mergeCell ref="G28:L29"/>
    <mergeCell ref="M28:N29"/>
    <mergeCell ref="O28:V29"/>
    <mergeCell ref="W28:X29"/>
    <mergeCell ref="S14:X15"/>
    <mergeCell ref="S10:X11"/>
    <mergeCell ref="T26:Y27"/>
    <mergeCell ref="G24:J25"/>
    <mergeCell ref="K24:AF25"/>
    <mergeCell ref="G26:J27"/>
    <mergeCell ref="K26:N27"/>
    <mergeCell ref="O26:O27"/>
    <mergeCell ref="P26:S27"/>
    <mergeCell ref="Z26:AF27"/>
    <mergeCell ref="Y28:AF29"/>
    <mergeCell ref="G18:J19"/>
    <mergeCell ref="K18:AF19"/>
    <mergeCell ref="G20:J21"/>
    <mergeCell ref="K20:AF21"/>
    <mergeCell ref="G22:J23"/>
    <mergeCell ref="K22:AF23"/>
    <mergeCell ref="AE36:AF37"/>
    <mergeCell ref="A38:V39"/>
    <mergeCell ref="W38:AD39"/>
    <mergeCell ref="AE38:AF39"/>
    <mergeCell ref="A30:V31"/>
    <mergeCell ref="W30:AF31"/>
    <mergeCell ref="A32:V33"/>
    <mergeCell ref="W32:AF33"/>
    <mergeCell ref="A34:V35"/>
    <mergeCell ref="W34:AD35"/>
    <mergeCell ref="AE34:AF35"/>
    <mergeCell ref="A36:V37"/>
    <mergeCell ref="W36:AD37"/>
    <mergeCell ref="AE40:AF41"/>
    <mergeCell ref="A42:V43"/>
    <mergeCell ref="W42:AD43"/>
    <mergeCell ref="AE42:AF43"/>
    <mergeCell ref="A44:V45"/>
    <mergeCell ref="W44:AD45"/>
    <mergeCell ref="AE44:AF45"/>
    <mergeCell ref="A40:V41"/>
    <mergeCell ref="W40:AD41"/>
  </mergeCells>
  <phoneticPr fontId="2"/>
  <conditionalFormatting sqref="K26:N27">
    <cfRule type="cellIs" dxfId="38" priority="2" operator="equal">
      <formula>0</formula>
    </cfRule>
  </conditionalFormatting>
  <conditionalFormatting sqref="Z26:AF27">
    <cfRule type="cellIs" dxfId="37" priority="1" operator="equal">
      <formula>0</formula>
    </cfRule>
  </conditionalFormatting>
  <printOptions horizontalCentered="1"/>
  <pageMargins left="0.23622047244094488" right="0.23622047244094488" top="0.74803149606299213" bottom="0.74803149606299213"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F4EC0-4DF2-4707-B6EA-6003950766CE}">
  <sheetPr>
    <tabColor rgb="FF00B050"/>
  </sheetPr>
  <dimension ref="A1:AD64"/>
  <sheetViews>
    <sheetView showGridLines="0" view="pageBreakPreview" zoomScale="106" zoomScaleNormal="100" zoomScaleSheetLayoutView="106" workbookViewId="0">
      <selection activeCell="O23" sqref="O23:T24"/>
    </sheetView>
  </sheetViews>
  <sheetFormatPr defaultRowHeight="13.5" x14ac:dyDescent="0.4"/>
  <cols>
    <col min="1" max="6" width="2.875" style="1" customWidth="1"/>
    <col min="7" max="9" width="4.125" style="1" customWidth="1"/>
    <col min="10" max="11" width="1.875" style="1" customWidth="1"/>
    <col min="12" max="16" width="3.625" style="1" customWidth="1"/>
    <col min="17" max="18" width="1.875" style="1" customWidth="1"/>
    <col min="19" max="23" width="3.625" style="1" customWidth="1"/>
    <col min="24" max="25" width="1.875" style="1" customWidth="1"/>
    <col min="26" max="30" width="3.625" style="1" customWidth="1"/>
    <col min="31" max="43" width="2.625" style="1" customWidth="1"/>
    <col min="44" max="16384" width="9" style="1"/>
  </cols>
  <sheetData>
    <row r="1" spans="1:30" ht="12.95" customHeight="1" x14ac:dyDescent="0.4">
      <c r="A1" s="275" t="s">
        <v>248</v>
      </c>
      <c r="B1" s="275"/>
      <c r="C1" s="275"/>
      <c r="D1" s="275"/>
      <c r="E1" s="275"/>
      <c r="F1" s="275"/>
      <c r="G1" s="275"/>
      <c r="H1" s="275"/>
      <c r="I1" s="275"/>
      <c r="W1" s="11"/>
      <c r="X1" s="11"/>
      <c r="Y1" s="11"/>
      <c r="Z1" s="11"/>
      <c r="AA1" s="11"/>
      <c r="AB1" s="11"/>
      <c r="AC1" s="11"/>
      <c r="AD1" s="11"/>
    </row>
    <row r="2" spans="1:30" ht="12.95" customHeight="1" x14ac:dyDescent="0.4">
      <c r="A2" s="275"/>
      <c r="B2" s="275"/>
      <c r="C2" s="275"/>
      <c r="D2" s="275"/>
      <c r="E2" s="275"/>
      <c r="F2" s="275"/>
      <c r="G2" s="275"/>
      <c r="H2" s="275"/>
      <c r="I2" s="275"/>
      <c r="T2" s="11"/>
      <c r="U2" s="11"/>
      <c r="V2" s="11"/>
      <c r="W2" s="11"/>
      <c r="X2" s="11"/>
      <c r="Y2" s="11"/>
      <c r="Z2" s="11"/>
      <c r="AA2" s="11"/>
      <c r="AB2" s="11"/>
      <c r="AC2" s="11"/>
      <c r="AD2" s="11"/>
    </row>
    <row r="3" spans="1:30" ht="12.95" customHeight="1" x14ac:dyDescent="0.4">
      <c r="A3" s="24"/>
      <c r="B3" s="24"/>
      <c r="C3" s="24"/>
      <c r="D3" s="24"/>
      <c r="E3" s="24"/>
      <c r="F3" s="24"/>
      <c r="G3" s="24"/>
      <c r="H3" s="24"/>
      <c r="I3" s="24"/>
      <c r="T3" s="11"/>
      <c r="U3" s="11"/>
      <c r="V3" s="11"/>
      <c r="W3" s="11"/>
      <c r="X3" s="11"/>
      <c r="Y3" s="11"/>
      <c r="Z3" s="11"/>
      <c r="AA3" s="11"/>
      <c r="AB3" s="11"/>
      <c r="AC3" s="11"/>
      <c r="AD3" s="11"/>
    </row>
    <row r="4" spans="1:30" ht="17.25" customHeight="1" x14ac:dyDescent="0.4">
      <c r="A4" s="12" t="s">
        <v>249</v>
      </c>
    </row>
    <row r="5" spans="1:30" ht="17.25" customHeight="1" thickBot="1" x14ac:dyDescent="0.45">
      <c r="A5" s="12"/>
      <c r="B5" s="1" t="s">
        <v>29</v>
      </c>
    </row>
    <row r="6" spans="1:30" ht="12.95" customHeight="1" x14ac:dyDescent="0.4">
      <c r="A6" s="12"/>
      <c r="G6" s="269" t="s">
        <v>250</v>
      </c>
      <c r="H6" s="269"/>
      <c r="I6" s="368"/>
      <c r="J6" s="356" t="str">
        <f>IFERROR(IF(データシート!D42="無し","〇",""),"")</f>
        <v/>
      </c>
      <c r="K6" s="356"/>
      <c r="L6" s="358" t="s">
        <v>54</v>
      </c>
      <c r="M6" s="358"/>
      <c r="N6" s="358"/>
      <c r="O6" s="358"/>
      <c r="P6" s="358"/>
      <c r="Q6" s="360" t="str">
        <f>IFERROR(IF(データシート!D42="有り","〇",""),"")</f>
        <v/>
      </c>
      <c r="R6" s="361"/>
      <c r="S6" s="364" t="s">
        <v>53</v>
      </c>
      <c r="T6" s="365"/>
      <c r="U6" s="365"/>
      <c r="V6" s="365"/>
      <c r="W6" s="365"/>
      <c r="X6" s="17"/>
      <c r="Y6" s="17"/>
      <c r="Z6" s="17"/>
      <c r="AA6" s="17"/>
      <c r="AB6" s="17"/>
      <c r="AC6" s="17"/>
      <c r="AD6" s="18"/>
    </row>
    <row r="7" spans="1:30" ht="12.95" customHeight="1" thickBot="1" x14ac:dyDescent="0.45">
      <c r="A7" s="12"/>
      <c r="G7" s="367"/>
      <c r="H7" s="367"/>
      <c r="I7" s="369"/>
      <c r="J7" s="357"/>
      <c r="K7" s="357"/>
      <c r="L7" s="359"/>
      <c r="M7" s="359"/>
      <c r="N7" s="359"/>
      <c r="O7" s="359"/>
      <c r="P7" s="359"/>
      <c r="Q7" s="362"/>
      <c r="R7" s="363"/>
      <c r="S7" s="366"/>
      <c r="T7" s="367"/>
      <c r="U7" s="367"/>
      <c r="V7" s="367"/>
      <c r="W7" s="367"/>
      <c r="X7" s="21"/>
      <c r="Y7" s="21"/>
      <c r="Z7" s="21"/>
      <c r="AA7" s="21"/>
      <c r="AB7" s="21"/>
      <c r="AC7" s="21"/>
      <c r="AD7" s="22"/>
    </row>
    <row r="8" spans="1:30" ht="17.25" customHeight="1" x14ac:dyDescent="0.4">
      <c r="A8" s="403" t="s">
        <v>30</v>
      </c>
      <c r="B8" s="404"/>
      <c r="C8" s="404"/>
      <c r="D8" s="404"/>
      <c r="E8" s="404"/>
      <c r="F8" s="404"/>
      <c r="G8" s="409" t="s">
        <v>31</v>
      </c>
      <c r="H8" s="409"/>
      <c r="I8" s="409"/>
      <c r="J8" s="412">
        <f>データシート!D68</f>
        <v>0</v>
      </c>
      <c r="K8" s="412"/>
      <c r="L8" s="412"/>
      <c r="M8" s="412"/>
      <c r="N8" s="412"/>
      <c r="O8" s="412"/>
      <c r="P8" s="412"/>
      <c r="Q8" s="412"/>
      <c r="R8" s="412"/>
      <c r="S8" s="412"/>
      <c r="T8" s="412"/>
      <c r="U8" s="412"/>
      <c r="V8" s="412"/>
      <c r="W8" s="412"/>
      <c r="X8" s="412"/>
      <c r="Y8" s="412"/>
      <c r="Z8" s="412"/>
      <c r="AA8" s="412"/>
      <c r="AB8" s="412"/>
      <c r="AC8" s="412"/>
      <c r="AD8" s="413"/>
    </row>
    <row r="9" spans="1:30" ht="17.25" customHeight="1" x14ac:dyDescent="0.4">
      <c r="A9" s="405"/>
      <c r="B9" s="406"/>
      <c r="C9" s="406"/>
      <c r="D9" s="406"/>
      <c r="E9" s="406"/>
      <c r="F9" s="406"/>
      <c r="G9" s="410"/>
      <c r="H9" s="410"/>
      <c r="I9" s="410"/>
      <c r="J9" s="414"/>
      <c r="K9" s="414"/>
      <c r="L9" s="414"/>
      <c r="M9" s="414"/>
      <c r="N9" s="414"/>
      <c r="O9" s="414"/>
      <c r="P9" s="414"/>
      <c r="Q9" s="414"/>
      <c r="R9" s="414"/>
      <c r="S9" s="414"/>
      <c r="T9" s="414"/>
      <c r="U9" s="414"/>
      <c r="V9" s="414"/>
      <c r="W9" s="414"/>
      <c r="X9" s="414"/>
      <c r="Y9" s="414"/>
      <c r="Z9" s="414"/>
      <c r="AA9" s="414"/>
      <c r="AB9" s="414"/>
      <c r="AC9" s="414"/>
      <c r="AD9" s="415"/>
    </row>
    <row r="10" spans="1:30" ht="17.25" customHeight="1" thickBot="1" x14ac:dyDescent="0.45">
      <c r="A10" s="407"/>
      <c r="B10" s="408"/>
      <c r="C10" s="408"/>
      <c r="D10" s="408"/>
      <c r="E10" s="408"/>
      <c r="F10" s="408"/>
      <c r="G10" s="411"/>
      <c r="H10" s="411"/>
      <c r="I10" s="411"/>
      <c r="J10" s="416"/>
      <c r="K10" s="416"/>
      <c r="L10" s="416"/>
      <c r="M10" s="416"/>
      <c r="N10" s="416"/>
      <c r="O10" s="416"/>
      <c r="P10" s="416"/>
      <c r="Q10" s="416"/>
      <c r="R10" s="416"/>
      <c r="S10" s="416"/>
      <c r="T10" s="416"/>
      <c r="U10" s="416"/>
      <c r="V10" s="416"/>
      <c r="W10" s="416"/>
      <c r="X10" s="416"/>
      <c r="Y10" s="416"/>
      <c r="Z10" s="416"/>
      <c r="AA10" s="416"/>
      <c r="AB10" s="416"/>
      <c r="AC10" s="416"/>
      <c r="AD10" s="417"/>
    </row>
    <row r="11" spans="1:30" ht="12.95" customHeight="1" thickBot="1" x14ac:dyDescent="0.45">
      <c r="A11" s="418" t="s">
        <v>32</v>
      </c>
      <c r="B11" s="419"/>
      <c r="C11" s="419"/>
      <c r="D11" s="419"/>
      <c r="E11" s="419"/>
      <c r="F11" s="419"/>
      <c r="G11" s="422" t="s">
        <v>33</v>
      </c>
      <c r="H11" s="422"/>
      <c r="I11" s="423"/>
      <c r="J11" s="424" t="str">
        <f>IFERROR(IF(データシート!D45="BEV","〇",""),"")</f>
        <v/>
      </c>
      <c r="K11" s="425"/>
      <c r="L11" s="426" t="s">
        <v>14</v>
      </c>
      <c r="M11" s="426"/>
      <c r="N11" s="426"/>
      <c r="O11" s="426"/>
      <c r="P11" s="426"/>
      <c r="Q11" s="425" t="str">
        <f>IFERROR(IF(データシート!D45="PHEV","〇",""),"")</f>
        <v/>
      </c>
      <c r="R11" s="425"/>
      <c r="S11" s="426" t="s">
        <v>13</v>
      </c>
      <c r="T11" s="426"/>
      <c r="U11" s="426"/>
      <c r="V11" s="426"/>
      <c r="W11" s="426"/>
      <c r="X11" s="425" t="str">
        <f>IFERROR(IF(データシート!D45="FCV","〇",""),"")</f>
        <v/>
      </c>
      <c r="Y11" s="425"/>
      <c r="Z11" s="426" t="s">
        <v>12</v>
      </c>
      <c r="AA11" s="426"/>
      <c r="AB11" s="426"/>
      <c r="AC11" s="426"/>
      <c r="AD11" s="427"/>
    </row>
    <row r="12" spans="1:30" ht="12.95" customHeight="1" thickBot="1" x14ac:dyDescent="0.45">
      <c r="A12" s="420"/>
      <c r="B12" s="421"/>
      <c r="C12" s="421"/>
      <c r="D12" s="421"/>
      <c r="E12" s="421"/>
      <c r="F12" s="421"/>
      <c r="G12" s="316"/>
      <c r="H12" s="316"/>
      <c r="I12" s="395"/>
      <c r="J12" s="396"/>
      <c r="K12" s="397"/>
      <c r="L12" s="398"/>
      <c r="M12" s="398"/>
      <c r="N12" s="398"/>
      <c r="O12" s="398"/>
      <c r="P12" s="398"/>
      <c r="Q12" s="397"/>
      <c r="R12" s="397"/>
      <c r="S12" s="398"/>
      <c r="T12" s="398"/>
      <c r="U12" s="398"/>
      <c r="V12" s="398"/>
      <c r="W12" s="398"/>
      <c r="X12" s="397"/>
      <c r="Y12" s="397"/>
      <c r="Z12" s="398"/>
      <c r="AA12" s="398"/>
      <c r="AB12" s="398"/>
      <c r="AC12" s="398"/>
      <c r="AD12" s="402"/>
    </row>
    <row r="13" spans="1:30" ht="12.95" customHeight="1" thickBot="1" x14ac:dyDescent="0.45">
      <c r="A13" s="420"/>
      <c r="B13" s="421"/>
      <c r="C13" s="421"/>
      <c r="D13" s="421"/>
      <c r="E13" s="421"/>
      <c r="F13" s="421"/>
      <c r="G13" s="316"/>
      <c r="H13" s="316"/>
      <c r="I13" s="395"/>
      <c r="J13" s="396" t="str">
        <f>IFERROR(IF(データシート!D45="バッテリー交換式電気自動車(改造)","〇",""),"")</f>
        <v/>
      </c>
      <c r="K13" s="397"/>
      <c r="L13" s="428" t="s">
        <v>34</v>
      </c>
      <c r="M13" s="429"/>
      <c r="N13" s="429"/>
      <c r="O13" s="429"/>
      <c r="P13" s="429"/>
      <c r="Q13" s="397" t="str">
        <f>IFERROR(IF(データシート!D45="水素内燃機関型自動車(改造)","〇",""),"")</f>
        <v/>
      </c>
      <c r="R13" s="397"/>
      <c r="S13" s="428" t="s">
        <v>35</v>
      </c>
      <c r="T13" s="429"/>
      <c r="U13" s="429"/>
      <c r="V13" s="429"/>
      <c r="W13" s="429"/>
      <c r="X13" s="400"/>
      <c r="Y13" s="400"/>
      <c r="Z13" s="400"/>
      <c r="AA13" s="400"/>
      <c r="AB13" s="400"/>
      <c r="AC13" s="400"/>
      <c r="AD13" s="401"/>
    </row>
    <row r="14" spans="1:30" ht="12.95" customHeight="1" thickBot="1" x14ac:dyDescent="0.45">
      <c r="A14" s="420"/>
      <c r="B14" s="421"/>
      <c r="C14" s="421"/>
      <c r="D14" s="421"/>
      <c r="E14" s="421"/>
      <c r="F14" s="421"/>
      <c r="G14" s="316"/>
      <c r="H14" s="316"/>
      <c r="I14" s="395"/>
      <c r="J14" s="396"/>
      <c r="K14" s="397"/>
      <c r="L14" s="429"/>
      <c r="M14" s="429"/>
      <c r="N14" s="429"/>
      <c r="O14" s="429"/>
      <c r="P14" s="429"/>
      <c r="Q14" s="397"/>
      <c r="R14" s="397"/>
      <c r="S14" s="429"/>
      <c r="T14" s="429"/>
      <c r="U14" s="429"/>
      <c r="V14" s="429"/>
      <c r="W14" s="429"/>
      <c r="X14" s="400"/>
      <c r="Y14" s="400"/>
      <c r="Z14" s="400"/>
      <c r="AA14" s="400"/>
      <c r="AB14" s="400"/>
      <c r="AC14" s="400"/>
      <c r="AD14" s="401"/>
    </row>
    <row r="15" spans="1:30" ht="12.95" customHeight="1" thickBot="1" x14ac:dyDescent="0.45">
      <c r="A15" s="420"/>
      <c r="B15" s="421"/>
      <c r="C15" s="421"/>
      <c r="D15" s="421"/>
      <c r="E15" s="421"/>
      <c r="F15" s="421"/>
      <c r="G15" s="339" t="s">
        <v>36</v>
      </c>
      <c r="H15" s="316"/>
      <c r="I15" s="395"/>
      <c r="J15" s="396" t="str">
        <f>IFERROR(IF(データシート!D46="軽自動車(バン)","〇",""),"")</f>
        <v/>
      </c>
      <c r="K15" s="397"/>
      <c r="L15" s="398" t="s">
        <v>37</v>
      </c>
      <c r="M15" s="398"/>
      <c r="N15" s="398"/>
      <c r="O15" s="398"/>
      <c r="P15" s="398"/>
      <c r="Q15" s="397" t="str">
        <f>IFERROR(IF(データシート!D46="軽自動車(トラック)","〇",""),"")</f>
        <v/>
      </c>
      <c r="R15" s="397"/>
      <c r="S15" s="398" t="s">
        <v>38</v>
      </c>
      <c r="T15" s="398"/>
      <c r="U15" s="398"/>
      <c r="V15" s="398"/>
      <c r="W15" s="398"/>
      <c r="X15" s="397" t="str">
        <f>IFERROR(IF(データシート!D46="トラクタ","〇",""),"")</f>
        <v/>
      </c>
      <c r="Y15" s="397"/>
      <c r="Z15" s="398" t="s">
        <v>39</v>
      </c>
      <c r="AA15" s="398"/>
      <c r="AB15" s="398"/>
      <c r="AC15" s="398"/>
      <c r="AD15" s="402"/>
    </row>
    <row r="16" spans="1:30" ht="12.95" customHeight="1" thickBot="1" x14ac:dyDescent="0.45">
      <c r="A16" s="420"/>
      <c r="B16" s="421"/>
      <c r="C16" s="421"/>
      <c r="D16" s="421"/>
      <c r="E16" s="421"/>
      <c r="F16" s="421"/>
      <c r="G16" s="316"/>
      <c r="H16" s="316"/>
      <c r="I16" s="395"/>
      <c r="J16" s="396"/>
      <c r="K16" s="397"/>
      <c r="L16" s="398"/>
      <c r="M16" s="398"/>
      <c r="N16" s="398"/>
      <c r="O16" s="398"/>
      <c r="P16" s="398"/>
      <c r="Q16" s="397"/>
      <c r="R16" s="397"/>
      <c r="S16" s="398"/>
      <c r="T16" s="398"/>
      <c r="U16" s="398"/>
      <c r="V16" s="398"/>
      <c r="W16" s="398"/>
      <c r="X16" s="397"/>
      <c r="Y16" s="397"/>
      <c r="Z16" s="398"/>
      <c r="AA16" s="398"/>
      <c r="AB16" s="398"/>
      <c r="AC16" s="398"/>
      <c r="AD16" s="402"/>
    </row>
    <row r="17" spans="1:30" ht="12.95" customHeight="1" thickBot="1" x14ac:dyDescent="0.45">
      <c r="A17" s="420"/>
      <c r="B17" s="421"/>
      <c r="C17" s="421"/>
      <c r="D17" s="421"/>
      <c r="E17" s="421"/>
      <c r="F17" s="421"/>
      <c r="G17" s="316"/>
      <c r="H17" s="316"/>
      <c r="I17" s="395"/>
      <c r="J17" s="396" t="str">
        <f>IFERROR(IF(データシート!D46="トラック(小型)","〇",""),"")</f>
        <v/>
      </c>
      <c r="K17" s="397"/>
      <c r="L17" s="399" t="s">
        <v>40</v>
      </c>
      <c r="M17" s="398"/>
      <c r="N17" s="398"/>
      <c r="O17" s="398"/>
      <c r="P17" s="398"/>
      <c r="Q17" s="397" t="str">
        <f>IFERROR(IF(データシート!D46="トラック(中型)","〇",""),"")</f>
        <v/>
      </c>
      <c r="R17" s="397"/>
      <c r="S17" s="399" t="s">
        <v>41</v>
      </c>
      <c r="T17" s="398"/>
      <c r="U17" s="398"/>
      <c r="V17" s="398"/>
      <c r="W17" s="398"/>
      <c r="X17" s="397" t="str">
        <f>IFERROR(IF(データシート!D46="トラック(大型)","〇",""),"")</f>
        <v/>
      </c>
      <c r="Y17" s="397"/>
      <c r="Z17" s="399" t="s">
        <v>42</v>
      </c>
      <c r="AA17" s="398"/>
      <c r="AB17" s="398"/>
      <c r="AC17" s="398"/>
      <c r="AD17" s="402"/>
    </row>
    <row r="18" spans="1:30" ht="12.95" customHeight="1" thickBot="1" x14ac:dyDescent="0.45">
      <c r="A18" s="420"/>
      <c r="B18" s="421"/>
      <c r="C18" s="421"/>
      <c r="D18" s="421"/>
      <c r="E18" s="421"/>
      <c r="F18" s="421"/>
      <c r="G18" s="316"/>
      <c r="H18" s="316"/>
      <c r="I18" s="395"/>
      <c r="J18" s="396"/>
      <c r="K18" s="397"/>
      <c r="L18" s="398"/>
      <c r="M18" s="398"/>
      <c r="N18" s="398"/>
      <c r="O18" s="398"/>
      <c r="P18" s="398"/>
      <c r="Q18" s="397"/>
      <c r="R18" s="397"/>
      <c r="S18" s="398"/>
      <c r="T18" s="398"/>
      <c r="U18" s="398"/>
      <c r="V18" s="398"/>
      <c r="W18" s="398"/>
      <c r="X18" s="397"/>
      <c r="Y18" s="397"/>
      <c r="Z18" s="398"/>
      <c r="AA18" s="398"/>
      <c r="AB18" s="398"/>
      <c r="AC18" s="398"/>
      <c r="AD18" s="402"/>
    </row>
    <row r="19" spans="1:30" ht="12.95" customHeight="1" x14ac:dyDescent="0.4">
      <c r="A19" s="420"/>
      <c r="B19" s="421"/>
      <c r="C19" s="421"/>
      <c r="D19" s="421"/>
      <c r="E19" s="421"/>
      <c r="F19" s="421"/>
      <c r="G19" s="271" t="s">
        <v>43</v>
      </c>
      <c r="H19" s="271"/>
      <c r="I19" s="271"/>
      <c r="J19" s="351">
        <f>データシート!D48</f>
        <v>0</v>
      </c>
      <c r="K19" s="351"/>
      <c r="L19" s="351"/>
      <c r="M19" s="351"/>
      <c r="N19" s="351"/>
      <c r="O19" s="351"/>
      <c r="P19" s="351"/>
      <c r="Q19" s="351"/>
      <c r="R19" s="351"/>
      <c r="S19" s="351"/>
      <c r="T19" s="351"/>
      <c r="U19" s="351"/>
      <c r="V19" s="351"/>
      <c r="W19" s="351"/>
      <c r="X19" s="351"/>
      <c r="Y19" s="351"/>
      <c r="Z19" s="351"/>
      <c r="AA19" s="351"/>
      <c r="AB19" s="351"/>
      <c r="AC19" s="351"/>
      <c r="AD19" s="352"/>
    </row>
    <row r="20" spans="1:30" ht="12.95" customHeight="1" x14ac:dyDescent="0.4">
      <c r="A20" s="420"/>
      <c r="B20" s="421"/>
      <c r="C20" s="421"/>
      <c r="D20" s="421"/>
      <c r="E20" s="421"/>
      <c r="F20" s="42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353"/>
    </row>
    <row r="21" spans="1:30" ht="12.95" customHeight="1" x14ac:dyDescent="0.4">
      <c r="A21" s="420"/>
      <c r="B21" s="421"/>
      <c r="C21" s="421"/>
      <c r="D21" s="421"/>
      <c r="E21" s="421"/>
      <c r="F21" s="421"/>
      <c r="G21" s="271" t="s">
        <v>44</v>
      </c>
      <c r="H21" s="271"/>
      <c r="I21" s="271"/>
      <c r="J21" s="271">
        <f>データシート!D49</f>
        <v>0</v>
      </c>
      <c r="K21" s="271"/>
      <c r="L21" s="271"/>
      <c r="M21" s="271"/>
      <c r="N21" s="271"/>
      <c r="O21" s="271"/>
      <c r="P21" s="271"/>
      <c r="Q21" s="271"/>
      <c r="R21" s="271"/>
      <c r="S21" s="271"/>
      <c r="T21" s="271"/>
      <c r="U21" s="271"/>
      <c r="V21" s="271"/>
      <c r="W21" s="271"/>
      <c r="X21" s="271"/>
      <c r="Y21" s="271"/>
      <c r="Z21" s="271"/>
      <c r="AA21" s="271"/>
      <c r="AB21" s="271"/>
      <c r="AC21" s="271"/>
      <c r="AD21" s="353"/>
    </row>
    <row r="22" spans="1:30" ht="12.95" customHeight="1" x14ac:dyDescent="0.4">
      <c r="A22" s="420"/>
      <c r="B22" s="421"/>
      <c r="C22" s="421"/>
      <c r="D22" s="421"/>
      <c r="E22" s="421"/>
      <c r="F22" s="42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353"/>
    </row>
    <row r="23" spans="1:30" ht="12.95" customHeight="1" x14ac:dyDescent="0.4">
      <c r="A23" s="420"/>
      <c r="B23" s="421"/>
      <c r="C23" s="421"/>
      <c r="D23" s="421"/>
      <c r="E23" s="421"/>
      <c r="F23" s="421"/>
      <c r="G23" s="354" t="s">
        <v>45</v>
      </c>
      <c r="H23" s="271"/>
      <c r="I23" s="271"/>
      <c r="J23" s="271">
        <f>データシート!D50</f>
        <v>0</v>
      </c>
      <c r="K23" s="271"/>
      <c r="L23" s="271"/>
      <c r="M23" s="288"/>
      <c r="N23" s="289" t="s">
        <v>4</v>
      </c>
      <c r="O23" s="293">
        <f>データシート!L50</f>
        <v>0</v>
      </c>
      <c r="P23" s="271"/>
      <c r="Q23" s="271"/>
      <c r="R23" s="271"/>
      <c r="S23" s="271"/>
      <c r="T23" s="271"/>
      <c r="U23" s="355" t="s">
        <v>378</v>
      </c>
      <c r="V23" s="355"/>
      <c r="W23" s="355"/>
      <c r="X23" s="355"/>
      <c r="Y23" s="355"/>
      <c r="Z23" s="355"/>
      <c r="AA23" s="271">
        <f>データシート!D51</f>
        <v>0</v>
      </c>
      <c r="AB23" s="271"/>
      <c r="AC23" s="271"/>
      <c r="AD23" s="353"/>
    </row>
    <row r="24" spans="1:30" ht="12.95" customHeight="1" x14ac:dyDescent="0.4">
      <c r="A24" s="420"/>
      <c r="B24" s="421"/>
      <c r="C24" s="421"/>
      <c r="D24" s="421"/>
      <c r="E24" s="421"/>
      <c r="F24" s="421"/>
      <c r="G24" s="271"/>
      <c r="H24" s="271"/>
      <c r="I24" s="271"/>
      <c r="J24" s="271"/>
      <c r="K24" s="271"/>
      <c r="L24" s="271"/>
      <c r="M24" s="288"/>
      <c r="N24" s="289"/>
      <c r="O24" s="293"/>
      <c r="P24" s="271"/>
      <c r="Q24" s="271"/>
      <c r="R24" s="271"/>
      <c r="S24" s="271"/>
      <c r="T24" s="271"/>
      <c r="U24" s="355"/>
      <c r="V24" s="355"/>
      <c r="W24" s="355"/>
      <c r="X24" s="355"/>
      <c r="Y24" s="355"/>
      <c r="Z24" s="355"/>
      <c r="AA24" s="271"/>
      <c r="AB24" s="271"/>
      <c r="AC24" s="271"/>
      <c r="AD24" s="353"/>
    </row>
    <row r="25" spans="1:30" ht="12.95" customHeight="1" x14ac:dyDescent="0.4">
      <c r="A25" s="392" t="s">
        <v>357</v>
      </c>
      <c r="B25" s="277"/>
      <c r="C25" s="277"/>
      <c r="D25" s="277"/>
      <c r="E25" s="277"/>
      <c r="F25" s="277"/>
      <c r="G25" s="355" t="s">
        <v>46</v>
      </c>
      <c r="H25" s="355"/>
      <c r="I25" s="355"/>
      <c r="J25" s="271" t="s">
        <v>47</v>
      </c>
      <c r="K25" s="271"/>
      <c r="L25" s="271"/>
      <c r="M25" s="271"/>
      <c r="N25" s="271"/>
      <c r="O25" s="271"/>
      <c r="P25" s="271"/>
      <c r="Q25" s="271"/>
      <c r="R25" s="271"/>
      <c r="S25" s="271"/>
      <c r="T25" s="271"/>
      <c r="U25" s="271"/>
      <c r="V25" s="271"/>
      <c r="W25" s="271"/>
      <c r="X25" s="271"/>
      <c r="Y25" s="271"/>
      <c r="Z25" s="271"/>
      <c r="AA25" s="271"/>
      <c r="AB25" s="271"/>
      <c r="AC25" s="271"/>
      <c r="AD25" s="353"/>
    </row>
    <row r="26" spans="1:30" ht="12.95" customHeight="1" x14ac:dyDescent="0.4">
      <c r="A26" s="393"/>
      <c r="B26" s="280"/>
      <c r="C26" s="280"/>
      <c r="D26" s="280"/>
      <c r="E26" s="280"/>
      <c r="F26" s="280"/>
      <c r="G26" s="355"/>
      <c r="H26" s="355"/>
      <c r="I26" s="355"/>
      <c r="J26" s="271"/>
      <c r="K26" s="271"/>
      <c r="L26" s="271"/>
      <c r="M26" s="271"/>
      <c r="N26" s="271"/>
      <c r="O26" s="271"/>
      <c r="P26" s="271"/>
      <c r="Q26" s="271"/>
      <c r="R26" s="271"/>
      <c r="S26" s="271"/>
      <c r="T26" s="271"/>
      <c r="U26" s="271"/>
      <c r="V26" s="271"/>
      <c r="W26" s="271"/>
      <c r="X26" s="271"/>
      <c r="Y26" s="271"/>
      <c r="Z26" s="271"/>
      <c r="AA26" s="271"/>
      <c r="AB26" s="271"/>
      <c r="AC26" s="271"/>
      <c r="AD26" s="353"/>
    </row>
    <row r="27" spans="1:30" ht="12.95" customHeight="1" x14ac:dyDescent="0.4">
      <c r="A27" s="393"/>
      <c r="B27" s="280"/>
      <c r="C27" s="280"/>
      <c r="D27" s="280"/>
      <c r="E27" s="280"/>
      <c r="F27" s="280"/>
      <c r="G27" s="355" t="s">
        <v>48</v>
      </c>
      <c r="H27" s="355"/>
      <c r="I27" s="355"/>
      <c r="J27" s="301"/>
      <c r="K27" s="277"/>
      <c r="L27" s="277"/>
      <c r="M27" s="277">
        <f>データシート!D52</f>
        <v>0</v>
      </c>
      <c r="N27" s="277"/>
      <c r="O27" s="277"/>
      <c r="P27" s="277"/>
      <c r="Q27" s="277"/>
      <c r="R27" s="277"/>
      <c r="S27" s="277"/>
      <c r="T27" s="277"/>
      <c r="U27" s="277"/>
      <c r="V27" s="277"/>
      <c r="W27" s="277"/>
      <c r="X27" s="277"/>
      <c r="Y27" s="277"/>
      <c r="Z27" s="277"/>
      <c r="AA27" s="277"/>
      <c r="AB27" s="277"/>
      <c r="AC27" s="277"/>
      <c r="AD27" s="390"/>
    </row>
    <row r="28" spans="1:30" ht="12.95" customHeight="1" x14ac:dyDescent="0.4">
      <c r="A28" s="393"/>
      <c r="B28" s="280"/>
      <c r="C28" s="280"/>
      <c r="D28" s="280"/>
      <c r="E28" s="280"/>
      <c r="F28" s="280"/>
      <c r="G28" s="355"/>
      <c r="H28" s="355"/>
      <c r="I28" s="355"/>
      <c r="J28" s="283"/>
      <c r="K28" s="284"/>
      <c r="L28" s="284"/>
      <c r="M28" s="284"/>
      <c r="N28" s="284"/>
      <c r="O28" s="284"/>
      <c r="P28" s="284"/>
      <c r="Q28" s="284"/>
      <c r="R28" s="284"/>
      <c r="S28" s="284"/>
      <c r="T28" s="284"/>
      <c r="U28" s="284"/>
      <c r="V28" s="284"/>
      <c r="W28" s="284"/>
      <c r="X28" s="284"/>
      <c r="Y28" s="284"/>
      <c r="Z28" s="284"/>
      <c r="AA28" s="284"/>
      <c r="AB28" s="284"/>
      <c r="AC28" s="284"/>
      <c r="AD28" s="391"/>
    </row>
    <row r="29" spans="1:30" ht="12.95" customHeight="1" x14ac:dyDescent="0.4">
      <c r="A29" s="393"/>
      <c r="B29" s="280"/>
      <c r="C29" s="280"/>
      <c r="D29" s="280"/>
      <c r="E29" s="280"/>
      <c r="F29" s="280"/>
      <c r="G29" s="355" t="s">
        <v>358</v>
      </c>
      <c r="H29" s="355"/>
      <c r="I29" s="355"/>
      <c r="J29" s="271" t="s">
        <v>49</v>
      </c>
      <c r="K29" s="271"/>
      <c r="L29" s="288"/>
      <c r="M29" s="293">
        <f>データシート!D53</f>
        <v>0</v>
      </c>
      <c r="N29" s="271"/>
      <c r="O29" s="271"/>
      <c r="P29" s="271"/>
      <c r="Q29" s="271"/>
      <c r="R29" s="271"/>
      <c r="S29" s="271"/>
      <c r="T29" s="271"/>
      <c r="U29" s="271"/>
      <c r="V29" s="271"/>
      <c r="W29" s="271"/>
      <c r="X29" s="271"/>
      <c r="Y29" s="271"/>
      <c r="Z29" s="271"/>
      <c r="AA29" s="271"/>
      <c r="AB29" s="271"/>
      <c r="AC29" s="271"/>
      <c r="AD29" s="353"/>
    </row>
    <row r="30" spans="1:30" ht="12.95" customHeight="1" x14ac:dyDescent="0.4">
      <c r="A30" s="393"/>
      <c r="B30" s="280"/>
      <c r="C30" s="280"/>
      <c r="D30" s="280"/>
      <c r="E30" s="280"/>
      <c r="F30" s="280"/>
      <c r="G30" s="355"/>
      <c r="H30" s="355"/>
      <c r="I30" s="355"/>
      <c r="J30" s="271"/>
      <c r="K30" s="271"/>
      <c r="L30" s="288"/>
      <c r="M30" s="293"/>
      <c r="N30" s="271"/>
      <c r="O30" s="271"/>
      <c r="P30" s="271"/>
      <c r="Q30" s="271"/>
      <c r="R30" s="271"/>
      <c r="S30" s="271"/>
      <c r="T30" s="271"/>
      <c r="U30" s="271"/>
      <c r="V30" s="271"/>
      <c r="W30" s="271"/>
      <c r="X30" s="271"/>
      <c r="Y30" s="271"/>
      <c r="Z30" s="271"/>
      <c r="AA30" s="271"/>
      <c r="AB30" s="271"/>
      <c r="AC30" s="271"/>
      <c r="AD30" s="353"/>
    </row>
    <row r="31" spans="1:30" ht="12.95" customHeight="1" x14ac:dyDescent="0.4">
      <c r="A31" s="393"/>
      <c r="B31" s="280"/>
      <c r="C31" s="280"/>
      <c r="D31" s="280"/>
      <c r="E31" s="280"/>
      <c r="F31" s="280"/>
      <c r="G31" s="383" t="s">
        <v>359</v>
      </c>
      <c r="H31" s="355"/>
      <c r="I31" s="355"/>
      <c r="J31" s="271" t="s">
        <v>50</v>
      </c>
      <c r="K31" s="271"/>
      <c r="L31" s="288"/>
      <c r="M31" s="384" t="str">
        <f>データシート!S53</f>
        <v/>
      </c>
      <c r="N31" s="271"/>
      <c r="O31" s="271"/>
      <c r="P31" s="271"/>
      <c r="Q31" s="271"/>
      <c r="R31" s="271"/>
      <c r="S31" s="271"/>
      <c r="T31" s="271"/>
      <c r="U31" s="271"/>
      <c r="V31" s="271"/>
      <c r="W31" s="271"/>
      <c r="X31" s="271"/>
      <c r="Y31" s="271"/>
      <c r="Z31" s="271"/>
      <c r="AA31" s="271"/>
      <c r="AB31" s="271"/>
      <c r="AC31" s="271"/>
      <c r="AD31" s="353"/>
    </row>
    <row r="32" spans="1:30" ht="12.95" customHeight="1" x14ac:dyDescent="0.4">
      <c r="A32" s="393"/>
      <c r="B32" s="280"/>
      <c r="C32" s="280"/>
      <c r="D32" s="280"/>
      <c r="E32" s="280"/>
      <c r="F32" s="280"/>
      <c r="G32" s="355"/>
      <c r="H32" s="355"/>
      <c r="I32" s="355"/>
      <c r="J32" s="271"/>
      <c r="K32" s="271"/>
      <c r="L32" s="288"/>
      <c r="M32" s="293"/>
      <c r="N32" s="271"/>
      <c r="O32" s="271"/>
      <c r="P32" s="271"/>
      <c r="Q32" s="271"/>
      <c r="R32" s="271"/>
      <c r="S32" s="271"/>
      <c r="T32" s="271"/>
      <c r="U32" s="271"/>
      <c r="V32" s="271"/>
      <c r="W32" s="271"/>
      <c r="X32" s="271"/>
      <c r="Y32" s="271"/>
      <c r="Z32" s="271"/>
      <c r="AA32" s="271"/>
      <c r="AB32" s="271"/>
      <c r="AC32" s="271"/>
      <c r="AD32" s="353"/>
    </row>
    <row r="33" spans="1:30" s="2" customFormat="1" ht="12.95" customHeight="1" x14ac:dyDescent="0.4">
      <c r="A33" s="393"/>
      <c r="B33" s="280"/>
      <c r="C33" s="280"/>
      <c r="D33" s="280"/>
      <c r="E33" s="280"/>
      <c r="F33" s="280"/>
      <c r="G33" s="355" t="s">
        <v>377</v>
      </c>
      <c r="H33" s="355"/>
      <c r="I33" s="355"/>
      <c r="J33" s="271" t="s">
        <v>51</v>
      </c>
      <c r="K33" s="271"/>
      <c r="L33" s="288"/>
      <c r="M33" s="384">
        <f>データシート!D59</f>
        <v>0</v>
      </c>
      <c r="N33" s="271"/>
      <c r="O33" s="271"/>
      <c r="P33" s="271"/>
      <c r="Q33" s="271"/>
      <c r="R33" s="271"/>
      <c r="S33" s="271"/>
      <c r="T33" s="271"/>
      <c r="U33" s="271"/>
      <c r="V33" s="271"/>
      <c r="W33" s="271"/>
      <c r="X33" s="271"/>
      <c r="Y33" s="271"/>
      <c r="Z33" s="271"/>
      <c r="AA33" s="271"/>
      <c r="AB33" s="271"/>
      <c r="AC33" s="271"/>
      <c r="AD33" s="353"/>
    </row>
    <row r="34" spans="1:30" s="2" customFormat="1" ht="12.95" customHeight="1" thickBot="1" x14ac:dyDescent="0.45">
      <c r="A34" s="393"/>
      <c r="B34" s="280"/>
      <c r="C34" s="280"/>
      <c r="D34" s="280"/>
      <c r="E34" s="280"/>
      <c r="F34" s="280"/>
      <c r="G34" s="385"/>
      <c r="H34" s="385"/>
      <c r="I34" s="385"/>
      <c r="J34" s="386"/>
      <c r="K34" s="386"/>
      <c r="L34" s="387"/>
      <c r="M34" s="388"/>
      <c r="N34" s="386"/>
      <c r="O34" s="386"/>
      <c r="P34" s="386"/>
      <c r="Q34" s="386"/>
      <c r="R34" s="386"/>
      <c r="S34" s="386"/>
      <c r="T34" s="386"/>
      <c r="U34" s="386"/>
      <c r="V34" s="386"/>
      <c r="W34" s="386"/>
      <c r="X34" s="386"/>
      <c r="Y34" s="386"/>
      <c r="Z34" s="386"/>
      <c r="AA34" s="386"/>
      <c r="AB34" s="386"/>
      <c r="AC34" s="386"/>
      <c r="AD34" s="389"/>
    </row>
    <row r="35" spans="1:30" ht="12.95" customHeight="1" x14ac:dyDescent="0.4">
      <c r="A35" s="393"/>
      <c r="B35" s="280"/>
      <c r="C35" s="280"/>
      <c r="D35" s="280"/>
      <c r="E35" s="280"/>
      <c r="F35" s="281"/>
      <c r="G35" s="381" t="s">
        <v>52</v>
      </c>
      <c r="H35" s="381"/>
      <c r="I35" s="381"/>
      <c r="J35" s="375" t="str">
        <f>IFERROR(IF(データシート!D43="有り","〇",""),"")</f>
        <v/>
      </c>
      <c r="K35" s="376"/>
      <c r="L35" s="365" t="s">
        <v>53</v>
      </c>
      <c r="M35" s="365"/>
      <c r="N35" s="365"/>
      <c r="O35" s="365"/>
      <c r="P35" s="365"/>
      <c r="Q35" s="375" t="str">
        <f>IFERROR(IF(データシート!D43="無し","〇",""),"")</f>
        <v/>
      </c>
      <c r="R35" s="376"/>
      <c r="S35" s="365" t="s">
        <v>54</v>
      </c>
      <c r="T35" s="365"/>
      <c r="U35" s="365"/>
      <c r="V35" s="365"/>
      <c r="W35" s="365"/>
      <c r="X35" s="13"/>
      <c r="Y35" s="13"/>
      <c r="Z35" s="13"/>
      <c r="AA35" s="13"/>
      <c r="AB35" s="13"/>
      <c r="AC35" s="13"/>
      <c r="AD35" s="14"/>
    </row>
    <row r="36" spans="1:30" ht="12.95" customHeight="1" thickBot="1" x14ac:dyDescent="0.45">
      <c r="A36" s="366"/>
      <c r="B36" s="367"/>
      <c r="C36" s="367"/>
      <c r="D36" s="367"/>
      <c r="E36" s="367"/>
      <c r="F36" s="394"/>
      <c r="G36" s="382"/>
      <c r="H36" s="382"/>
      <c r="I36" s="382"/>
      <c r="J36" s="379"/>
      <c r="K36" s="380"/>
      <c r="L36" s="367"/>
      <c r="M36" s="367"/>
      <c r="N36" s="367"/>
      <c r="O36" s="367"/>
      <c r="P36" s="367"/>
      <c r="Q36" s="379"/>
      <c r="R36" s="380"/>
      <c r="S36" s="367"/>
      <c r="T36" s="367"/>
      <c r="U36" s="367"/>
      <c r="V36" s="367"/>
      <c r="W36" s="367"/>
      <c r="X36" s="15"/>
      <c r="Y36" s="15"/>
      <c r="Z36" s="15"/>
      <c r="AA36" s="15"/>
      <c r="AB36" s="15"/>
      <c r="AC36" s="15"/>
      <c r="AD36" s="16"/>
    </row>
    <row r="37" spans="1:30" ht="12.95" customHeight="1" x14ac:dyDescent="0.4">
      <c r="A37" s="370" t="s">
        <v>55</v>
      </c>
      <c r="B37" s="371"/>
      <c r="C37" s="371"/>
      <c r="D37" s="371"/>
      <c r="E37" s="371"/>
      <c r="F37" s="371"/>
      <c r="G37" s="372"/>
      <c r="H37" s="372"/>
      <c r="I37" s="372"/>
      <c r="J37" s="375" t="str">
        <f>IFERROR(IF(データシート!D44="有り","〇",""),"")</f>
        <v/>
      </c>
      <c r="K37" s="376"/>
      <c r="L37" s="365" t="s">
        <v>53</v>
      </c>
      <c r="M37" s="365"/>
      <c r="N37" s="365"/>
      <c r="O37" s="365"/>
      <c r="P37" s="365"/>
      <c r="Q37" s="375" t="str">
        <f>IFERROR(IF(データシート!D44="無し","〇",""),"")</f>
        <v/>
      </c>
      <c r="R37" s="376"/>
      <c r="S37" s="365" t="s">
        <v>54</v>
      </c>
      <c r="T37" s="365"/>
      <c r="U37" s="365"/>
      <c r="V37" s="365"/>
      <c r="W37" s="365"/>
      <c r="X37" s="17"/>
      <c r="Y37" s="17"/>
      <c r="Z37" s="17"/>
      <c r="AA37" s="17"/>
      <c r="AB37" s="17"/>
      <c r="AC37" s="17"/>
      <c r="AD37" s="18"/>
    </row>
    <row r="38" spans="1:30" ht="12.75" customHeight="1" x14ac:dyDescent="0.4">
      <c r="A38" s="370"/>
      <c r="B38" s="371"/>
      <c r="C38" s="371"/>
      <c r="D38" s="371"/>
      <c r="E38" s="371"/>
      <c r="F38" s="371"/>
      <c r="G38" s="371"/>
      <c r="H38" s="371"/>
      <c r="I38" s="371"/>
      <c r="J38" s="377"/>
      <c r="K38" s="378"/>
      <c r="L38" s="280"/>
      <c r="M38" s="280"/>
      <c r="N38" s="280"/>
      <c r="O38" s="280"/>
      <c r="P38" s="280"/>
      <c r="Q38" s="377"/>
      <c r="R38" s="378"/>
      <c r="S38" s="280"/>
      <c r="T38" s="280"/>
      <c r="U38" s="280"/>
      <c r="V38" s="280"/>
      <c r="W38" s="280"/>
      <c r="X38" s="19"/>
      <c r="Y38" s="19"/>
      <c r="Z38" s="19"/>
      <c r="AA38" s="19"/>
      <c r="AB38" s="19"/>
      <c r="AC38" s="19"/>
      <c r="AD38" s="20"/>
    </row>
    <row r="39" spans="1:30" ht="12.95" customHeight="1" x14ac:dyDescent="0.4">
      <c r="A39" s="370"/>
      <c r="B39" s="371"/>
      <c r="C39" s="371"/>
      <c r="D39" s="371"/>
      <c r="E39" s="371"/>
      <c r="F39" s="371"/>
      <c r="G39" s="371"/>
      <c r="H39" s="371"/>
      <c r="I39" s="371"/>
      <c r="J39" s="377"/>
      <c r="K39" s="378"/>
      <c r="L39" s="280"/>
      <c r="M39" s="280"/>
      <c r="N39" s="280"/>
      <c r="O39" s="280"/>
      <c r="P39" s="280"/>
      <c r="Q39" s="377"/>
      <c r="R39" s="378"/>
      <c r="S39" s="280"/>
      <c r="T39" s="280"/>
      <c r="U39" s="280"/>
      <c r="V39" s="280"/>
      <c r="W39" s="280"/>
      <c r="X39" s="19"/>
      <c r="Y39" s="19"/>
      <c r="Z39" s="19"/>
      <c r="AA39" s="19"/>
      <c r="AB39" s="19"/>
      <c r="AC39" s="19"/>
      <c r="AD39" s="20"/>
    </row>
    <row r="40" spans="1:30" ht="12.95" customHeight="1" thickBot="1" x14ac:dyDescent="0.45">
      <c r="A40" s="373"/>
      <c r="B40" s="374"/>
      <c r="C40" s="374"/>
      <c r="D40" s="374"/>
      <c r="E40" s="374"/>
      <c r="F40" s="374"/>
      <c r="G40" s="374"/>
      <c r="H40" s="374"/>
      <c r="I40" s="374"/>
      <c r="J40" s="379"/>
      <c r="K40" s="380"/>
      <c r="L40" s="367"/>
      <c r="M40" s="367"/>
      <c r="N40" s="367"/>
      <c r="O40" s="367"/>
      <c r="P40" s="367"/>
      <c r="Q40" s="379"/>
      <c r="R40" s="380"/>
      <c r="S40" s="367"/>
      <c r="T40" s="367"/>
      <c r="U40" s="367"/>
      <c r="V40" s="367"/>
      <c r="W40" s="367"/>
      <c r="X40" s="21"/>
      <c r="Y40" s="21"/>
      <c r="Z40" s="21"/>
      <c r="AA40" s="21"/>
      <c r="AB40" s="21"/>
      <c r="AC40" s="21"/>
      <c r="AD40" s="22"/>
    </row>
    <row r="41" spans="1:30" ht="12.95" customHeight="1" x14ac:dyDescent="0.4">
      <c r="A41" s="65" t="s">
        <v>56</v>
      </c>
      <c r="B41" s="26"/>
      <c r="C41" s="65" t="s">
        <v>251</v>
      </c>
      <c r="D41" s="26"/>
      <c r="E41" s="26"/>
      <c r="F41" s="26"/>
      <c r="G41" s="26"/>
      <c r="H41" s="26"/>
      <c r="I41" s="26"/>
      <c r="J41" s="64"/>
      <c r="K41" s="64"/>
      <c r="L41" s="25"/>
      <c r="M41" s="25"/>
      <c r="N41" s="25"/>
      <c r="O41" s="25"/>
      <c r="P41" s="25"/>
      <c r="Q41" s="64"/>
      <c r="R41" s="64"/>
      <c r="S41" s="25"/>
      <c r="T41" s="25"/>
      <c r="U41" s="25"/>
      <c r="V41" s="25"/>
      <c r="W41" s="25"/>
      <c r="X41" s="19"/>
      <c r="Y41" s="19"/>
      <c r="Z41" s="19"/>
      <c r="AA41" s="19"/>
      <c r="AB41" s="19"/>
      <c r="AC41" s="19"/>
      <c r="AD41" s="19"/>
    </row>
    <row r="42" spans="1:30" s="2" customFormat="1" ht="12.95" customHeight="1" x14ac:dyDescent="0.4">
      <c r="A42" s="2" t="s">
        <v>58</v>
      </c>
      <c r="C42" s="2" t="s">
        <v>57</v>
      </c>
    </row>
    <row r="43" spans="1:30" s="2" customFormat="1" ht="12.95" customHeight="1" x14ac:dyDescent="0.4">
      <c r="A43" s="2" t="s">
        <v>60</v>
      </c>
      <c r="C43" s="2" t="s">
        <v>59</v>
      </c>
    </row>
    <row r="44" spans="1:30" s="2" customFormat="1" ht="12.95" customHeight="1" x14ac:dyDescent="0.4">
      <c r="A44" s="2" t="s">
        <v>65</v>
      </c>
      <c r="C44" s="2" t="s">
        <v>61</v>
      </c>
      <c r="M44" s="2" t="s">
        <v>62</v>
      </c>
    </row>
    <row r="45" spans="1:30" s="2" customFormat="1" ht="12.95" customHeight="1" x14ac:dyDescent="0.4">
      <c r="M45" s="2" t="s">
        <v>63</v>
      </c>
    </row>
    <row r="46" spans="1:30" s="2" customFormat="1" ht="12.95" customHeight="1" x14ac:dyDescent="0.4">
      <c r="M46" s="2" t="s">
        <v>64</v>
      </c>
    </row>
    <row r="47" spans="1:30" s="2" customFormat="1" ht="12.95" customHeight="1" x14ac:dyDescent="0.4">
      <c r="A47" s="2" t="s">
        <v>67</v>
      </c>
      <c r="C47" s="2" t="s">
        <v>66</v>
      </c>
    </row>
    <row r="48" spans="1:30" s="2" customFormat="1" ht="12.95" customHeight="1" x14ac:dyDescent="0.4">
      <c r="A48" s="2" t="s">
        <v>69</v>
      </c>
      <c r="C48" s="2" t="s">
        <v>68</v>
      </c>
    </row>
    <row r="49" spans="1:3" s="2" customFormat="1" ht="9.9499999999999993" customHeight="1" x14ac:dyDescent="0.4">
      <c r="C49" s="2" t="s">
        <v>376</v>
      </c>
    </row>
    <row r="50" spans="1:3" s="2" customFormat="1" ht="9.9499999999999993" customHeight="1" x14ac:dyDescent="0.4">
      <c r="A50" s="2" t="s">
        <v>71</v>
      </c>
      <c r="C50" s="2" t="s">
        <v>70</v>
      </c>
    </row>
    <row r="51" spans="1:3" s="2" customFormat="1" ht="9.9499999999999993" customHeight="1" x14ac:dyDescent="0.4">
      <c r="A51" s="2" t="s">
        <v>72</v>
      </c>
      <c r="C51" s="2" t="s">
        <v>252</v>
      </c>
    </row>
    <row r="52" spans="1:3" s="2" customFormat="1" ht="9.9499999999999993" customHeight="1" x14ac:dyDescent="0.4">
      <c r="A52" s="2" t="s">
        <v>73</v>
      </c>
      <c r="C52" s="2" t="s">
        <v>379</v>
      </c>
    </row>
    <row r="53" spans="1:3" s="2" customFormat="1" ht="9.9499999999999993" customHeight="1" x14ac:dyDescent="0.4">
      <c r="A53" s="2" t="s">
        <v>74</v>
      </c>
      <c r="C53" s="2" t="s">
        <v>75</v>
      </c>
    </row>
    <row r="54" spans="1:3" s="2" customFormat="1" ht="9.9499999999999993" customHeight="1" x14ac:dyDescent="0.4">
      <c r="A54" s="2" t="s">
        <v>76</v>
      </c>
      <c r="C54" s="2" t="s">
        <v>77</v>
      </c>
    </row>
    <row r="55" spans="1:3" s="2" customFormat="1" ht="9.9499999999999993" customHeight="1" x14ac:dyDescent="0.4"/>
    <row r="56" spans="1:3" s="2" customFormat="1" ht="9.9499999999999993" customHeight="1" x14ac:dyDescent="0.4"/>
    <row r="57" spans="1:3" ht="9.9499999999999993" customHeight="1" x14ac:dyDescent="0.4"/>
    <row r="58" spans="1:3" ht="9.9499999999999993" customHeight="1" x14ac:dyDescent="0.4"/>
    <row r="59" spans="1:3" ht="9.9499999999999993" customHeight="1" x14ac:dyDescent="0.4"/>
    <row r="60" spans="1:3" ht="9.9499999999999993" customHeight="1" x14ac:dyDescent="0.4"/>
    <row r="61" spans="1:3" ht="9.9499999999999993" customHeight="1" x14ac:dyDescent="0.4"/>
    <row r="62" spans="1:3" ht="9.9499999999999993" customHeight="1" x14ac:dyDescent="0.4"/>
    <row r="63" spans="1:3" ht="9.9499999999999993" customHeight="1" x14ac:dyDescent="0.4"/>
    <row r="64" spans="1:3" ht="9.9499999999999993" customHeight="1" x14ac:dyDescent="0.4"/>
  </sheetData>
  <sheetProtection algorithmName="SHA-512" hashValue="JRsb7mTZ8muIct7u9ODcoLX5n2wAZBlkYFn3dA0CnIOA9tMP4NyDDGD/FGbFJf+DU6E1mLyz+TsTJ2exIHgOIw==" saltValue="2s7V5jSnhQHLxw8XIaGHrA==" spinCount="100000" sheet="1" objects="1" scenarios="1"/>
  <mergeCells count="70">
    <mergeCell ref="A1:I2"/>
    <mergeCell ref="A8:F10"/>
    <mergeCell ref="G8:I10"/>
    <mergeCell ref="J8:AD10"/>
    <mergeCell ref="A11:F24"/>
    <mergeCell ref="G11:I14"/>
    <mergeCell ref="J11:K12"/>
    <mergeCell ref="L11:P12"/>
    <mergeCell ref="Q11:R12"/>
    <mergeCell ref="S11:W12"/>
    <mergeCell ref="X11:Y12"/>
    <mergeCell ref="Z11:AD12"/>
    <mergeCell ref="J13:K14"/>
    <mergeCell ref="L13:P14"/>
    <mergeCell ref="Q13:R14"/>
    <mergeCell ref="S13:W14"/>
    <mergeCell ref="X13:AD14"/>
    <mergeCell ref="Z15:AD16"/>
    <mergeCell ref="X17:Y18"/>
    <mergeCell ref="Z17:AD18"/>
    <mergeCell ref="X15:Y16"/>
    <mergeCell ref="G15:I18"/>
    <mergeCell ref="J15:K16"/>
    <mergeCell ref="L15:P16"/>
    <mergeCell ref="Q15:R16"/>
    <mergeCell ref="S15:W16"/>
    <mergeCell ref="J17:K18"/>
    <mergeCell ref="L17:P18"/>
    <mergeCell ref="Q17:R18"/>
    <mergeCell ref="S17:W18"/>
    <mergeCell ref="A25:F36"/>
    <mergeCell ref="G25:I26"/>
    <mergeCell ref="G27:I28"/>
    <mergeCell ref="G29:I30"/>
    <mergeCell ref="J29:L30"/>
    <mergeCell ref="J27:L28"/>
    <mergeCell ref="M29:AD30"/>
    <mergeCell ref="J25:AD26"/>
    <mergeCell ref="G35:I36"/>
    <mergeCell ref="J35:K36"/>
    <mergeCell ref="L35:P36"/>
    <mergeCell ref="Q35:R36"/>
    <mergeCell ref="S35:W36"/>
    <mergeCell ref="G31:I32"/>
    <mergeCell ref="J31:L32"/>
    <mergeCell ref="M31:AD32"/>
    <mergeCell ref="G33:I34"/>
    <mergeCell ref="J33:L34"/>
    <mergeCell ref="M33:AD34"/>
    <mergeCell ref="M27:AD28"/>
    <mergeCell ref="A37:I40"/>
    <mergeCell ref="J37:K40"/>
    <mergeCell ref="L37:P40"/>
    <mergeCell ref="Q37:R40"/>
    <mergeCell ref="S37:W40"/>
    <mergeCell ref="J6:K7"/>
    <mergeCell ref="L6:P7"/>
    <mergeCell ref="Q6:R7"/>
    <mergeCell ref="S6:W7"/>
    <mergeCell ref="G6:I7"/>
    <mergeCell ref="G19:I20"/>
    <mergeCell ref="J19:AD20"/>
    <mergeCell ref="G21:I22"/>
    <mergeCell ref="J21:AD22"/>
    <mergeCell ref="G23:I24"/>
    <mergeCell ref="J23:M24"/>
    <mergeCell ref="N23:N24"/>
    <mergeCell ref="O23:T24"/>
    <mergeCell ref="U23:Z24"/>
    <mergeCell ref="AA23:AD24"/>
  </mergeCells>
  <phoneticPr fontId="2"/>
  <conditionalFormatting sqref="J23:M24">
    <cfRule type="cellIs" dxfId="36" priority="2" operator="equal">
      <formula>0</formula>
    </cfRule>
  </conditionalFormatting>
  <conditionalFormatting sqref="AA23:AD24">
    <cfRule type="cellIs" dxfId="35" priority="1" operator="equal">
      <formula>0</formula>
    </cfRule>
  </conditionalFormatting>
  <pageMargins left="0.7" right="0.7"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4438E-BF3E-4ABE-8E36-7676B66920EA}">
  <sheetPr>
    <tabColor rgb="FFFFC000"/>
  </sheetPr>
  <dimension ref="A1:AJ71"/>
  <sheetViews>
    <sheetView showGridLines="0" showZeros="0" view="pageBreakPreview" zoomScale="112" zoomScaleNormal="100" zoomScaleSheetLayoutView="112" workbookViewId="0">
      <selection activeCell="T10" sqref="T10:AJ10"/>
    </sheetView>
  </sheetViews>
  <sheetFormatPr defaultRowHeight="12" x14ac:dyDescent="0.4"/>
  <cols>
    <col min="1" max="43" width="2.625" style="167" customWidth="1"/>
    <col min="44" max="16384" width="9" style="167"/>
  </cols>
  <sheetData>
    <row r="1" spans="1:36" ht="12.95" customHeight="1" x14ac:dyDescent="0.4">
      <c r="A1" s="447" t="s">
        <v>288</v>
      </c>
      <c r="B1" s="447"/>
      <c r="C1" s="447"/>
      <c r="D1" s="447"/>
      <c r="E1" s="447"/>
      <c r="F1" s="447"/>
      <c r="G1" s="447"/>
      <c r="H1" s="447"/>
      <c r="I1" s="447"/>
      <c r="W1" s="168"/>
      <c r="X1" s="168"/>
      <c r="Y1" s="168"/>
      <c r="Z1" s="168"/>
      <c r="AA1" s="168"/>
      <c r="AB1" s="168"/>
      <c r="AC1" s="168"/>
      <c r="AD1" s="168"/>
    </row>
    <row r="2" spans="1:36" ht="12.95" customHeight="1" x14ac:dyDescent="0.4">
      <c r="A2" s="447"/>
      <c r="B2" s="447"/>
      <c r="C2" s="447"/>
      <c r="D2" s="447"/>
      <c r="E2" s="447"/>
      <c r="F2" s="447"/>
      <c r="G2" s="447"/>
      <c r="H2" s="447"/>
      <c r="I2" s="447"/>
      <c r="O2" s="448"/>
      <c r="P2" s="448"/>
      <c r="T2" s="175"/>
      <c r="U2" s="175"/>
      <c r="V2" s="175"/>
      <c r="W2" s="175"/>
      <c r="X2" s="175"/>
      <c r="Y2" s="175"/>
      <c r="Z2" s="175"/>
      <c r="AA2" s="175"/>
      <c r="AB2" s="175"/>
      <c r="AC2" s="175"/>
      <c r="AD2" s="175"/>
    </row>
    <row r="3" spans="1:36" ht="12.95" customHeight="1" x14ac:dyDescent="0.4"/>
    <row r="4" spans="1:36" ht="12.95" customHeight="1" x14ac:dyDescent="0.4"/>
    <row r="5" spans="1:36" ht="12.95" customHeight="1" x14ac:dyDescent="0.4"/>
    <row r="6" spans="1:36" ht="12.95" customHeight="1" x14ac:dyDescent="0.4"/>
    <row r="7" spans="1:36" ht="20.100000000000001" customHeight="1" x14ac:dyDescent="0.4">
      <c r="A7" s="167" t="s">
        <v>25</v>
      </c>
    </row>
    <row r="8" spans="1:36" ht="20.100000000000001" customHeight="1" x14ac:dyDescent="0.4">
      <c r="A8" s="167" t="s">
        <v>24</v>
      </c>
      <c r="B8" s="167" t="s">
        <v>23</v>
      </c>
    </row>
    <row r="9" spans="1:36" ht="12.95" customHeight="1" x14ac:dyDescent="0.4">
      <c r="W9" s="194"/>
      <c r="X9" s="166"/>
      <c r="Y9" s="174"/>
      <c r="Z9" s="194"/>
      <c r="AA9" s="166"/>
      <c r="AB9" s="166"/>
    </row>
    <row r="10" spans="1:36" ht="16.5" customHeight="1" x14ac:dyDescent="0.4">
      <c r="O10" s="167" t="s">
        <v>308</v>
      </c>
      <c r="T10" s="450" t="str">
        <f>"住　所   〒"&amp;データシート!D15&amp;"-"&amp;データシート!G15&amp;"  "&amp;データシート!D16</f>
        <v xml:space="preserve">住　所   〒-  </v>
      </c>
      <c r="U10" s="450"/>
      <c r="V10" s="450"/>
      <c r="W10" s="450"/>
      <c r="X10" s="450"/>
      <c r="Y10" s="450"/>
      <c r="Z10" s="450"/>
      <c r="AA10" s="450"/>
      <c r="AB10" s="450"/>
      <c r="AC10" s="450"/>
      <c r="AD10" s="450"/>
      <c r="AE10" s="450"/>
      <c r="AF10" s="450"/>
      <c r="AG10" s="450"/>
      <c r="AH10" s="450"/>
      <c r="AI10" s="450"/>
      <c r="AJ10" s="450"/>
    </row>
    <row r="11" spans="1:36" ht="20.100000000000001" customHeight="1" x14ac:dyDescent="0.4">
      <c r="T11" s="167" t="s">
        <v>22</v>
      </c>
      <c r="Y11" s="449">
        <f>データシート!D17</f>
        <v>0</v>
      </c>
      <c r="Z11" s="449"/>
      <c r="AA11" s="449"/>
      <c r="AB11" s="449"/>
      <c r="AC11" s="449"/>
      <c r="AD11" s="449"/>
      <c r="AE11" s="449"/>
      <c r="AF11" s="449"/>
      <c r="AG11" s="449"/>
      <c r="AH11" s="449"/>
      <c r="AI11" s="449"/>
      <c r="AJ11" s="449"/>
    </row>
    <row r="12" spans="1:36" ht="20.100000000000001" customHeight="1" x14ac:dyDescent="0.4">
      <c r="T12" s="167" t="s">
        <v>21</v>
      </c>
      <c r="Z12" s="449" t="str">
        <f>データシート!D18&amp;"　 "&amp;データシート!D19</f>
        <v xml:space="preserve">　 </v>
      </c>
      <c r="AA12" s="449"/>
      <c r="AB12" s="449"/>
      <c r="AC12" s="449"/>
      <c r="AD12" s="449"/>
      <c r="AE12" s="449"/>
      <c r="AF12" s="449"/>
      <c r="AG12" s="449"/>
      <c r="AH12" s="449"/>
      <c r="AJ12" s="188" t="s">
        <v>20</v>
      </c>
    </row>
    <row r="13" spans="1:36" ht="20.100000000000001" customHeight="1" x14ac:dyDescent="0.4">
      <c r="T13" s="167" t="s">
        <v>18</v>
      </c>
      <c r="AB13" s="449">
        <f>データシート!D38</f>
        <v>0</v>
      </c>
      <c r="AC13" s="449"/>
      <c r="AD13" s="449"/>
      <c r="AE13" s="449"/>
      <c r="AF13" s="449"/>
      <c r="AG13" s="449"/>
      <c r="AH13" s="449"/>
      <c r="AI13" s="449"/>
      <c r="AJ13" s="167" t="s">
        <v>17</v>
      </c>
    </row>
    <row r="14" spans="1:36" ht="20.100000000000001" customHeight="1" x14ac:dyDescent="0.4">
      <c r="U14" s="169" t="s">
        <v>375</v>
      </c>
    </row>
    <row r="15" spans="1:36" ht="12.95" customHeight="1" x14ac:dyDescent="0.4"/>
    <row r="16" spans="1:36" ht="20.100000000000001" customHeight="1" x14ac:dyDescent="0.4">
      <c r="A16" s="448" t="s">
        <v>289</v>
      </c>
      <c r="B16" s="448"/>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row>
    <row r="17" spans="1:36" ht="20.100000000000001" customHeight="1" x14ac:dyDescent="0.4">
      <c r="A17" s="448" t="s">
        <v>290</v>
      </c>
      <c r="B17" s="448"/>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row>
    <row r="18" spans="1:36" ht="15" customHeight="1" x14ac:dyDescent="0.4">
      <c r="A18" s="166"/>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row>
    <row r="19" spans="1:36" ht="12.95" customHeight="1" x14ac:dyDescent="0.4"/>
    <row r="20" spans="1:36" ht="20.100000000000001" customHeight="1" x14ac:dyDescent="0.4">
      <c r="B20" s="166" t="s">
        <v>291</v>
      </c>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row>
    <row r="21" spans="1:36" ht="20.100000000000001" customHeight="1" x14ac:dyDescent="0.4">
      <c r="B21" s="167" t="s">
        <v>292</v>
      </c>
    </row>
    <row r="22" spans="1:36" ht="20.100000000000001" customHeight="1" x14ac:dyDescent="0.4">
      <c r="B22" s="167" t="s">
        <v>293</v>
      </c>
    </row>
    <row r="23" spans="1:36" ht="15" customHeight="1" x14ac:dyDescent="0.4"/>
    <row r="24" spans="1:36" ht="20.100000000000001" customHeight="1" x14ac:dyDescent="0.4">
      <c r="A24" s="448" t="s">
        <v>16</v>
      </c>
      <c r="B24" s="448"/>
      <c r="C24" s="448"/>
      <c r="D24" s="448"/>
      <c r="E24" s="448"/>
      <c r="F24" s="448"/>
      <c r="G24" s="448"/>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8"/>
    </row>
    <row r="25" spans="1:36" ht="12.95" customHeight="1" x14ac:dyDescent="0.4"/>
    <row r="26" spans="1:36" ht="15" customHeight="1" x14ac:dyDescent="0.4">
      <c r="A26" s="172"/>
      <c r="B26" s="451" t="s">
        <v>294</v>
      </c>
      <c r="C26" s="452"/>
      <c r="D26" s="452"/>
      <c r="E26" s="452"/>
      <c r="F26" s="452"/>
      <c r="G26" s="452"/>
      <c r="H26" s="452"/>
      <c r="I26" s="453"/>
      <c r="J26" s="460" t="s">
        <v>309</v>
      </c>
      <c r="K26" s="461"/>
      <c r="L26" s="461"/>
      <c r="M26" s="461"/>
      <c r="N26" s="461"/>
      <c r="O26" s="461"/>
      <c r="P26" s="461"/>
      <c r="Q26" s="461"/>
      <c r="R26" s="461"/>
      <c r="S26" s="461"/>
      <c r="T26" s="445">
        <f>データシート!D88</f>
        <v>0</v>
      </c>
      <c r="U26" s="445"/>
      <c r="V26" s="445"/>
      <c r="W26" s="445"/>
      <c r="X26" s="445"/>
      <c r="Y26" s="445"/>
      <c r="Z26" s="445"/>
      <c r="AA26" s="445"/>
      <c r="AB26" s="445"/>
      <c r="AC26" s="437" t="s">
        <v>15</v>
      </c>
      <c r="AD26" s="437"/>
      <c r="AE26" s="437"/>
      <c r="AF26" s="437"/>
      <c r="AG26" s="437"/>
      <c r="AH26" s="437"/>
      <c r="AI26" s="443"/>
    </row>
    <row r="27" spans="1:36" ht="15" customHeight="1" x14ac:dyDescent="0.4">
      <c r="A27" s="176"/>
      <c r="B27" s="454"/>
      <c r="C27" s="455"/>
      <c r="D27" s="455"/>
      <c r="E27" s="455"/>
      <c r="F27" s="455"/>
      <c r="G27" s="455"/>
      <c r="H27" s="455"/>
      <c r="I27" s="456"/>
      <c r="J27" s="462"/>
      <c r="K27" s="463"/>
      <c r="L27" s="463"/>
      <c r="M27" s="463"/>
      <c r="N27" s="463"/>
      <c r="O27" s="463"/>
      <c r="P27" s="463"/>
      <c r="Q27" s="463"/>
      <c r="R27" s="463"/>
      <c r="S27" s="463"/>
      <c r="T27" s="446"/>
      <c r="U27" s="446"/>
      <c r="V27" s="446"/>
      <c r="W27" s="446"/>
      <c r="X27" s="446"/>
      <c r="Y27" s="446"/>
      <c r="Z27" s="446"/>
      <c r="AA27" s="446"/>
      <c r="AB27" s="446"/>
      <c r="AC27" s="439"/>
      <c r="AD27" s="439"/>
      <c r="AE27" s="439"/>
      <c r="AF27" s="439"/>
      <c r="AG27" s="439"/>
      <c r="AH27" s="439"/>
      <c r="AI27" s="444"/>
    </row>
    <row r="28" spans="1:36" ht="15" customHeight="1" x14ac:dyDescent="0.4">
      <c r="A28" s="176"/>
      <c r="B28" s="454"/>
      <c r="C28" s="455"/>
      <c r="D28" s="455"/>
      <c r="E28" s="455"/>
      <c r="F28" s="455"/>
      <c r="G28" s="455"/>
      <c r="H28" s="455"/>
      <c r="I28" s="456"/>
      <c r="J28" s="460" t="s">
        <v>303</v>
      </c>
      <c r="K28" s="461"/>
      <c r="L28" s="461"/>
      <c r="M28" s="461"/>
      <c r="N28" s="461"/>
      <c r="O28" s="461"/>
      <c r="P28" s="461"/>
      <c r="Q28" s="461"/>
      <c r="R28" s="461"/>
      <c r="S28" s="461"/>
      <c r="T28" s="441" t="str">
        <f>データシート!S86</f>
        <v>0</v>
      </c>
      <c r="U28" s="441"/>
      <c r="V28" s="441"/>
      <c r="W28" s="441"/>
      <c r="X28" s="441"/>
      <c r="Y28" s="441"/>
      <c r="Z28" s="441"/>
      <c r="AA28" s="441"/>
      <c r="AB28" s="441"/>
      <c r="AC28" s="437" t="s">
        <v>15</v>
      </c>
      <c r="AD28" s="437"/>
      <c r="AE28" s="437"/>
      <c r="AF28" s="437"/>
      <c r="AG28" s="437"/>
      <c r="AH28" s="437"/>
      <c r="AI28" s="443"/>
    </row>
    <row r="29" spans="1:36" ht="15" customHeight="1" x14ac:dyDescent="0.4">
      <c r="A29" s="176"/>
      <c r="B29" s="454"/>
      <c r="C29" s="455"/>
      <c r="D29" s="455"/>
      <c r="E29" s="455"/>
      <c r="F29" s="455"/>
      <c r="G29" s="455"/>
      <c r="H29" s="455"/>
      <c r="I29" s="456"/>
      <c r="J29" s="462"/>
      <c r="K29" s="463"/>
      <c r="L29" s="463"/>
      <c r="M29" s="463"/>
      <c r="N29" s="463"/>
      <c r="O29" s="463"/>
      <c r="P29" s="463"/>
      <c r="Q29" s="463"/>
      <c r="R29" s="463"/>
      <c r="S29" s="463"/>
      <c r="T29" s="442"/>
      <c r="U29" s="442"/>
      <c r="V29" s="442"/>
      <c r="W29" s="442"/>
      <c r="X29" s="442"/>
      <c r="Y29" s="442"/>
      <c r="Z29" s="442"/>
      <c r="AA29" s="442"/>
      <c r="AB29" s="442"/>
      <c r="AC29" s="439"/>
      <c r="AD29" s="439"/>
      <c r="AE29" s="439"/>
      <c r="AF29" s="439"/>
      <c r="AG29" s="439"/>
      <c r="AH29" s="439"/>
      <c r="AI29" s="444"/>
    </row>
    <row r="30" spans="1:36" ht="15" customHeight="1" x14ac:dyDescent="0.4">
      <c r="A30" s="176"/>
      <c r="B30" s="454"/>
      <c r="C30" s="455"/>
      <c r="D30" s="455"/>
      <c r="E30" s="455"/>
      <c r="F30" s="455"/>
      <c r="G30" s="455"/>
      <c r="H30" s="455"/>
      <c r="I30" s="456"/>
      <c r="J30" s="464" t="s">
        <v>310</v>
      </c>
      <c r="K30" s="465"/>
      <c r="L30" s="465"/>
      <c r="M30" s="465"/>
      <c r="N30" s="465"/>
      <c r="O30" s="465"/>
      <c r="P30" s="465"/>
      <c r="Q30" s="465"/>
      <c r="R30" s="465"/>
      <c r="S30" s="465"/>
      <c r="T30" s="445">
        <f>SUM('様式第１３(第１３関係)'!T26:AB29)</f>
        <v>0</v>
      </c>
      <c r="U30" s="445"/>
      <c r="V30" s="445"/>
      <c r="W30" s="445"/>
      <c r="X30" s="445"/>
      <c r="Y30" s="445"/>
      <c r="Z30" s="445"/>
      <c r="AA30" s="445"/>
      <c r="AB30" s="445"/>
      <c r="AC30" s="437" t="s">
        <v>15</v>
      </c>
      <c r="AD30" s="437"/>
      <c r="AE30" s="437"/>
      <c r="AF30" s="437"/>
      <c r="AG30" s="437"/>
      <c r="AH30" s="437"/>
      <c r="AI30" s="443"/>
    </row>
    <row r="31" spans="1:36" ht="15" customHeight="1" x14ac:dyDescent="0.4">
      <c r="A31" s="176"/>
      <c r="B31" s="457"/>
      <c r="C31" s="458"/>
      <c r="D31" s="458"/>
      <c r="E31" s="458"/>
      <c r="F31" s="458"/>
      <c r="G31" s="458"/>
      <c r="H31" s="458"/>
      <c r="I31" s="459"/>
      <c r="J31" s="466"/>
      <c r="K31" s="467"/>
      <c r="L31" s="467"/>
      <c r="M31" s="467"/>
      <c r="N31" s="467"/>
      <c r="O31" s="467"/>
      <c r="P31" s="467"/>
      <c r="Q31" s="467"/>
      <c r="R31" s="467"/>
      <c r="S31" s="467"/>
      <c r="T31" s="446"/>
      <c r="U31" s="446"/>
      <c r="V31" s="446"/>
      <c r="W31" s="446"/>
      <c r="X31" s="446"/>
      <c r="Y31" s="446"/>
      <c r="Z31" s="446"/>
      <c r="AA31" s="446"/>
      <c r="AB31" s="446"/>
      <c r="AC31" s="439"/>
      <c r="AD31" s="439"/>
      <c r="AE31" s="439"/>
      <c r="AF31" s="439"/>
      <c r="AG31" s="439"/>
      <c r="AH31" s="439"/>
      <c r="AI31" s="444"/>
    </row>
    <row r="32" spans="1:36" ht="15" customHeight="1" x14ac:dyDescent="0.4">
      <c r="A32" s="172"/>
      <c r="B32" s="436" t="s">
        <v>295</v>
      </c>
      <c r="C32" s="437"/>
      <c r="D32" s="437"/>
      <c r="E32" s="437"/>
      <c r="F32" s="437"/>
      <c r="G32" s="437"/>
      <c r="H32" s="437"/>
      <c r="I32" s="437"/>
      <c r="J32" s="434">
        <f>データシート!D92</f>
        <v>0</v>
      </c>
      <c r="K32" s="434"/>
      <c r="L32" s="434"/>
      <c r="M32" s="434"/>
      <c r="N32" s="434"/>
      <c r="O32" s="434"/>
      <c r="P32" s="434"/>
      <c r="Q32" s="434"/>
      <c r="R32" s="434"/>
      <c r="S32" s="434"/>
      <c r="T32" s="434"/>
      <c r="U32" s="434" t="s">
        <v>296</v>
      </c>
      <c r="V32" s="434"/>
      <c r="W32" s="434"/>
      <c r="X32" s="434"/>
      <c r="Y32" s="434">
        <f>データシート!D94</f>
        <v>0</v>
      </c>
      <c r="Z32" s="434"/>
      <c r="AA32" s="434"/>
      <c r="AB32" s="434"/>
      <c r="AC32" s="434"/>
      <c r="AD32" s="434"/>
      <c r="AE32" s="434"/>
      <c r="AF32" s="434"/>
      <c r="AG32" s="434"/>
      <c r="AH32" s="434"/>
      <c r="AI32" s="434"/>
    </row>
    <row r="33" spans="1:35" ht="15" customHeight="1" x14ac:dyDescent="0.4">
      <c r="A33" s="173"/>
      <c r="B33" s="438"/>
      <c r="C33" s="439"/>
      <c r="D33" s="439"/>
      <c r="E33" s="439"/>
      <c r="F33" s="439"/>
      <c r="G33" s="439"/>
      <c r="H33" s="439"/>
      <c r="I33" s="439"/>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4"/>
    </row>
    <row r="34" spans="1:35" ht="15" customHeight="1" x14ac:dyDescent="0.4">
      <c r="A34" s="172"/>
      <c r="B34" s="436" t="s">
        <v>297</v>
      </c>
      <c r="C34" s="437"/>
      <c r="D34" s="437"/>
      <c r="E34" s="437"/>
      <c r="F34" s="437"/>
      <c r="G34" s="437"/>
      <c r="H34" s="437"/>
      <c r="I34" s="437"/>
      <c r="J34" s="434">
        <f>データシート!D93</f>
        <v>0</v>
      </c>
      <c r="K34" s="434"/>
      <c r="L34" s="434"/>
      <c r="M34" s="434"/>
      <c r="N34" s="434"/>
      <c r="O34" s="434"/>
      <c r="P34" s="434"/>
      <c r="Q34" s="434"/>
      <c r="R34" s="434"/>
      <c r="S34" s="434"/>
      <c r="T34" s="434"/>
      <c r="U34" s="434" t="s">
        <v>298</v>
      </c>
      <c r="V34" s="434"/>
      <c r="W34" s="434"/>
      <c r="X34" s="434"/>
      <c r="Y34" s="434">
        <f>データシート!D95</f>
        <v>0</v>
      </c>
      <c r="Z34" s="434"/>
      <c r="AA34" s="434"/>
      <c r="AB34" s="434"/>
      <c r="AC34" s="434"/>
      <c r="AD34" s="434"/>
      <c r="AE34" s="434"/>
      <c r="AF34" s="434"/>
      <c r="AG34" s="434"/>
      <c r="AH34" s="434"/>
      <c r="AI34" s="434"/>
    </row>
    <row r="35" spans="1:35" ht="15" customHeight="1" x14ac:dyDescent="0.4">
      <c r="A35" s="173"/>
      <c r="B35" s="438"/>
      <c r="C35" s="439"/>
      <c r="D35" s="439"/>
      <c r="E35" s="439"/>
      <c r="F35" s="439"/>
      <c r="G35" s="439"/>
      <c r="H35" s="439"/>
      <c r="I35" s="439"/>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row>
    <row r="36" spans="1:35" ht="15" customHeight="1" x14ac:dyDescent="0.4">
      <c r="A36" s="172"/>
      <c r="B36" s="436" t="s">
        <v>299</v>
      </c>
      <c r="C36" s="437"/>
      <c r="D36" s="437"/>
      <c r="E36" s="437"/>
      <c r="F36" s="437"/>
      <c r="G36" s="437"/>
      <c r="H36" s="437"/>
      <c r="I36" s="437"/>
      <c r="J36" s="434">
        <f>データシート!D96</f>
        <v>0</v>
      </c>
      <c r="K36" s="434"/>
      <c r="L36" s="434"/>
      <c r="M36" s="434"/>
      <c r="N36" s="434"/>
      <c r="O36" s="434"/>
      <c r="P36" s="434"/>
      <c r="Q36" s="434" t="s">
        <v>300</v>
      </c>
      <c r="R36" s="434"/>
      <c r="S36" s="434"/>
      <c r="T36" s="434"/>
      <c r="U36" s="435">
        <f>データシート!D97</f>
        <v>0</v>
      </c>
      <c r="V36" s="435"/>
      <c r="W36" s="435"/>
      <c r="X36" s="435"/>
      <c r="Y36" s="435"/>
      <c r="Z36" s="435"/>
      <c r="AA36" s="435"/>
      <c r="AB36" s="435"/>
      <c r="AC36" s="435"/>
      <c r="AD36" s="435"/>
      <c r="AE36" s="435"/>
      <c r="AF36" s="435"/>
      <c r="AG36" s="435"/>
      <c r="AH36" s="435"/>
      <c r="AI36" s="435"/>
    </row>
    <row r="37" spans="1:35" ht="15" customHeight="1" x14ac:dyDescent="0.4">
      <c r="A37" s="173"/>
      <c r="B37" s="438"/>
      <c r="C37" s="439"/>
      <c r="D37" s="439"/>
      <c r="E37" s="439"/>
      <c r="F37" s="439"/>
      <c r="G37" s="439"/>
      <c r="H37" s="439"/>
      <c r="I37" s="439"/>
      <c r="J37" s="434"/>
      <c r="K37" s="434"/>
      <c r="L37" s="434"/>
      <c r="M37" s="434"/>
      <c r="N37" s="434"/>
      <c r="O37" s="434"/>
      <c r="P37" s="434"/>
      <c r="Q37" s="434"/>
      <c r="R37" s="434"/>
      <c r="S37" s="434"/>
      <c r="T37" s="434"/>
      <c r="U37" s="435"/>
      <c r="V37" s="435"/>
      <c r="W37" s="435"/>
      <c r="X37" s="435"/>
      <c r="Y37" s="435"/>
      <c r="Z37" s="435"/>
      <c r="AA37" s="435"/>
      <c r="AB37" s="435"/>
      <c r="AC37" s="435"/>
      <c r="AD37" s="435"/>
      <c r="AE37" s="435"/>
      <c r="AF37" s="435"/>
      <c r="AG37" s="435"/>
      <c r="AH37" s="435"/>
      <c r="AI37" s="435"/>
    </row>
    <row r="38" spans="1:35" ht="15" customHeight="1" x14ac:dyDescent="0.4">
      <c r="A38" s="172"/>
      <c r="B38" s="436" t="s">
        <v>301</v>
      </c>
      <c r="C38" s="437"/>
      <c r="D38" s="437"/>
      <c r="E38" s="437"/>
      <c r="F38" s="437"/>
      <c r="G38" s="437"/>
      <c r="H38" s="437"/>
      <c r="I38" s="437"/>
      <c r="J38" s="434">
        <f>データシート!D98</f>
        <v>0</v>
      </c>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row>
    <row r="39" spans="1:35" ht="15" customHeight="1" x14ac:dyDescent="0.4">
      <c r="A39" s="173"/>
      <c r="B39" s="438"/>
      <c r="C39" s="439"/>
      <c r="D39" s="439"/>
      <c r="E39" s="439"/>
      <c r="F39" s="439"/>
      <c r="G39" s="439"/>
      <c r="H39" s="439"/>
      <c r="I39" s="439"/>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row>
    <row r="40" spans="1:35" ht="15" customHeight="1" x14ac:dyDescent="0.4">
      <c r="A40" s="172"/>
      <c r="B40" s="436" t="s">
        <v>302</v>
      </c>
      <c r="C40" s="437"/>
      <c r="D40" s="437"/>
      <c r="E40" s="437"/>
      <c r="F40" s="437"/>
      <c r="G40" s="437"/>
      <c r="H40" s="437"/>
      <c r="I40" s="437"/>
      <c r="J40" s="440">
        <f>データシート!D99</f>
        <v>0</v>
      </c>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row>
    <row r="41" spans="1:35" ht="15" customHeight="1" x14ac:dyDescent="0.4">
      <c r="A41" s="173"/>
      <c r="B41" s="438"/>
      <c r="C41" s="439"/>
      <c r="D41" s="439"/>
      <c r="E41" s="439"/>
      <c r="F41" s="439"/>
      <c r="G41" s="439"/>
      <c r="H41" s="439"/>
      <c r="I41" s="439"/>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row>
    <row r="42" spans="1:35" ht="17.100000000000001" customHeight="1" x14ac:dyDescent="0.4">
      <c r="A42" s="168"/>
      <c r="B42" s="168"/>
      <c r="C42" s="168"/>
      <c r="D42" s="168"/>
      <c r="E42" s="168"/>
      <c r="F42" s="177"/>
      <c r="G42" s="177"/>
      <c r="H42" s="177"/>
      <c r="I42" s="177"/>
      <c r="J42" s="177"/>
      <c r="K42" s="168"/>
      <c r="L42" s="168"/>
      <c r="M42" s="168"/>
      <c r="N42" s="168"/>
      <c r="O42" s="168"/>
      <c r="P42" s="168"/>
      <c r="Q42" s="168"/>
      <c r="R42" s="168"/>
      <c r="S42" s="168"/>
      <c r="T42" s="177"/>
      <c r="U42" s="168"/>
      <c r="V42" s="168"/>
      <c r="W42" s="168"/>
      <c r="X42" s="168"/>
      <c r="Y42" s="168"/>
      <c r="Z42" s="168"/>
      <c r="AA42" s="168"/>
      <c r="AB42" s="168"/>
      <c r="AC42" s="168"/>
      <c r="AD42" s="168"/>
      <c r="AE42" s="177"/>
      <c r="AF42" s="177"/>
    </row>
    <row r="43" spans="1:35" s="165" customFormat="1" ht="17.100000000000001" customHeight="1" x14ac:dyDescent="0.4">
      <c r="B43" s="170" t="s">
        <v>56</v>
      </c>
      <c r="C43" s="170"/>
      <c r="D43" s="170" t="s">
        <v>304</v>
      </c>
      <c r="E43" s="170"/>
      <c r="F43" s="180"/>
      <c r="G43" s="180"/>
      <c r="H43" s="180"/>
      <c r="I43" s="180"/>
      <c r="J43" s="180"/>
      <c r="K43" s="180"/>
      <c r="L43" s="180"/>
      <c r="M43" s="180"/>
      <c r="N43" s="180"/>
      <c r="O43" s="180"/>
      <c r="P43" s="170"/>
      <c r="Q43" s="170"/>
      <c r="R43" s="170"/>
      <c r="S43" s="170"/>
      <c r="T43" s="170"/>
      <c r="U43" s="170"/>
      <c r="V43" s="170"/>
      <c r="W43" s="170"/>
      <c r="X43" s="170"/>
      <c r="Y43" s="170"/>
      <c r="Z43" s="170"/>
      <c r="AA43" s="170"/>
      <c r="AB43" s="170"/>
      <c r="AC43" s="170"/>
      <c r="AD43" s="170"/>
      <c r="AE43" s="180"/>
      <c r="AF43" s="180"/>
    </row>
    <row r="44" spans="1:35" s="165" customFormat="1" ht="17.100000000000001" customHeight="1" x14ac:dyDescent="0.4">
      <c r="B44" s="170" t="s">
        <v>58</v>
      </c>
      <c r="C44" s="170"/>
      <c r="D44" s="171" t="s">
        <v>422</v>
      </c>
      <c r="E44" s="170"/>
      <c r="F44" s="180"/>
      <c r="G44" s="180"/>
      <c r="H44" s="180"/>
      <c r="I44" s="170"/>
      <c r="J44" s="170"/>
      <c r="K44" s="180"/>
      <c r="L44" s="170"/>
      <c r="M44" s="170"/>
      <c r="N44" s="170"/>
      <c r="O44" s="170"/>
      <c r="P44" s="170"/>
      <c r="Q44" s="170"/>
      <c r="R44" s="170"/>
      <c r="S44" s="170"/>
      <c r="T44" s="170"/>
      <c r="U44" s="170"/>
      <c r="V44" s="170"/>
      <c r="W44" s="170"/>
      <c r="X44" s="170"/>
      <c r="Y44" s="170"/>
      <c r="Z44" s="170"/>
      <c r="AA44" s="170"/>
      <c r="AB44" s="170"/>
      <c r="AC44" s="170"/>
      <c r="AD44" s="170"/>
      <c r="AE44" s="180"/>
      <c r="AF44" s="180"/>
    </row>
    <row r="45" spans="1:35" ht="17.100000000000001" customHeight="1" thickBot="1" x14ac:dyDescent="0.45">
      <c r="A45" s="168"/>
      <c r="B45" s="178"/>
      <c r="C45" s="178"/>
      <c r="D45" s="178"/>
      <c r="E45" s="178"/>
      <c r="F45" s="179"/>
      <c r="G45" s="179"/>
      <c r="H45" s="179"/>
      <c r="I45" s="178"/>
      <c r="J45" s="178"/>
      <c r="K45" s="178"/>
      <c r="L45" s="178"/>
      <c r="M45" s="178"/>
      <c r="N45" s="178"/>
      <c r="O45" s="178"/>
      <c r="P45" s="178"/>
      <c r="Q45" s="178"/>
      <c r="R45" s="179"/>
      <c r="S45" s="179"/>
      <c r="T45" s="179"/>
      <c r="U45" s="178"/>
      <c r="V45" s="178"/>
      <c r="W45" s="178"/>
      <c r="X45" s="178"/>
      <c r="Y45" s="178"/>
      <c r="Z45" s="178"/>
      <c r="AA45" s="178"/>
      <c r="AB45" s="178"/>
      <c r="AC45" s="178"/>
      <c r="AD45" s="178"/>
      <c r="AE45" s="179"/>
      <c r="AF45" s="179"/>
      <c r="AG45" s="179"/>
      <c r="AH45" s="179"/>
      <c r="AI45" s="179"/>
    </row>
    <row r="46" spans="1:35" ht="17.100000000000001" customHeight="1" x14ac:dyDescent="0.4">
      <c r="A46" s="168"/>
      <c r="B46" s="168"/>
      <c r="C46" s="168"/>
      <c r="D46" s="168"/>
      <c r="E46" s="168"/>
      <c r="F46" s="177"/>
      <c r="G46" s="177"/>
      <c r="H46" s="177"/>
      <c r="I46" s="177"/>
      <c r="J46" s="177"/>
      <c r="K46" s="168"/>
      <c r="L46" s="168"/>
      <c r="M46" s="168"/>
      <c r="N46" s="168"/>
      <c r="O46" s="168"/>
      <c r="P46" s="168"/>
      <c r="Q46" s="168"/>
      <c r="R46" s="168"/>
      <c r="S46" s="168"/>
      <c r="T46" s="177"/>
      <c r="U46" s="168"/>
      <c r="V46" s="168"/>
      <c r="W46" s="168"/>
      <c r="X46" s="168"/>
      <c r="Y46" s="168"/>
      <c r="Z46" s="168"/>
      <c r="AA46" s="168"/>
      <c r="AB46" s="168"/>
      <c r="AC46" s="168"/>
      <c r="AD46" s="168"/>
      <c r="AE46" s="177"/>
      <c r="AF46" s="177"/>
    </row>
    <row r="47" spans="1:35" ht="15" customHeight="1" x14ac:dyDescent="0.4">
      <c r="B47" s="177" t="s">
        <v>305</v>
      </c>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row>
    <row r="48" spans="1:35" ht="20.100000000000001" customHeight="1" x14ac:dyDescent="0.4">
      <c r="A48" s="172"/>
      <c r="B48" s="432" t="s">
        <v>306</v>
      </c>
      <c r="C48" s="432"/>
      <c r="D48" s="432"/>
      <c r="E48" s="432"/>
      <c r="F48" s="432"/>
      <c r="G48" s="432"/>
      <c r="H48" s="432"/>
      <c r="I48" s="432"/>
      <c r="J48" s="430" t="s">
        <v>380</v>
      </c>
      <c r="K48" s="430"/>
      <c r="L48" s="430"/>
      <c r="M48" s="430"/>
      <c r="N48" s="430"/>
      <c r="O48" s="430"/>
      <c r="P48" s="430"/>
      <c r="Q48" s="430"/>
      <c r="R48" s="430"/>
      <c r="S48" s="430"/>
      <c r="T48" s="430"/>
      <c r="U48" s="430" t="s">
        <v>307</v>
      </c>
      <c r="V48" s="430"/>
      <c r="W48" s="430"/>
      <c r="X48" s="430"/>
      <c r="Y48" s="430"/>
      <c r="Z48" s="430"/>
      <c r="AA48" s="430"/>
      <c r="AB48" s="430"/>
      <c r="AC48" s="430"/>
      <c r="AD48" s="430"/>
      <c r="AE48" s="430"/>
      <c r="AF48" s="430"/>
      <c r="AG48" s="430"/>
      <c r="AH48" s="430"/>
      <c r="AI48" s="430"/>
    </row>
    <row r="49" spans="1:35" ht="20.100000000000001" customHeight="1" x14ac:dyDescent="0.4">
      <c r="A49" s="173"/>
      <c r="B49" s="433"/>
      <c r="C49" s="433"/>
      <c r="D49" s="433"/>
      <c r="E49" s="433"/>
      <c r="F49" s="433"/>
      <c r="G49" s="433"/>
      <c r="H49" s="433"/>
      <c r="I49" s="433"/>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row>
    <row r="50" spans="1:35" ht="63.75" customHeight="1" x14ac:dyDescent="0.4"/>
    <row r="51" spans="1:35" ht="12.95" customHeight="1" x14ac:dyDescent="0.4"/>
    <row r="52" spans="1:35" ht="12.95" customHeight="1" x14ac:dyDescent="0.4"/>
    <row r="53" spans="1:35" ht="12.95" customHeight="1" x14ac:dyDescent="0.4"/>
    <row r="54" spans="1:35" ht="12.95" customHeight="1" x14ac:dyDescent="0.4"/>
    <row r="55" spans="1:35" ht="12.95" customHeight="1" x14ac:dyDescent="0.4"/>
    <row r="56" spans="1:35" ht="9.9499999999999993" customHeight="1" x14ac:dyDescent="0.4"/>
    <row r="57" spans="1:35" ht="9.9499999999999993" customHeight="1" x14ac:dyDescent="0.4"/>
    <row r="58" spans="1:35" ht="9.9499999999999993" customHeight="1" x14ac:dyDescent="0.4"/>
    <row r="59" spans="1:35" ht="9.9499999999999993" customHeight="1" x14ac:dyDescent="0.4"/>
    <row r="60" spans="1:35" ht="9.9499999999999993" customHeight="1" x14ac:dyDescent="0.4"/>
    <row r="61" spans="1:35" ht="9.9499999999999993" customHeight="1" x14ac:dyDescent="0.4"/>
    <row r="62" spans="1:35" ht="9.9499999999999993" customHeight="1" x14ac:dyDescent="0.4"/>
    <row r="63" spans="1:35" ht="9.9499999999999993" customHeight="1" x14ac:dyDescent="0.4"/>
    <row r="64" spans="1:35"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row r="69" ht="9.9499999999999993" customHeight="1" x14ac:dyDescent="0.4"/>
    <row r="70" ht="9.9499999999999993" customHeight="1" x14ac:dyDescent="0.4"/>
    <row r="71" ht="9.9499999999999993" customHeight="1" x14ac:dyDescent="0.4"/>
  </sheetData>
  <sheetProtection algorithmName="SHA-512" hashValue="mjJjlm1ZPof3BHSwsu3YT0NE3wWk1Gla+IKEg3UJN26UH7ywbYCbMIZnXNyFIGBnRRl9XyKpgqRxyvsdXgXLKg==" saltValue="W9M+oGweVkKk51dsWxXqKA==" spinCount="100000" sheet="1" objects="1" scenarios="1"/>
  <mergeCells count="42">
    <mergeCell ref="A24:AJ24"/>
    <mergeCell ref="A16:AJ16"/>
    <mergeCell ref="A17:AJ17"/>
    <mergeCell ref="AC26:AD27"/>
    <mergeCell ref="AE26:AI27"/>
    <mergeCell ref="T26:AB27"/>
    <mergeCell ref="B26:I31"/>
    <mergeCell ref="J26:S27"/>
    <mergeCell ref="J28:S29"/>
    <mergeCell ref="J30:S31"/>
    <mergeCell ref="A1:I2"/>
    <mergeCell ref="O2:P2"/>
    <mergeCell ref="Y11:AJ11"/>
    <mergeCell ref="Z12:AH12"/>
    <mergeCell ref="AB13:AI13"/>
    <mergeCell ref="T10:AJ10"/>
    <mergeCell ref="U32:X33"/>
    <mergeCell ref="U34:X35"/>
    <mergeCell ref="B32:I33"/>
    <mergeCell ref="J32:T33"/>
    <mergeCell ref="T28:AB29"/>
    <mergeCell ref="Y32:AI33"/>
    <mergeCell ref="Y34:AI35"/>
    <mergeCell ref="B34:I35"/>
    <mergeCell ref="J34:T35"/>
    <mergeCell ref="AC28:AD29"/>
    <mergeCell ref="AE28:AI29"/>
    <mergeCell ref="T30:AB31"/>
    <mergeCell ref="AC30:AD31"/>
    <mergeCell ref="AE30:AI31"/>
    <mergeCell ref="U48:X49"/>
    <mergeCell ref="Y48:AI49"/>
    <mergeCell ref="B48:I49"/>
    <mergeCell ref="J48:T49"/>
    <mergeCell ref="Q36:T37"/>
    <mergeCell ref="U36:AI37"/>
    <mergeCell ref="B36:I37"/>
    <mergeCell ref="J36:P37"/>
    <mergeCell ref="B38:I39"/>
    <mergeCell ref="B40:I41"/>
    <mergeCell ref="J38:AI39"/>
    <mergeCell ref="J40:AI41"/>
  </mergeCells>
  <phoneticPr fontId="2"/>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27BFA-7903-4DDA-88B6-BBD94F1E2C4F}">
  <sheetPr>
    <tabColor rgb="FF7030A0"/>
    <pageSetUpPr fitToPage="1"/>
  </sheetPr>
  <dimension ref="A1:AL34"/>
  <sheetViews>
    <sheetView showZeros="0" view="pageBreakPreview" zoomScale="96" zoomScaleNormal="130" zoomScaleSheetLayoutView="96" workbookViewId="0">
      <selection activeCell="G16" sqref="G16:J16"/>
    </sheetView>
  </sheetViews>
  <sheetFormatPr defaultColWidth="2.625" defaultRowHeight="12" x14ac:dyDescent="0.4"/>
  <cols>
    <col min="1" max="1" width="0.875" style="105" customWidth="1"/>
    <col min="2" max="32" width="2.625" style="105" customWidth="1"/>
    <col min="33" max="173" width="1.625" style="105" customWidth="1"/>
    <col min="174" max="16384" width="2.625" style="105"/>
  </cols>
  <sheetData>
    <row r="1" spans="1:38" ht="20.100000000000001" customHeight="1" x14ac:dyDescent="0.4">
      <c r="B1" s="104"/>
      <c r="C1" s="104"/>
      <c r="D1" s="104"/>
      <c r="E1" s="104"/>
      <c r="F1" s="104"/>
      <c r="G1" s="104"/>
      <c r="H1" s="104"/>
      <c r="I1" s="104"/>
      <c r="J1" s="104"/>
      <c r="K1" s="104"/>
      <c r="L1" s="471" t="s">
        <v>280</v>
      </c>
      <c r="M1" s="472"/>
      <c r="N1" s="472"/>
      <c r="O1" s="472"/>
      <c r="P1" s="472"/>
      <c r="Q1" s="472"/>
      <c r="R1" s="472"/>
      <c r="S1" s="472"/>
      <c r="T1" s="472"/>
      <c r="U1" s="472"/>
      <c r="V1" s="472"/>
      <c r="W1" s="473"/>
      <c r="X1" s="104"/>
      <c r="Y1" s="104"/>
      <c r="Z1" s="104"/>
      <c r="AA1" s="104"/>
      <c r="AB1" s="104"/>
      <c r="AC1" s="104"/>
      <c r="AD1" s="104"/>
      <c r="AE1" s="104"/>
      <c r="AF1" s="104"/>
      <c r="AG1" s="104"/>
      <c r="AH1" s="104"/>
      <c r="AI1" s="104"/>
      <c r="AJ1" s="104"/>
      <c r="AK1" s="104"/>
      <c r="AL1" s="104"/>
    </row>
    <row r="2" spans="1:38" ht="14.25" customHeight="1" x14ac:dyDescent="0.4">
      <c r="A2" s="104"/>
      <c r="B2" s="104"/>
      <c r="C2" s="10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104"/>
      <c r="AF2" s="104"/>
      <c r="AG2" s="104"/>
      <c r="AH2" s="104"/>
      <c r="AI2" s="104"/>
      <c r="AJ2" s="104"/>
      <c r="AK2" s="104"/>
      <c r="AL2" s="104"/>
    </row>
    <row r="3" spans="1:38" ht="17.25" x14ac:dyDescent="0.4">
      <c r="A3" s="104"/>
      <c r="B3" s="104"/>
      <c r="C3" s="535" t="s">
        <v>253</v>
      </c>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104"/>
      <c r="AH3" s="104"/>
      <c r="AI3" s="104"/>
      <c r="AJ3" s="104"/>
      <c r="AK3" s="104"/>
      <c r="AL3" s="104"/>
    </row>
    <row r="4" spans="1:38" ht="17.25" x14ac:dyDescent="0.4">
      <c r="A4" s="104"/>
      <c r="B4" s="104"/>
      <c r="C4" s="106"/>
      <c r="D4" s="104"/>
      <c r="E4" s="104"/>
      <c r="F4" s="104"/>
      <c r="G4" s="104"/>
      <c r="H4" s="104"/>
      <c r="I4" s="104"/>
      <c r="J4" s="104"/>
      <c r="K4" s="104"/>
      <c r="L4" s="104"/>
      <c r="M4" s="104"/>
      <c r="N4" s="104"/>
      <c r="O4" s="104"/>
      <c r="P4" s="104"/>
      <c r="Q4" s="104"/>
      <c r="R4" s="104"/>
      <c r="S4" s="104"/>
      <c r="T4" s="104"/>
      <c r="U4" s="537"/>
      <c r="V4" s="537"/>
      <c r="W4" s="537"/>
      <c r="X4" s="537"/>
      <c r="Y4" s="537"/>
      <c r="Z4" s="104"/>
      <c r="AA4" s="104"/>
      <c r="AB4" s="104"/>
      <c r="AC4" s="104"/>
      <c r="AD4" s="104"/>
      <c r="AE4" s="104"/>
      <c r="AF4" s="104"/>
      <c r="AG4" s="104"/>
      <c r="AH4" s="104"/>
      <c r="AI4" s="104"/>
      <c r="AJ4" s="104"/>
      <c r="AK4" s="104"/>
      <c r="AL4" s="104"/>
    </row>
    <row r="5" spans="1:38" ht="17.25" customHeight="1" x14ac:dyDescent="0.4">
      <c r="A5" s="104"/>
      <c r="B5" s="104"/>
      <c r="C5" s="106"/>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row>
    <row r="6" spans="1:38" ht="34.5" customHeight="1" x14ac:dyDescent="0.4">
      <c r="A6" s="104"/>
      <c r="B6" s="104"/>
      <c r="C6" s="106"/>
      <c r="D6" s="104"/>
      <c r="E6" s="104"/>
      <c r="F6" s="104"/>
      <c r="G6" s="104"/>
      <c r="H6" s="104"/>
      <c r="I6" s="104"/>
      <c r="J6" s="104"/>
      <c r="K6" s="104"/>
      <c r="L6" s="104"/>
      <c r="M6" s="104"/>
      <c r="N6" s="538" t="s">
        <v>254</v>
      </c>
      <c r="O6" s="539"/>
      <c r="P6" s="539"/>
      <c r="Q6" s="539"/>
      <c r="R6" s="539"/>
      <c r="S6" s="540">
        <f>データシート!D17</f>
        <v>0</v>
      </c>
      <c r="T6" s="541"/>
      <c r="U6" s="541"/>
      <c r="V6" s="541"/>
      <c r="W6" s="541"/>
      <c r="X6" s="541"/>
      <c r="Y6" s="541"/>
      <c r="Z6" s="541"/>
      <c r="AA6" s="541"/>
      <c r="AB6" s="541"/>
      <c r="AC6" s="541"/>
      <c r="AD6" s="541"/>
      <c r="AE6" s="104"/>
      <c r="AF6" s="104"/>
      <c r="AG6" s="104"/>
      <c r="AH6" s="104"/>
      <c r="AI6" s="104"/>
      <c r="AJ6" s="104"/>
      <c r="AK6" s="104"/>
      <c r="AL6" s="104"/>
    </row>
    <row r="7" spans="1:38" ht="17.25" x14ac:dyDescent="0.4">
      <c r="A7" s="104"/>
      <c r="B7" s="104"/>
      <c r="C7" s="106"/>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row>
    <row r="8" spans="1:38" s="108" customFormat="1" ht="15" customHeight="1" x14ac:dyDescent="0.4">
      <c r="A8" s="107"/>
      <c r="B8" s="490" t="s">
        <v>255</v>
      </c>
      <c r="C8" s="533"/>
      <c r="D8" s="533"/>
      <c r="E8" s="533"/>
      <c r="F8" s="107" t="s">
        <v>256</v>
      </c>
      <c r="G8" s="542">
        <f>データシート!D74</f>
        <v>0</v>
      </c>
      <c r="H8" s="542"/>
      <c r="I8" s="542"/>
      <c r="J8" s="542"/>
      <c r="K8" s="542"/>
      <c r="L8" s="542"/>
      <c r="M8" s="542"/>
      <c r="N8" s="542"/>
      <c r="O8" s="542"/>
      <c r="P8" s="542"/>
      <c r="Q8" s="107"/>
      <c r="R8" s="107"/>
      <c r="S8" s="107"/>
      <c r="T8" s="107"/>
      <c r="U8" s="107"/>
      <c r="V8" s="107"/>
      <c r="W8" s="107"/>
      <c r="X8" s="107"/>
      <c r="Y8" s="107"/>
      <c r="Z8" s="107"/>
      <c r="AA8" s="107"/>
      <c r="AB8" s="107"/>
      <c r="AC8" s="107"/>
      <c r="AD8" s="107"/>
      <c r="AE8" s="107"/>
      <c r="AF8" s="107"/>
      <c r="AG8" s="107"/>
      <c r="AH8" s="107"/>
      <c r="AI8" s="107"/>
      <c r="AJ8" s="107"/>
      <c r="AK8" s="107"/>
      <c r="AL8" s="107"/>
    </row>
    <row r="9" spans="1:38" s="108" customFormat="1" ht="15" customHeight="1" x14ac:dyDescent="0.4">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row>
    <row r="10" spans="1:38" s="108" customFormat="1" ht="15" customHeight="1" x14ac:dyDescent="0.4">
      <c r="A10" s="107"/>
      <c r="B10" s="490" t="s">
        <v>257</v>
      </c>
      <c r="C10" s="533"/>
      <c r="D10" s="533"/>
      <c r="E10" s="533"/>
      <c r="F10" s="107" t="s">
        <v>256</v>
      </c>
      <c r="G10" s="543">
        <f>データシート!D76</f>
        <v>0</v>
      </c>
      <c r="H10" s="543"/>
      <c r="I10" s="543"/>
      <c r="J10" s="109" t="s">
        <v>4</v>
      </c>
      <c r="K10" s="543">
        <f>データシート!L76</f>
        <v>0</v>
      </c>
      <c r="L10" s="543"/>
      <c r="M10" s="543"/>
      <c r="N10" s="543"/>
      <c r="O10" s="109"/>
      <c r="P10" s="109"/>
      <c r="Q10" s="109"/>
      <c r="R10" s="109"/>
      <c r="S10" s="107"/>
      <c r="T10" s="107"/>
      <c r="U10" s="107"/>
      <c r="V10" s="107"/>
      <c r="W10" s="107"/>
      <c r="X10" s="107"/>
      <c r="Y10" s="107"/>
      <c r="Z10" s="107"/>
      <c r="AA10" s="107"/>
      <c r="AB10" s="107"/>
      <c r="AC10" s="107"/>
      <c r="AD10" s="107"/>
      <c r="AE10" s="107"/>
      <c r="AF10" s="107"/>
      <c r="AG10" s="107"/>
      <c r="AH10" s="107"/>
      <c r="AI10" s="107"/>
      <c r="AJ10" s="107"/>
      <c r="AK10" s="107"/>
      <c r="AL10" s="107"/>
    </row>
    <row r="11" spans="1:38" s="108" customFormat="1" ht="15" customHeight="1" x14ac:dyDescent="0.4">
      <c r="A11" s="107"/>
      <c r="B11" s="107"/>
      <c r="C11" s="110"/>
      <c r="D11" s="110"/>
      <c r="E11" s="110"/>
      <c r="F11" s="107"/>
      <c r="G11" s="107"/>
      <c r="H11" s="107"/>
      <c r="I11" s="107"/>
      <c r="J11" s="107"/>
      <c r="K11" s="107"/>
      <c r="L11" s="107"/>
      <c r="M11" s="107"/>
      <c r="N11" s="107"/>
      <c r="O11" s="107"/>
      <c r="P11" s="107"/>
      <c r="Q11" s="107"/>
      <c r="R11" s="107"/>
      <c r="S11" s="107"/>
      <c r="T11" s="107"/>
      <c r="U11" s="107"/>
      <c r="V11" s="111"/>
      <c r="W11" s="111"/>
      <c r="X11" s="111"/>
      <c r="Y11" s="111"/>
      <c r="Z11" s="111"/>
      <c r="AA11" s="112"/>
      <c r="AB11" s="111"/>
      <c r="AC11" s="111"/>
      <c r="AD11" s="111"/>
      <c r="AE11" s="111"/>
      <c r="AF11" s="111"/>
      <c r="AG11" s="107"/>
      <c r="AH11" s="107"/>
      <c r="AI11" s="107"/>
      <c r="AJ11" s="107"/>
      <c r="AK11" s="107"/>
      <c r="AL11" s="107"/>
    </row>
    <row r="12" spans="1:38" s="108" customFormat="1" ht="15" customHeight="1" x14ac:dyDescent="0.4">
      <c r="A12" s="107"/>
      <c r="B12" s="490" t="s">
        <v>258</v>
      </c>
      <c r="C12" s="533"/>
      <c r="D12" s="533"/>
      <c r="E12" s="533"/>
      <c r="F12" s="107" t="s">
        <v>256</v>
      </c>
      <c r="G12" s="528" t="str">
        <f>データシート!D72&amp;" "&amp;データシート!H72&amp;" "&amp;データシート!L72&amp;" "&amp;データシート!O72</f>
        <v xml:space="preserve">   </v>
      </c>
      <c r="H12" s="528"/>
      <c r="I12" s="528"/>
      <c r="J12" s="528"/>
      <c r="K12" s="528"/>
      <c r="L12" s="528"/>
      <c r="M12" s="528"/>
      <c r="N12" s="528"/>
      <c r="O12" s="528"/>
      <c r="P12" s="528"/>
      <c r="Q12" s="528"/>
      <c r="R12" s="109"/>
      <c r="S12" s="107"/>
      <c r="T12" s="107"/>
      <c r="U12" s="107"/>
      <c r="V12" s="107"/>
      <c r="W12" s="107"/>
      <c r="X12" s="107"/>
      <c r="Y12" s="107"/>
      <c r="Z12" s="107"/>
      <c r="AA12" s="107"/>
      <c r="AB12" s="107"/>
      <c r="AC12" s="107"/>
      <c r="AD12" s="107"/>
      <c r="AE12" s="107"/>
      <c r="AF12" s="107"/>
      <c r="AG12" s="107"/>
      <c r="AH12" s="107"/>
      <c r="AI12" s="107"/>
      <c r="AJ12" s="107"/>
      <c r="AK12" s="107"/>
      <c r="AL12" s="107"/>
    </row>
    <row r="13" spans="1:38" s="108" customFormat="1" ht="15" customHeight="1" x14ac:dyDescent="0.4">
      <c r="A13" s="107"/>
      <c r="B13" s="107"/>
      <c r="C13" s="110"/>
      <c r="D13" s="110"/>
      <c r="E13" s="110"/>
      <c r="F13" s="107"/>
      <c r="G13" s="107"/>
      <c r="H13" s="113"/>
      <c r="I13" s="113"/>
      <c r="J13" s="113"/>
      <c r="K13" s="113"/>
      <c r="L13" s="113"/>
      <c r="M13" s="113"/>
      <c r="N13" s="107"/>
      <c r="O13" s="107"/>
      <c r="P13" s="107"/>
      <c r="Q13" s="107"/>
      <c r="R13" s="107"/>
      <c r="S13" s="107"/>
      <c r="T13" s="107"/>
      <c r="U13" s="107"/>
      <c r="V13" s="111"/>
      <c r="W13" s="111"/>
      <c r="X13" s="111"/>
      <c r="Y13" s="111"/>
      <c r="Z13" s="111"/>
      <c r="AA13" s="112"/>
      <c r="AB13" s="111"/>
      <c r="AC13" s="111"/>
      <c r="AD13" s="111"/>
      <c r="AE13" s="111"/>
      <c r="AF13" s="111"/>
      <c r="AG13" s="107"/>
      <c r="AH13" s="107"/>
      <c r="AI13" s="107"/>
      <c r="AJ13" s="107"/>
      <c r="AK13" s="107"/>
      <c r="AL13" s="107"/>
    </row>
    <row r="14" spans="1:38" s="108" customFormat="1" ht="15" customHeight="1" x14ac:dyDescent="0.4">
      <c r="A14" s="107"/>
      <c r="B14" s="490" t="s">
        <v>259</v>
      </c>
      <c r="C14" s="490"/>
      <c r="D14" s="490"/>
      <c r="E14" s="490"/>
      <c r="F14" s="107" t="s">
        <v>256</v>
      </c>
      <c r="G14" s="528" t="str">
        <f>データシート!D38&amp;"   様"</f>
        <v xml:space="preserve">   様</v>
      </c>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114"/>
      <c r="AF14" s="114"/>
      <c r="AG14" s="107"/>
      <c r="AH14" s="107"/>
      <c r="AI14" s="107"/>
      <c r="AJ14" s="107"/>
      <c r="AK14" s="107"/>
      <c r="AL14" s="107"/>
    </row>
    <row r="15" spans="1:38" s="108" customFormat="1" ht="15" customHeight="1" x14ac:dyDescent="0.4">
      <c r="A15" s="107"/>
      <c r="B15" s="107"/>
      <c r="C15" s="107"/>
      <c r="D15" s="107"/>
      <c r="E15" s="107"/>
      <c r="F15" s="107"/>
      <c r="G15" s="107"/>
      <c r="H15" s="107"/>
      <c r="I15" s="107"/>
      <c r="J15" s="107"/>
      <c r="K15" s="107"/>
      <c r="L15" s="107"/>
      <c r="M15" s="107"/>
      <c r="N15" s="107"/>
      <c r="O15" s="107"/>
      <c r="P15" s="107"/>
      <c r="Q15" s="107"/>
      <c r="R15" s="107"/>
      <c r="S15" s="107"/>
      <c r="T15" s="107"/>
      <c r="U15" s="107"/>
      <c r="V15" s="111"/>
      <c r="W15" s="111"/>
      <c r="X15" s="111"/>
      <c r="Y15" s="111"/>
      <c r="Z15" s="115"/>
      <c r="AA15" s="115"/>
      <c r="AB15" s="115"/>
      <c r="AC15" s="116"/>
      <c r="AD15" s="114"/>
      <c r="AE15" s="114"/>
      <c r="AF15" s="114"/>
      <c r="AG15" s="107"/>
      <c r="AH15" s="107"/>
      <c r="AI15" s="107"/>
      <c r="AJ15" s="107"/>
      <c r="AK15" s="107"/>
      <c r="AL15" s="107"/>
    </row>
    <row r="16" spans="1:38" s="108" customFormat="1" ht="15" customHeight="1" x14ac:dyDescent="0.4">
      <c r="A16" s="107"/>
      <c r="B16" s="490" t="s">
        <v>260</v>
      </c>
      <c r="C16" s="490"/>
      <c r="D16" s="490"/>
      <c r="E16" s="490"/>
      <c r="F16" s="107" t="s">
        <v>256</v>
      </c>
      <c r="G16" s="529"/>
      <c r="H16" s="529"/>
      <c r="I16" s="529"/>
      <c r="J16" s="529"/>
      <c r="K16" s="530" t="s">
        <v>261</v>
      </c>
      <c r="L16" s="530"/>
      <c r="M16" s="107"/>
      <c r="N16" s="107"/>
      <c r="O16" s="107"/>
      <c r="P16" s="107"/>
      <c r="Q16" s="107"/>
      <c r="R16" s="107"/>
      <c r="S16" s="107"/>
      <c r="T16" s="107"/>
      <c r="U16" s="107"/>
      <c r="V16" s="111"/>
      <c r="W16" s="111"/>
      <c r="X16" s="111"/>
      <c r="Y16" s="111"/>
      <c r="Z16" s="115"/>
      <c r="AA16" s="115"/>
      <c r="AB16" s="115"/>
      <c r="AC16" s="116"/>
      <c r="AD16" s="114"/>
      <c r="AE16" s="114"/>
      <c r="AF16" s="114"/>
      <c r="AG16" s="107"/>
      <c r="AH16" s="107"/>
      <c r="AI16" s="107"/>
      <c r="AJ16" s="107"/>
      <c r="AK16" s="107"/>
      <c r="AL16" s="107"/>
    </row>
    <row r="17" spans="1:38" ht="53.25" customHeight="1" x14ac:dyDescent="0.4">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row>
    <row r="18" spans="1:38" ht="18.75" customHeight="1" thickBot="1" x14ac:dyDescent="0.45">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17" t="s">
        <v>262</v>
      </c>
      <c r="AG18" s="104"/>
      <c r="AH18" s="104"/>
      <c r="AI18" s="104"/>
      <c r="AJ18" s="104"/>
      <c r="AK18" s="104"/>
      <c r="AL18" s="104"/>
    </row>
    <row r="19" spans="1:38" ht="30" customHeight="1" thickBot="1" x14ac:dyDescent="0.45">
      <c r="A19" s="104"/>
      <c r="B19" s="104"/>
      <c r="C19" s="474" t="s">
        <v>263</v>
      </c>
      <c r="D19" s="475"/>
      <c r="E19" s="475"/>
      <c r="F19" s="475"/>
      <c r="G19" s="475"/>
      <c r="H19" s="476"/>
      <c r="I19" s="531" t="s">
        <v>264</v>
      </c>
      <c r="J19" s="475"/>
      <c r="K19" s="475"/>
      <c r="L19" s="475"/>
      <c r="M19" s="475"/>
      <c r="N19" s="475"/>
      <c r="O19" s="475"/>
      <c r="P19" s="476"/>
      <c r="Q19" s="531" t="s">
        <v>265</v>
      </c>
      <c r="R19" s="475"/>
      <c r="S19" s="475"/>
      <c r="T19" s="475"/>
      <c r="U19" s="475"/>
      <c r="V19" s="475"/>
      <c r="W19" s="475"/>
      <c r="X19" s="476"/>
      <c r="Y19" s="475" t="s">
        <v>266</v>
      </c>
      <c r="Z19" s="475"/>
      <c r="AA19" s="475"/>
      <c r="AB19" s="475"/>
      <c r="AC19" s="475"/>
      <c r="AD19" s="475"/>
      <c r="AE19" s="475"/>
      <c r="AF19" s="532"/>
      <c r="AG19" s="104"/>
      <c r="AH19" s="104"/>
      <c r="AI19" s="104"/>
      <c r="AJ19" s="104"/>
      <c r="AK19" s="104"/>
      <c r="AL19" s="104"/>
    </row>
    <row r="20" spans="1:38" ht="29.25" customHeight="1" x14ac:dyDescent="0.4">
      <c r="A20" s="104"/>
      <c r="B20" s="104"/>
      <c r="C20" s="482" t="s">
        <v>267</v>
      </c>
      <c r="D20" s="483"/>
      <c r="E20" s="483"/>
      <c r="F20" s="483"/>
      <c r="G20" s="483"/>
      <c r="H20" s="484"/>
      <c r="I20" s="118"/>
      <c r="J20" s="519"/>
      <c r="K20" s="519"/>
      <c r="L20" s="519"/>
      <c r="M20" s="519"/>
      <c r="N20" s="519"/>
      <c r="O20" s="519"/>
      <c r="P20" s="119"/>
      <c r="Q20" s="120"/>
      <c r="R20" s="519">
        <f>J20</f>
        <v>0</v>
      </c>
      <c r="S20" s="519"/>
      <c r="T20" s="519"/>
      <c r="U20" s="519"/>
      <c r="V20" s="519"/>
      <c r="W20" s="519"/>
      <c r="X20" s="121"/>
      <c r="Y20" s="520"/>
      <c r="Z20" s="506"/>
      <c r="AA20" s="506"/>
      <c r="AB20" s="506"/>
      <c r="AC20" s="506"/>
      <c r="AD20" s="506"/>
      <c r="AE20" s="506"/>
      <c r="AF20" s="521"/>
      <c r="AG20" s="104"/>
      <c r="AH20" s="104"/>
      <c r="AI20" s="104"/>
      <c r="AJ20" s="104"/>
      <c r="AK20" s="104"/>
      <c r="AL20" s="104"/>
    </row>
    <row r="21" spans="1:38" ht="29.25" customHeight="1" x14ac:dyDescent="0.4">
      <c r="A21" s="104"/>
      <c r="B21" s="104"/>
      <c r="C21" s="478" t="s">
        <v>281</v>
      </c>
      <c r="D21" s="479"/>
      <c r="E21" s="479"/>
      <c r="F21" s="479"/>
      <c r="G21" s="479"/>
      <c r="H21" s="480"/>
      <c r="I21" s="525"/>
      <c r="J21" s="526"/>
      <c r="K21" s="526"/>
      <c r="L21" s="526"/>
      <c r="M21" s="526"/>
      <c r="N21" s="526"/>
      <c r="O21" s="526"/>
      <c r="P21" s="527"/>
      <c r="Q21" s="122" t="s">
        <v>268</v>
      </c>
      <c r="R21" s="481"/>
      <c r="S21" s="481"/>
      <c r="T21" s="481"/>
      <c r="U21" s="481"/>
      <c r="V21" s="481"/>
      <c r="W21" s="481"/>
      <c r="X21" s="123"/>
      <c r="Y21" s="522"/>
      <c r="Z21" s="523"/>
      <c r="AA21" s="523"/>
      <c r="AB21" s="523"/>
      <c r="AC21" s="523"/>
      <c r="AD21" s="523"/>
      <c r="AE21" s="523"/>
      <c r="AF21" s="524"/>
      <c r="AG21" s="104"/>
      <c r="AH21" s="104"/>
      <c r="AI21" s="104"/>
      <c r="AJ21" s="104"/>
      <c r="AK21" s="104"/>
      <c r="AL21" s="104"/>
    </row>
    <row r="22" spans="1:38" ht="29.25" customHeight="1" thickBot="1" x14ac:dyDescent="0.45">
      <c r="A22" s="104"/>
      <c r="B22" s="104"/>
      <c r="C22" s="486" t="s">
        <v>269</v>
      </c>
      <c r="D22" s="487"/>
      <c r="E22" s="487"/>
      <c r="F22" s="487"/>
      <c r="G22" s="487"/>
      <c r="H22" s="488"/>
      <c r="I22" s="124"/>
      <c r="J22" s="489">
        <f>IFERROR(J20,"")</f>
        <v>0</v>
      </c>
      <c r="K22" s="489"/>
      <c r="L22" s="489"/>
      <c r="M22" s="489"/>
      <c r="N22" s="489"/>
      <c r="O22" s="489"/>
      <c r="P22" s="125"/>
      <c r="Q22" s="124"/>
      <c r="R22" s="489">
        <f>IFERROR(R20-R21,"")</f>
        <v>0</v>
      </c>
      <c r="S22" s="489"/>
      <c r="T22" s="489"/>
      <c r="U22" s="489"/>
      <c r="V22" s="489"/>
      <c r="W22" s="489"/>
      <c r="X22" s="125"/>
      <c r="Y22" s="516"/>
      <c r="Z22" s="517"/>
      <c r="AA22" s="517"/>
      <c r="AB22" s="517"/>
      <c r="AC22" s="517"/>
      <c r="AD22" s="517"/>
      <c r="AE22" s="517"/>
      <c r="AF22" s="518"/>
      <c r="AG22" s="104"/>
      <c r="AH22" s="104"/>
      <c r="AI22" s="104"/>
      <c r="AJ22" s="126"/>
      <c r="AK22" s="104"/>
      <c r="AL22" s="104"/>
    </row>
    <row r="23" spans="1:38" ht="29.25" customHeight="1" x14ac:dyDescent="0.4">
      <c r="A23" s="104"/>
      <c r="B23" s="104"/>
      <c r="C23" s="482" t="s">
        <v>270</v>
      </c>
      <c r="D23" s="483"/>
      <c r="E23" s="483"/>
      <c r="F23" s="483"/>
      <c r="G23" s="483"/>
      <c r="H23" s="484"/>
      <c r="I23" s="118"/>
      <c r="J23" s="485"/>
      <c r="K23" s="485"/>
      <c r="L23" s="485"/>
      <c r="M23" s="485"/>
      <c r="N23" s="485"/>
      <c r="O23" s="485"/>
      <c r="P23" s="127"/>
      <c r="Q23" s="128"/>
      <c r="R23" s="485"/>
      <c r="S23" s="485"/>
      <c r="T23" s="485"/>
      <c r="U23" s="485"/>
      <c r="V23" s="485"/>
      <c r="W23" s="485"/>
      <c r="X23" s="121"/>
      <c r="Y23" s="506"/>
      <c r="Z23" s="507"/>
      <c r="AA23" s="507"/>
      <c r="AB23" s="507"/>
      <c r="AC23" s="507"/>
      <c r="AD23" s="507"/>
      <c r="AE23" s="507"/>
      <c r="AF23" s="508"/>
      <c r="AG23" s="104"/>
      <c r="AH23" s="104"/>
      <c r="AI23" s="104"/>
      <c r="AJ23" s="126"/>
      <c r="AK23" s="104"/>
      <c r="AL23" s="104"/>
    </row>
    <row r="24" spans="1:38" ht="29.25" customHeight="1" x14ac:dyDescent="0.4">
      <c r="A24" s="104"/>
      <c r="B24" s="104"/>
      <c r="C24" s="509" t="s">
        <v>271</v>
      </c>
      <c r="D24" s="510"/>
      <c r="E24" s="510"/>
      <c r="F24" s="510"/>
      <c r="G24" s="510"/>
      <c r="H24" s="511"/>
      <c r="I24" s="129"/>
      <c r="J24" s="512"/>
      <c r="K24" s="512"/>
      <c r="L24" s="512"/>
      <c r="M24" s="512"/>
      <c r="N24" s="512"/>
      <c r="O24" s="512"/>
      <c r="P24" s="130"/>
      <c r="Q24" s="131"/>
      <c r="R24" s="512"/>
      <c r="S24" s="512"/>
      <c r="T24" s="512"/>
      <c r="U24" s="512"/>
      <c r="V24" s="512"/>
      <c r="W24" s="512"/>
      <c r="X24" s="132"/>
      <c r="Y24" s="513"/>
      <c r="Z24" s="514"/>
      <c r="AA24" s="514"/>
      <c r="AB24" s="514"/>
      <c r="AC24" s="514"/>
      <c r="AD24" s="514"/>
      <c r="AE24" s="514"/>
      <c r="AF24" s="515"/>
      <c r="AG24" s="104"/>
      <c r="AH24" s="104"/>
      <c r="AI24" s="104"/>
      <c r="AJ24" s="104"/>
      <c r="AK24" s="104"/>
      <c r="AL24" s="104"/>
    </row>
    <row r="25" spans="1:38" ht="29.25" customHeight="1" thickBot="1" x14ac:dyDescent="0.45">
      <c r="A25" s="104"/>
      <c r="B25" s="104"/>
      <c r="C25" s="478" t="s">
        <v>272</v>
      </c>
      <c r="D25" s="479"/>
      <c r="E25" s="479"/>
      <c r="F25" s="479"/>
      <c r="G25" s="479"/>
      <c r="H25" s="480"/>
      <c r="I25" s="122"/>
      <c r="J25" s="481">
        <f>SUM(J23:O24)</f>
        <v>0</v>
      </c>
      <c r="K25" s="481"/>
      <c r="L25" s="481"/>
      <c r="M25" s="481"/>
      <c r="N25" s="481"/>
      <c r="O25" s="481"/>
      <c r="P25" s="123"/>
      <c r="Q25" s="122"/>
      <c r="R25" s="481">
        <f>SUM(R23:W24)</f>
        <v>0</v>
      </c>
      <c r="S25" s="481"/>
      <c r="T25" s="481"/>
      <c r="U25" s="481"/>
      <c r="V25" s="481"/>
      <c r="W25" s="481"/>
      <c r="X25" s="123"/>
      <c r="Y25" s="499"/>
      <c r="Z25" s="500"/>
      <c r="AA25" s="500"/>
      <c r="AB25" s="500"/>
      <c r="AC25" s="500"/>
      <c r="AD25" s="500"/>
      <c r="AE25" s="500"/>
      <c r="AF25" s="501"/>
      <c r="AG25" s="104"/>
      <c r="AH25" s="104"/>
      <c r="AI25" s="104"/>
      <c r="AJ25" s="104"/>
      <c r="AK25" s="104"/>
      <c r="AL25" s="104"/>
    </row>
    <row r="26" spans="1:38" ht="29.25" customHeight="1" thickBot="1" x14ac:dyDescent="0.45">
      <c r="A26" s="104"/>
      <c r="B26" s="104"/>
      <c r="C26" s="474" t="s">
        <v>273</v>
      </c>
      <c r="D26" s="475"/>
      <c r="E26" s="475"/>
      <c r="F26" s="475"/>
      <c r="G26" s="475"/>
      <c r="H26" s="476"/>
      <c r="I26" s="133" t="s">
        <v>268</v>
      </c>
      <c r="J26" s="502"/>
      <c r="K26" s="502"/>
      <c r="L26" s="502"/>
      <c r="M26" s="502"/>
      <c r="N26" s="502"/>
      <c r="O26" s="502"/>
      <c r="P26" s="134"/>
      <c r="Q26" s="133" t="s">
        <v>268</v>
      </c>
      <c r="R26" s="502"/>
      <c r="S26" s="502"/>
      <c r="T26" s="502"/>
      <c r="U26" s="502"/>
      <c r="V26" s="502"/>
      <c r="W26" s="502"/>
      <c r="X26" s="134"/>
      <c r="Y26" s="503"/>
      <c r="Z26" s="504"/>
      <c r="AA26" s="504"/>
      <c r="AB26" s="504"/>
      <c r="AC26" s="504"/>
      <c r="AD26" s="504"/>
      <c r="AE26" s="504"/>
      <c r="AF26" s="505"/>
      <c r="AG26" s="104"/>
      <c r="AH26" s="104"/>
      <c r="AI26" s="104"/>
      <c r="AJ26" s="104"/>
      <c r="AK26" s="104"/>
      <c r="AL26" s="104"/>
    </row>
    <row r="27" spans="1:38" ht="29.25" customHeight="1" thickBot="1" x14ac:dyDescent="0.45">
      <c r="A27" s="104"/>
      <c r="B27" s="104"/>
      <c r="C27" s="474" t="s">
        <v>274</v>
      </c>
      <c r="D27" s="475"/>
      <c r="E27" s="475"/>
      <c r="F27" s="475"/>
      <c r="G27" s="475"/>
      <c r="H27" s="476"/>
      <c r="I27" s="133"/>
      <c r="J27" s="477">
        <f>IFERROR((J22+J25-J26),"")</f>
        <v>0</v>
      </c>
      <c r="K27" s="477"/>
      <c r="L27" s="477"/>
      <c r="M27" s="477"/>
      <c r="N27" s="477"/>
      <c r="O27" s="477"/>
      <c r="P27" s="134"/>
      <c r="Q27" s="133"/>
      <c r="R27" s="477">
        <f>IFERROR((R22+R25-R26),"")</f>
        <v>0</v>
      </c>
      <c r="S27" s="477"/>
      <c r="T27" s="477"/>
      <c r="U27" s="477"/>
      <c r="V27" s="477"/>
      <c r="W27" s="477"/>
      <c r="X27" s="134"/>
      <c r="Y27" s="135" t="s">
        <v>275</v>
      </c>
      <c r="Z27" s="491">
        <f>IFERROR(J27-R27,"")</f>
        <v>0</v>
      </c>
      <c r="AA27" s="491"/>
      <c r="AB27" s="491"/>
      <c r="AC27" s="491"/>
      <c r="AD27" s="491"/>
      <c r="AE27" s="491"/>
      <c r="AF27" s="492"/>
      <c r="AG27" s="104"/>
      <c r="AH27" s="104"/>
      <c r="AI27" s="104"/>
      <c r="AJ27" s="104"/>
      <c r="AK27" s="104"/>
      <c r="AL27" s="104"/>
    </row>
    <row r="28" spans="1:38" ht="29.25" customHeight="1" thickBot="1" x14ac:dyDescent="0.45">
      <c r="A28" s="104"/>
      <c r="B28" s="104"/>
      <c r="C28" s="474" t="s">
        <v>276</v>
      </c>
      <c r="D28" s="493"/>
      <c r="E28" s="493"/>
      <c r="F28" s="493"/>
      <c r="G28" s="493"/>
      <c r="H28" s="494"/>
      <c r="I28" s="133"/>
      <c r="J28" s="495" t="str">
        <f>IFERROR(J27/G16,"")</f>
        <v/>
      </c>
      <c r="K28" s="495"/>
      <c r="L28" s="495"/>
      <c r="M28" s="495"/>
      <c r="N28" s="495"/>
      <c r="O28" s="495"/>
      <c r="P28" s="134"/>
      <c r="Q28" s="136"/>
      <c r="R28" s="495" t="str">
        <f>IFERROR(R27/G16,"")</f>
        <v/>
      </c>
      <c r="S28" s="495"/>
      <c r="T28" s="495"/>
      <c r="U28" s="495"/>
      <c r="V28" s="495"/>
      <c r="W28" s="495"/>
      <c r="X28" s="137"/>
      <c r="Y28" s="496"/>
      <c r="Z28" s="497"/>
      <c r="AA28" s="497"/>
      <c r="AB28" s="497"/>
      <c r="AC28" s="497"/>
      <c r="AD28" s="497"/>
      <c r="AE28" s="497"/>
      <c r="AF28" s="498"/>
      <c r="AG28" s="104"/>
      <c r="AH28" s="104"/>
      <c r="AI28" s="104"/>
      <c r="AJ28" s="104"/>
      <c r="AK28" s="104"/>
      <c r="AL28" s="104"/>
    </row>
    <row r="29" spans="1:38" ht="6.75" customHeight="1" x14ac:dyDescent="0.4">
      <c r="A29" s="104"/>
      <c r="B29" s="104"/>
      <c r="C29" s="138"/>
      <c r="D29" s="138"/>
      <c r="E29" s="138"/>
      <c r="F29" s="138"/>
      <c r="G29" s="138"/>
      <c r="H29" s="138"/>
      <c r="I29" s="139"/>
      <c r="J29" s="140"/>
      <c r="K29" s="140"/>
      <c r="L29" s="140"/>
      <c r="M29" s="140"/>
      <c r="N29" s="140"/>
      <c r="O29" s="140"/>
      <c r="P29" s="140"/>
      <c r="Q29" s="141"/>
      <c r="R29" s="140"/>
      <c r="S29" s="140"/>
      <c r="T29" s="140"/>
      <c r="U29" s="140"/>
      <c r="V29" s="140"/>
      <c r="W29" s="140"/>
      <c r="X29" s="142"/>
      <c r="Y29" s="143"/>
      <c r="Z29" s="144"/>
      <c r="AA29" s="144"/>
      <c r="AB29" s="144"/>
      <c r="AC29" s="144"/>
      <c r="AD29" s="144"/>
      <c r="AE29" s="144"/>
      <c r="AF29" s="144"/>
      <c r="AG29" s="104"/>
      <c r="AH29" s="104"/>
      <c r="AI29" s="104"/>
      <c r="AJ29" s="104"/>
      <c r="AK29" s="104"/>
      <c r="AL29" s="104"/>
    </row>
    <row r="30" spans="1:38" ht="15.75" customHeight="1" x14ac:dyDescent="0.4">
      <c r="A30" s="104"/>
      <c r="B30" s="104"/>
      <c r="C30" s="145" t="s">
        <v>282</v>
      </c>
      <c r="D30" s="138"/>
      <c r="E30" s="138"/>
      <c r="F30" s="138"/>
      <c r="G30" s="138"/>
      <c r="H30" s="138"/>
      <c r="I30" s="139"/>
      <c r="J30" s="140"/>
      <c r="K30" s="140"/>
      <c r="L30" s="140"/>
      <c r="M30" s="140"/>
      <c r="N30" s="140"/>
      <c r="O30" s="140"/>
      <c r="P30" s="140"/>
      <c r="Q30" s="141"/>
      <c r="R30" s="140"/>
      <c r="S30" s="140"/>
      <c r="T30" s="140"/>
      <c r="U30" s="140"/>
      <c r="V30" s="140"/>
      <c r="W30" s="140"/>
      <c r="X30" s="142"/>
      <c r="Y30" s="143"/>
      <c r="Z30" s="144"/>
      <c r="AA30" s="144"/>
      <c r="AB30" s="144"/>
      <c r="AC30" s="144"/>
      <c r="AD30" s="144"/>
      <c r="AE30" s="144"/>
      <c r="AF30" s="144"/>
      <c r="AG30" s="104"/>
      <c r="AH30" s="104"/>
      <c r="AI30" s="104"/>
      <c r="AJ30" s="104"/>
      <c r="AK30" s="104"/>
      <c r="AL30" s="104"/>
    </row>
    <row r="31" spans="1:38" ht="29.25" customHeight="1" x14ac:dyDescent="0.4">
      <c r="A31" s="104"/>
      <c r="B31" s="104"/>
      <c r="C31" s="145"/>
      <c r="D31" s="138"/>
      <c r="E31" s="138"/>
      <c r="F31" s="138"/>
      <c r="G31" s="138"/>
      <c r="H31" s="138"/>
      <c r="I31" s="139"/>
      <c r="J31" s="140"/>
      <c r="K31" s="140"/>
      <c r="L31" s="140"/>
      <c r="M31" s="140"/>
      <c r="N31" s="140"/>
      <c r="O31" s="140"/>
      <c r="P31" s="140"/>
      <c r="Q31" s="141"/>
      <c r="R31" s="140"/>
      <c r="S31" s="140"/>
      <c r="T31" s="140"/>
      <c r="U31" s="140"/>
      <c r="V31" s="140"/>
      <c r="W31" s="140"/>
      <c r="X31" s="142"/>
      <c r="Y31" s="143"/>
      <c r="Z31" s="144"/>
      <c r="AA31" s="144"/>
      <c r="AB31" s="144"/>
      <c r="AC31" s="144"/>
      <c r="AD31" s="144"/>
      <c r="AE31" s="144"/>
      <c r="AF31" s="144"/>
      <c r="AG31" s="104"/>
      <c r="AH31" s="104"/>
      <c r="AI31" s="104"/>
      <c r="AJ31" s="104"/>
      <c r="AK31" s="104"/>
      <c r="AL31" s="104"/>
    </row>
    <row r="32" spans="1:38" ht="12.75" thickBot="1" x14ac:dyDescent="0.45"/>
    <row r="33" spans="3:25" ht="12.75" thickBot="1" x14ac:dyDescent="0.45">
      <c r="C33" s="105" t="s">
        <v>277</v>
      </c>
      <c r="K33" s="468" t="e">
        <f>G16*R28</f>
        <v>#VALUE!</v>
      </c>
      <c r="L33" s="469"/>
      <c r="M33" s="469"/>
      <c r="N33" s="469"/>
      <c r="O33" s="470"/>
      <c r="S33" s="468">
        <f>R22+R25-R26</f>
        <v>0</v>
      </c>
      <c r="T33" s="469"/>
      <c r="U33" s="469"/>
      <c r="V33" s="469"/>
      <c r="W33" s="470"/>
      <c r="Y33" s="105" t="s">
        <v>278</v>
      </c>
    </row>
    <row r="34" spans="3:25" x14ac:dyDescent="0.4">
      <c r="C34" s="146" t="s">
        <v>279</v>
      </c>
    </row>
  </sheetData>
  <sheetProtection selectLockedCells="1"/>
  <mergeCells count="60">
    <mergeCell ref="B12:E12"/>
    <mergeCell ref="G12:Q12"/>
    <mergeCell ref="D2:AD2"/>
    <mergeCell ref="C3:AF3"/>
    <mergeCell ref="U4:Y4"/>
    <mergeCell ref="N6:R6"/>
    <mergeCell ref="S6:AD6"/>
    <mergeCell ref="B8:E8"/>
    <mergeCell ref="G8:P8"/>
    <mergeCell ref="B10:E10"/>
    <mergeCell ref="G10:I10"/>
    <mergeCell ref="K10:N10"/>
    <mergeCell ref="G14:AD14"/>
    <mergeCell ref="B16:E16"/>
    <mergeCell ref="G16:J16"/>
    <mergeCell ref="K16:L16"/>
    <mergeCell ref="C19:H19"/>
    <mergeCell ref="I19:P19"/>
    <mergeCell ref="Q19:X19"/>
    <mergeCell ref="Y19:AF19"/>
    <mergeCell ref="Y22:AF22"/>
    <mergeCell ref="C20:H20"/>
    <mergeCell ref="J20:O20"/>
    <mergeCell ref="R20:W20"/>
    <mergeCell ref="Y20:AF20"/>
    <mergeCell ref="C21:H21"/>
    <mergeCell ref="R21:W21"/>
    <mergeCell ref="Y21:AF21"/>
    <mergeCell ref="I21:P21"/>
    <mergeCell ref="Y23:AF23"/>
    <mergeCell ref="C24:H24"/>
    <mergeCell ref="J24:O24"/>
    <mergeCell ref="R24:W24"/>
    <mergeCell ref="Y24:AF24"/>
    <mergeCell ref="Y25:AF25"/>
    <mergeCell ref="C26:H26"/>
    <mergeCell ref="J26:O26"/>
    <mergeCell ref="R26:W26"/>
    <mergeCell ref="Y26:AF26"/>
    <mergeCell ref="Z27:AF27"/>
    <mergeCell ref="C28:H28"/>
    <mergeCell ref="J28:O28"/>
    <mergeCell ref="R28:W28"/>
    <mergeCell ref="Y28:AF28"/>
    <mergeCell ref="K33:O33"/>
    <mergeCell ref="S33:W33"/>
    <mergeCell ref="L1:W1"/>
    <mergeCell ref="C27:H27"/>
    <mergeCell ref="J27:O27"/>
    <mergeCell ref="R27:W27"/>
    <mergeCell ref="C25:H25"/>
    <mergeCell ref="J25:O25"/>
    <mergeCell ref="R25:W25"/>
    <mergeCell ref="C23:H23"/>
    <mergeCell ref="J23:O23"/>
    <mergeCell ref="R23:W23"/>
    <mergeCell ref="C22:H22"/>
    <mergeCell ref="J22:O22"/>
    <mergeCell ref="R22:W22"/>
    <mergeCell ref="B14:E14"/>
  </mergeCells>
  <phoneticPr fontId="2"/>
  <conditionalFormatting sqref="G16:J16">
    <cfRule type="expression" dxfId="34" priority="9">
      <formula>$G$16=""</formula>
    </cfRule>
  </conditionalFormatting>
  <conditionalFormatting sqref="J20:O20">
    <cfRule type="expression" dxfId="33" priority="8">
      <formula>$J$20=""</formula>
    </cfRule>
  </conditionalFormatting>
  <conditionalFormatting sqref="R21:W21">
    <cfRule type="expression" dxfId="32" priority="7">
      <formula>$R$21=""</formula>
    </cfRule>
  </conditionalFormatting>
  <conditionalFormatting sqref="J23:O23">
    <cfRule type="expression" dxfId="31" priority="6">
      <formula>$J$23=""</formula>
    </cfRule>
  </conditionalFormatting>
  <conditionalFormatting sqref="R23:W23">
    <cfRule type="expression" dxfId="30" priority="5">
      <formula>$R$23=""</formula>
    </cfRule>
  </conditionalFormatting>
  <conditionalFormatting sqref="J24:O24">
    <cfRule type="expression" dxfId="29" priority="4">
      <formula>$J$24=""</formula>
    </cfRule>
  </conditionalFormatting>
  <conditionalFormatting sqref="R24:W24">
    <cfRule type="expression" dxfId="28" priority="3">
      <formula>$R$24=""</formula>
    </cfRule>
  </conditionalFormatting>
  <conditionalFormatting sqref="J26:O26">
    <cfRule type="expression" dxfId="27" priority="2">
      <formula>$J$26=""</formula>
    </cfRule>
  </conditionalFormatting>
  <conditionalFormatting sqref="R26:W26">
    <cfRule type="expression" dxfId="26" priority="1">
      <formula>$R$26=""</formula>
    </cfRule>
  </conditionalFormatting>
  <pageMargins left="0.55118110236220474" right="0.35433070866141736" top="0.62992125984251968" bottom="0.43307086614173229" header="0.27559055118110237"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54F4A-BF51-440A-80B8-642DEB5CE03A}">
  <sheetPr>
    <tabColor rgb="FF7030A0"/>
    <pageSetUpPr fitToPage="1"/>
  </sheetPr>
  <dimension ref="A1:AL35"/>
  <sheetViews>
    <sheetView showZeros="0" view="pageBreakPreview" zoomScaleNormal="130" zoomScaleSheetLayoutView="100" workbookViewId="0">
      <selection activeCell="J30" sqref="J30"/>
    </sheetView>
  </sheetViews>
  <sheetFormatPr defaultColWidth="2.625" defaultRowHeight="12" x14ac:dyDescent="0.4"/>
  <cols>
    <col min="1" max="1" width="0.875" style="67" customWidth="1"/>
    <col min="2" max="32" width="2.625" style="67" customWidth="1"/>
    <col min="33" max="173" width="1.625" style="67" customWidth="1"/>
    <col min="174" max="16384" width="2.625" style="67"/>
  </cols>
  <sheetData>
    <row r="1" spans="1:38" ht="20.100000000000001" customHeight="1" x14ac:dyDescent="0.4">
      <c r="A1" s="66"/>
      <c r="B1" s="66"/>
      <c r="C1" s="66"/>
      <c r="D1" s="66"/>
      <c r="E1" s="66"/>
      <c r="F1" s="66"/>
      <c r="G1" s="66"/>
      <c r="H1" s="66"/>
      <c r="I1" s="66"/>
      <c r="J1" s="66"/>
      <c r="K1" s="66"/>
      <c r="L1" s="471" t="s">
        <v>280</v>
      </c>
      <c r="M1" s="472"/>
      <c r="N1" s="472"/>
      <c r="O1" s="472"/>
      <c r="P1" s="472"/>
      <c r="Q1" s="472"/>
      <c r="R1" s="472"/>
      <c r="S1" s="472"/>
      <c r="T1" s="472"/>
      <c r="U1" s="472"/>
      <c r="V1" s="472"/>
      <c r="W1" s="473"/>
      <c r="X1" s="66"/>
      <c r="Y1" s="66"/>
      <c r="Z1" s="66"/>
      <c r="AA1" s="66"/>
      <c r="AB1" s="66"/>
      <c r="AC1" s="66"/>
      <c r="AD1" s="66"/>
      <c r="AE1" s="66"/>
      <c r="AF1" s="66"/>
      <c r="AG1" s="66"/>
      <c r="AH1" s="66"/>
      <c r="AI1" s="66"/>
      <c r="AJ1" s="66"/>
      <c r="AK1" s="66"/>
      <c r="AL1" s="66"/>
    </row>
    <row r="2" spans="1:38" ht="20.100000000000001" customHeight="1" x14ac:dyDescent="0.4">
      <c r="A2" s="66"/>
      <c r="B2" s="66"/>
      <c r="C2" s="66"/>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6"/>
      <c r="AF2" s="66"/>
      <c r="AG2" s="66"/>
      <c r="AH2" s="66"/>
      <c r="AI2" s="66"/>
      <c r="AJ2" s="66"/>
      <c r="AK2" s="66"/>
      <c r="AL2" s="66"/>
    </row>
    <row r="3" spans="1:38" ht="17.25" x14ac:dyDescent="0.4">
      <c r="A3" s="66"/>
      <c r="B3" s="66"/>
      <c r="C3" s="618" t="s">
        <v>253</v>
      </c>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6"/>
      <c r="AH3" s="66"/>
      <c r="AI3" s="66"/>
      <c r="AJ3" s="66"/>
      <c r="AK3" s="66"/>
      <c r="AL3" s="66"/>
    </row>
    <row r="4" spans="1:38" ht="17.25" x14ac:dyDescent="0.4">
      <c r="A4" s="66"/>
      <c r="B4" s="66"/>
      <c r="C4" s="68"/>
      <c r="D4" s="66"/>
      <c r="E4" s="66"/>
      <c r="F4" s="66"/>
      <c r="G4" s="66"/>
      <c r="H4" s="66"/>
      <c r="I4" s="66"/>
      <c r="J4" s="66"/>
      <c r="K4" s="66"/>
      <c r="L4" s="66"/>
      <c r="M4" s="66"/>
      <c r="N4" s="66"/>
      <c r="O4" s="66"/>
      <c r="P4" s="66"/>
      <c r="Q4" s="66"/>
      <c r="R4" s="66"/>
      <c r="S4" s="66"/>
      <c r="T4" s="66"/>
      <c r="U4" s="620"/>
      <c r="V4" s="620"/>
      <c r="W4" s="620"/>
      <c r="X4" s="620"/>
      <c r="Y4" s="620"/>
      <c r="Z4" s="66"/>
      <c r="AA4" s="66"/>
      <c r="AB4" s="66"/>
      <c r="AC4" s="66"/>
      <c r="AD4" s="66"/>
      <c r="AE4" s="66"/>
      <c r="AF4" s="66"/>
      <c r="AG4" s="66"/>
      <c r="AH4" s="66"/>
      <c r="AI4" s="66"/>
      <c r="AJ4" s="66"/>
      <c r="AK4" s="66"/>
      <c r="AL4" s="66"/>
    </row>
    <row r="5" spans="1:38" ht="17.25" customHeight="1" x14ac:dyDescent="0.4">
      <c r="A5" s="66"/>
      <c r="B5" s="66"/>
      <c r="C5" s="68"/>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row>
    <row r="6" spans="1:38" ht="34.5" customHeight="1" x14ac:dyDescent="0.4">
      <c r="A6" s="66"/>
      <c r="B6" s="66"/>
      <c r="C6" s="68"/>
      <c r="D6" s="66"/>
      <c r="E6" s="66"/>
      <c r="F6" s="66"/>
      <c r="G6" s="66"/>
      <c r="H6" s="66"/>
      <c r="I6" s="66"/>
      <c r="J6" s="66"/>
      <c r="K6" s="66"/>
      <c r="L6" s="66"/>
      <c r="M6" s="66"/>
      <c r="N6" s="621" t="s">
        <v>254</v>
      </c>
      <c r="O6" s="622"/>
      <c r="P6" s="622"/>
      <c r="Q6" s="622"/>
      <c r="R6" s="622"/>
      <c r="S6" s="623">
        <f>データシート!D17</f>
        <v>0</v>
      </c>
      <c r="T6" s="624"/>
      <c r="U6" s="624"/>
      <c r="V6" s="624"/>
      <c r="W6" s="624"/>
      <c r="X6" s="624"/>
      <c r="Y6" s="624"/>
      <c r="Z6" s="624"/>
      <c r="AA6" s="624"/>
      <c r="AB6" s="624"/>
      <c r="AC6" s="624"/>
      <c r="AD6" s="624"/>
      <c r="AE6" s="66"/>
      <c r="AF6" s="66"/>
      <c r="AG6" s="66"/>
      <c r="AH6" s="66"/>
      <c r="AI6" s="66"/>
      <c r="AJ6" s="66"/>
      <c r="AK6" s="66"/>
      <c r="AL6" s="66"/>
    </row>
    <row r="7" spans="1:38" ht="17.25" x14ac:dyDescent="0.4">
      <c r="A7" s="66"/>
      <c r="B7" s="66"/>
      <c r="C7" s="68"/>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row>
    <row r="8" spans="1:38" s="70" customFormat="1" ht="15" customHeight="1" x14ac:dyDescent="0.4">
      <c r="A8" s="69"/>
      <c r="B8" s="610" t="s">
        <v>255</v>
      </c>
      <c r="C8" s="611"/>
      <c r="D8" s="611"/>
      <c r="E8" s="611"/>
      <c r="F8" s="69" t="s">
        <v>256</v>
      </c>
      <c r="G8" s="615">
        <f>データシート!D74</f>
        <v>0</v>
      </c>
      <c r="H8" s="615"/>
      <c r="I8" s="615"/>
      <c r="J8" s="615"/>
      <c r="K8" s="615"/>
      <c r="L8" s="615"/>
      <c r="M8" s="615"/>
      <c r="N8" s="615"/>
      <c r="O8" s="615"/>
      <c r="P8" s="615"/>
      <c r="Q8" s="69"/>
      <c r="R8" s="69"/>
      <c r="S8" s="69"/>
      <c r="T8" s="69"/>
      <c r="U8" s="69"/>
      <c r="V8" s="69"/>
      <c r="W8" s="69"/>
      <c r="X8" s="69"/>
      <c r="Y8" s="69"/>
      <c r="Z8" s="69"/>
      <c r="AA8" s="69"/>
      <c r="AB8" s="69"/>
      <c r="AC8" s="69"/>
      <c r="AD8" s="69"/>
      <c r="AE8" s="69"/>
      <c r="AF8" s="69"/>
      <c r="AG8" s="69"/>
      <c r="AH8" s="69"/>
      <c r="AI8" s="69"/>
      <c r="AJ8" s="69"/>
      <c r="AK8" s="69"/>
      <c r="AL8" s="69"/>
    </row>
    <row r="9" spans="1:38" s="70" customFormat="1" ht="15" customHeight="1" x14ac:dyDescent="0.4">
      <c r="A9" s="69"/>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row>
    <row r="10" spans="1:38" s="70" customFormat="1" ht="15" customHeight="1" x14ac:dyDescent="0.4">
      <c r="A10" s="69"/>
      <c r="B10" s="610" t="s">
        <v>257</v>
      </c>
      <c r="C10" s="611"/>
      <c r="D10" s="611"/>
      <c r="E10" s="611"/>
      <c r="F10" s="69" t="s">
        <v>256</v>
      </c>
      <c r="G10" s="616">
        <f>データシート!D76</f>
        <v>0</v>
      </c>
      <c r="H10" s="616"/>
      <c r="I10" s="616"/>
      <c r="J10" s="71" t="s">
        <v>4</v>
      </c>
      <c r="K10" s="616">
        <f>データシート!L76</f>
        <v>0</v>
      </c>
      <c r="L10" s="616"/>
      <c r="M10" s="616"/>
      <c r="N10" s="616"/>
      <c r="O10" s="71"/>
      <c r="P10" s="71"/>
      <c r="Q10" s="71"/>
      <c r="R10" s="71"/>
      <c r="S10" s="69"/>
      <c r="T10" s="69"/>
      <c r="U10" s="69"/>
      <c r="V10" s="69"/>
      <c r="W10" s="69"/>
      <c r="X10" s="69"/>
      <c r="Y10" s="69"/>
      <c r="Z10" s="69"/>
      <c r="AA10" s="69"/>
      <c r="AB10" s="69"/>
      <c r="AC10" s="69"/>
      <c r="AD10" s="69"/>
      <c r="AE10" s="69"/>
      <c r="AF10" s="69"/>
      <c r="AG10" s="69"/>
      <c r="AH10" s="69"/>
      <c r="AI10" s="69"/>
      <c r="AJ10" s="69"/>
      <c r="AK10" s="69"/>
      <c r="AL10" s="69"/>
    </row>
    <row r="11" spans="1:38" s="70" customFormat="1" ht="15" customHeight="1" x14ac:dyDescent="0.4">
      <c r="A11" s="69"/>
      <c r="B11" s="69"/>
      <c r="C11" s="72"/>
      <c r="D11" s="72"/>
      <c r="E11" s="72"/>
      <c r="F11" s="69"/>
      <c r="G11" s="69"/>
      <c r="H11" s="69"/>
      <c r="I11" s="69"/>
      <c r="J11" s="69"/>
      <c r="K11" s="69"/>
      <c r="L11" s="69"/>
      <c r="M11" s="69"/>
      <c r="N11" s="69"/>
      <c r="O11" s="69"/>
      <c r="P11" s="69"/>
      <c r="Q11" s="69"/>
      <c r="R11" s="69"/>
      <c r="S11" s="69"/>
      <c r="T11" s="69"/>
      <c r="U11" s="69"/>
      <c r="V11" s="73"/>
      <c r="W11" s="73"/>
      <c r="X11" s="73"/>
      <c r="Y11" s="73"/>
      <c r="Z11" s="73"/>
      <c r="AA11" s="74"/>
      <c r="AB11" s="73"/>
      <c r="AC11" s="73"/>
      <c r="AD11" s="73"/>
      <c r="AE11" s="73"/>
      <c r="AF11" s="73"/>
      <c r="AG11" s="69"/>
      <c r="AH11" s="69"/>
      <c r="AI11" s="69"/>
      <c r="AJ11" s="69"/>
      <c r="AK11" s="69"/>
      <c r="AL11" s="69"/>
    </row>
    <row r="12" spans="1:38" s="70" customFormat="1" ht="15" customHeight="1" x14ac:dyDescent="0.4">
      <c r="A12" s="69"/>
      <c r="B12" s="610" t="s">
        <v>258</v>
      </c>
      <c r="C12" s="611"/>
      <c r="D12" s="611"/>
      <c r="E12" s="611"/>
      <c r="F12" s="69" t="s">
        <v>256</v>
      </c>
      <c r="G12" s="612" t="str">
        <f>データシート!D72&amp;" "&amp;データシート!H72&amp;" "&amp;データシート!L72&amp;" "&amp;データシート!O72</f>
        <v xml:space="preserve">   </v>
      </c>
      <c r="H12" s="612"/>
      <c r="I12" s="612"/>
      <c r="J12" s="612"/>
      <c r="K12" s="612"/>
      <c r="L12" s="612"/>
      <c r="M12" s="612"/>
      <c r="N12" s="612"/>
      <c r="O12" s="612"/>
      <c r="P12" s="612"/>
      <c r="Q12" s="612"/>
      <c r="R12" s="71"/>
      <c r="S12" s="69"/>
      <c r="T12" s="69"/>
      <c r="U12" s="69"/>
      <c r="V12" s="69"/>
      <c r="W12" s="69"/>
      <c r="X12" s="69"/>
      <c r="Y12" s="69"/>
      <c r="Z12" s="69"/>
      <c r="AA12" s="69"/>
      <c r="AB12" s="69"/>
      <c r="AC12" s="69"/>
      <c r="AD12" s="69"/>
      <c r="AE12" s="69"/>
      <c r="AF12" s="69"/>
      <c r="AG12" s="69"/>
      <c r="AH12" s="69"/>
      <c r="AI12" s="69"/>
      <c r="AJ12" s="69"/>
      <c r="AK12" s="69"/>
      <c r="AL12" s="69"/>
    </row>
    <row r="13" spans="1:38" s="70" customFormat="1" ht="15" customHeight="1" x14ac:dyDescent="0.4">
      <c r="A13" s="69"/>
      <c r="B13" s="69"/>
      <c r="C13" s="72"/>
      <c r="D13" s="72"/>
      <c r="E13" s="72"/>
      <c r="F13" s="69"/>
      <c r="G13" s="69"/>
      <c r="H13" s="75"/>
      <c r="I13" s="75"/>
      <c r="J13" s="75"/>
      <c r="K13" s="75"/>
      <c r="L13" s="75"/>
      <c r="M13" s="75"/>
      <c r="N13" s="69"/>
      <c r="O13" s="69"/>
      <c r="P13" s="69"/>
      <c r="Q13" s="69"/>
      <c r="R13" s="69"/>
      <c r="S13" s="69"/>
      <c r="T13" s="69"/>
      <c r="U13" s="69"/>
      <c r="V13" s="73"/>
      <c r="W13" s="73"/>
      <c r="X13" s="73"/>
      <c r="Y13" s="73"/>
      <c r="Z13" s="73"/>
      <c r="AA13" s="74"/>
      <c r="AB13" s="73"/>
      <c r="AC13" s="73"/>
      <c r="AD13" s="73"/>
      <c r="AE13" s="73"/>
      <c r="AF13" s="73"/>
      <c r="AG13" s="69"/>
      <c r="AH13" s="69"/>
      <c r="AI13" s="69"/>
      <c r="AJ13" s="69"/>
      <c r="AK13" s="69"/>
      <c r="AL13" s="69"/>
    </row>
    <row r="14" spans="1:38" s="70" customFormat="1" ht="15" customHeight="1" x14ac:dyDescent="0.4">
      <c r="A14" s="69"/>
      <c r="B14" s="610" t="s">
        <v>259</v>
      </c>
      <c r="C14" s="610"/>
      <c r="D14" s="610"/>
      <c r="E14" s="610"/>
      <c r="F14" s="69" t="s">
        <v>256</v>
      </c>
      <c r="G14" s="612" t="str">
        <f>データシート!D38&amp;"   様"</f>
        <v xml:space="preserve">   様</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76"/>
      <c r="AF14" s="76"/>
      <c r="AG14" s="69"/>
      <c r="AH14" s="69"/>
      <c r="AI14" s="69"/>
      <c r="AJ14" s="69"/>
      <c r="AK14" s="69"/>
      <c r="AL14" s="69"/>
    </row>
    <row r="15" spans="1:38" s="70" customFormat="1" ht="15" customHeight="1" x14ac:dyDescent="0.4">
      <c r="A15" s="69"/>
      <c r="B15" s="69"/>
      <c r="C15" s="69"/>
      <c r="D15" s="69"/>
      <c r="E15" s="69"/>
      <c r="F15" s="69"/>
      <c r="G15" s="69"/>
      <c r="H15" s="69"/>
      <c r="I15" s="69"/>
      <c r="J15" s="69"/>
      <c r="K15" s="69"/>
      <c r="L15" s="69"/>
      <c r="M15" s="69"/>
      <c r="N15" s="69"/>
      <c r="O15" s="69"/>
      <c r="P15" s="69"/>
      <c r="Q15" s="69"/>
      <c r="R15" s="69"/>
      <c r="S15" s="69"/>
      <c r="T15" s="69"/>
      <c r="U15" s="69"/>
      <c r="V15" s="73"/>
      <c r="W15" s="73"/>
      <c r="X15" s="73"/>
      <c r="Y15" s="73"/>
      <c r="Z15" s="77"/>
      <c r="AA15" s="77"/>
      <c r="AB15" s="77"/>
      <c r="AC15" s="78"/>
      <c r="AD15" s="76"/>
      <c r="AE15" s="76"/>
      <c r="AF15" s="76"/>
      <c r="AG15" s="69"/>
      <c r="AH15" s="69"/>
      <c r="AI15" s="69"/>
      <c r="AJ15" s="69"/>
      <c r="AK15" s="69"/>
      <c r="AL15" s="69"/>
    </row>
    <row r="16" spans="1:38" s="70" customFormat="1" ht="15" customHeight="1" x14ac:dyDescent="0.4">
      <c r="A16" s="69"/>
      <c r="B16" s="610" t="s">
        <v>260</v>
      </c>
      <c r="C16" s="610"/>
      <c r="D16" s="610"/>
      <c r="E16" s="610"/>
      <c r="F16" s="69" t="s">
        <v>256</v>
      </c>
      <c r="G16" s="613"/>
      <c r="H16" s="613"/>
      <c r="I16" s="613"/>
      <c r="J16" s="613"/>
      <c r="K16" s="614" t="s">
        <v>261</v>
      </c>
      <c r="L16" s="614"/>
      <c r="M16" s="69"/>
      <c r="N16" s="69"/>
      <c r="O16" s="69"/>
      <c r="P16" s="69"/>
      <c r="Q16" s="69"/>
      <c r="R16" s="69"/>
      <c r="S16" s="69"/>
      <c r="T16" s="69"/>
      <c r="U16" s="69"/>
      <c r="V16" s="73"/>
      <c r="W16" s="73"/>
      <c r="X16" s="73"/>
      <c r="Y16" s="73"/>
      <c r="Z16" s="77"/>
      <c r="AA16" s="77"/>
      <c r="AB16" s="77"/>
      <c r="AC16" s="78"/>
      <c r="AD16" s="76"/>
      <c r="AE16" s="76"/>
      <c r="AF16" s="76"/>
      <c r="AG16" s="69"/>
      <c r="AH16" s="69"/>
      <c r="AI16" s="69"/>
      <c r="AJ16" s="69"/>
      <c r="AK16" s="69"/>
      <c r="AL16" s="69"/>
    </row>
    <row r="17" spans="1:38" ht="53.25" customHeight="1" x14ac:dyDescent="0.4">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row>
    <row r="18" spans="1:38" ht="18.75" customHeight="1" thickBot="1" x14ac:dyDescent="0.45">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79" t="s">
        <v>262</v>
      </c>
      <c r="AG18" s="66"/>
      <c r="AH18" s="66"/>
      <c r="AI18" s="66"/>
      <c r="AJ18" s="66"/>
      <c r="AK18" s="66"/>
      <c r="AL18" s="66"/>
    </row>
    <row r="19" spans="1:38" ht="30" customHeight="1" thickBot="1" x14ac:dyDescent="0.45">
      <c r="A19" s="66"/>
      <c r="B19" s="66"/>
      <c r="C19" s="550" t="s">
        <v>263</v>
      </c>
      <c r="D19" s="551"/>
      <c r="E19" s="551"/>
      <c r="F19" s="551"/>
      <c r="G19" s="551"/>
      <c r="H19" s="552"/>
      <c r="I19" s="562" t="s">
        <v>264</v>
      </c>
      <c r="J19" s="551"/>
      <c r="K19" s="551"/>
      <c r="L19" s="551"/>
      <c r="M19" s="551"/>
      <c r="N19" s="551"/>
      <c r="O19" s="551"/>
      <c r="P19" s="552"/>
      <c r="Q19" s="562" t="s">
        <v>265</v>
      </c>
      <c r="R19" s="551"/>
      <c r="S19" s="551"/>
      <c r="T19" s="551"/>
      <c r="U19" s="551"/>
      <c r="V19" s="551"/>
      <c r="W19" s="551"/>
      <c r="X19" s="552"/>
      <c r="Y19" s="551" t="s">
        <v>266</v>
      </c>
      <c r="Z19" s="551"/>
      <c r="AA19" s="551"/>
      <c r="AB19" s="551"/>
      <c r="AC19" s="551"/>
      <c r="AD19" s="551"/>
      <c r="AE19" s="551"/>
      <c r="AF19" s="606"/>
      <c r="AG19" s="66"/>
      <c r="AH19" s="66"/>
      <c r="AI19" s="66"/>
      <c r="AJ19" s="66"/>
      <c r="AK19" s="66"/>
      <c r="AL19" s="66"/>
    </row>
    <row r="20" spans="1:38" ht="29.25" customHeight="1" x14ac:dyDescent="0.4">
      <c r="A20" s="66"/>
      <c r="B20" s="66"/>
      <c r="C20" s="558" t="s">
        <v>267</v>
      </c>
      <c r="D20" s="559"/>
      <c r="E20" s="559"/>
      <c r="F20" s="559"/>
      <c r="G20" s="559"/>
      <c r="H20" s="560"/>
      <c r="I20" s="80"/>
      <c r="J20" s="607"/>
      <c r="K20" s="607"/>
      <c r="L20" s="607"/>
      <c r="M20" s="607"/>
      <c r="N20" s="607"/>
      <c r="O20" s="607"/>
      <c r="P20" s="87"/>
      <c r="Q20" s="88"/>
      <c r="R20" s="607">
        <f>J20</f>
        <v>0</v>
      </c>
      <c r="S20" s="607"/>
      <c r="T20" s="607"/>
      <c r="U20" s="607"/>
      <c r="V20" s="607"/>
      <c r="W20" s="607"/>
      <c r="X20" s="81"/>
      <c r="Y20" s="608"/>
      <c r="Z20" s="586"/>
      <c r="AA20" s="586"/>
      <c r="AB20" s="586"/>
      <c r="AC20" s="586"/>
      <c r="AD20" s="586"/>
      <c r="AE20" s="586"/>
      <c r="AF20" s="609"/>
      <c r="AG20" s="66"/>
      <c r="AH20" s="66"/>
      <c r="AI20" s="66"/>
      <c r="AJ20" s="66"/>
      <c r="AK20" s="66"/>
      <c r="AL20" s="66"/>
    </row>
    <row r="21" spans="1:38" ht="29.25" customHeight="1" x14ac:dyDescent="0.4">
      <c r="A21" s="66"/>
      <c r="B21" s="66"/>
      <c r="C21" s="554" t="s">
        <v>281</v>
      </c>
      <c r="D21" s="555"/>
      <c r="E21" s="555"/>
      <c r="F21" s="555"/>
      <c r="G21" s="555"/>
      <c r="H21" s="556"/>
      <c r="I21" s="603"/>
      <c r="J21" s="604"/>
      <c r="K21" s="604"/>
      <c r="L21" s="604"/>
      <c r="M21" s="604"/>
      <c r="N21" s="604"/>
      <c r="O21" s="604"/>
      <c r="P21" s="605"/>
      <c r="Q21" s="82" t="s">
        <v>268</v>
      </c>
      <c r="R21" s="557"/>
      <c r="S21" s="557"/>
      <c r="T21" s="557"/>
      <c r="U21" s="557"/>
      <c r="V21" s="557"/>
      <c r="W21" s="557"/>
      <c r="X21" s="83"/>
      <c r="Y21" s="522"/>
      <c r="Z21" s="523"/>
      <c r="AA21" s="523"/>
      <c r="AB21" s="523"/>
      <c r="AC21" s="523"/>
      <c r="AD21" s="523"/>
      <c r="AE21" s="523"/>
      <c r="AF21" s="524"/>
      <c r="AG21" s="66"/>
      <c r="AH21" s="66"/>
      <c r="AI21" s="66"/>
      <c r="AJ21" s="66"/>
      <c r="AK21" s="66"/>
      <c r="AL21" s="66"/>
    </row>
    <row r="22" spans="1:38" ht="29.25" customHeight="1" thickBot="1" x14ac:dyDescent="0.45">
      <c r="A22" s="66"/>
      <c r="B22" s="66"/>
      <c r="C22" s="596" t="s">
        <v>269</v>
      </c>
      <c r="D22" s="597"/>
      <c r="E22" s="597"/>
      <c r="F22" s="597"/>
      <c r="G22" s="597"/>
      <c r="H22" s="598"/>
      <c r="I22" s="84"/>
      <c r="J22" s="599">
        <f>IFERROR(J20,"")</f>
        <v>0</v>
      </c>
      <c r="K22" s="599"/>
      <c r="L22" s="599"/>
      <c r="M22" s="599"/>
      <c r="N22" s="599"/>
      <c r="O22" s="599"/>
      <c r="P22" s="85"/>
      <c r="Q22" s="84"/>
      <c r="R22" s="599">
        <f>IFERROR(R20-R21,"")</f>
        <v>0</v>
      </c>
      <c r="S22" s="599"/>
      <c r="T22" s="599"/>
      <c r="U22" s="599"/>
      <c r="V22" s="599"/>
      <c r="W22" s="599"/>
      <c r="X22" s="85"/>
      <c r="Y22" s="600"/>
      <c r="Z22" s="601"/>
      <c r="AA22" s="601"/>
      <c r="AB22" s="601"/>
      <c r="AC22" s="601"/>
      <c r="AD22" s="601"/>
      <c r="AE22" s="601"/>
      <c r="AF22" s="602"/>
      <c r="AG22" s="66"/>
      <c r="AH22" s="66"/>
      <c r="AI22" s="66"/>
      <c r="AJ22" s="86"/>
      <c r="AK22" s="66"/>
      <c r="AL22" s="66"/>
    </row>
    <row r="23" spans="1:38" ht="29.25" customHeight="1" x14ac:dyDescent="0.4">
      <c r="A23" s="66"/>
      <c r="B23" s="66"/>
      <c r="C23" s="558" t="s">
        <v>270</v>
      </c>
      <c r="D23" s="559"/>
      <c r="E23" s="559"/>
      <c r="F23" s="559"/>
      <c r="G23" s="559"/>
      <c r="H23" s="560"/>
      <c r="I23" s="80"/>
      <c r="J23" s="561"/>
      <c r="K23" s="561"/>
      <c r="L23" s="561"/>
      <c r="M23" s="561"/>
      <c r="N23" s="561"/>
      <c r="O23" s="561"/>
      <c r="P23" s="87"/>
      <c r="Q23" s="88"/>
      <c r="R23" s="561"/>
      <c r="S23" s="561"/>
      <c r="T23" s="561"/>
      <c r="U23" s="561"/>
      <c r="V23" s="561"/>
      <c r="W23" s="561"/>
      <c r="X23" s="81"/>
      <c r="Y23" s="586"/>
      <c r="Z23" s="587"/>
      <c r="AA23" s="587"/>
      <c r="AB23" s="587"/>
      <c r="AC23" s="587"/>
      <c r="AD23" s="587"/>
      <c r="AE23" s="587"/>
      <c r="AF23" s="588"/>
      <c r="AG23" s="66"/>
      <c r="AH23" s="66"/>
      <c r="AI23" s="66"/>
      <c r="AJ23" s="86"/>
      <c r="AK23" s="66"/>
      <c r="AL23" s="66"/>
    </row>
    <row r="24" spans="1:38" ht="29.25" customHeight="1" x14ac:dyDescent="0.4">
      <c r="A24" s="66"/>
      <c r="B24" s="66"/>
      <c r="C24" s="589" t="s">
        <v>271</v>
      </c>
      <c r="D24" s="590"/>
      <c r="E24" s="590"/>
      <c r="F24" s="590"/>
      <c r="G24" s="590"/>
      <c r="H24" s="591"/>
      <c r="I24" s="89"/>
      <c r="J24" s="592"/>
      <c r="K24" s="592"/>
      <c r="L24" s="592"/>
      <c r="M24" s="592"/>
      <c r="N24" s="592"/>
      <c r="O24" s="592"/>
      <c r="P24" s="90"/>
      <c r="Q24" s="91"/>
      <c r="R24" s="592"/>
      <c r="S24" s="592"/>
      <c r="T24" s="592"/>
      <c r="U24" s="592"/>
      <c r="V24" s="592"/>
      <c r="W24" s="592"/>
      <c r="X24" s="92"/>
      <c r="Y24" s="593"/>
      <c r="Z24" s="594"/>
      <c r="AA24" s="594"/>
      <c r="AB24" s="594"/>
      <c r="AC24" s="594"/>
      <c r="AD24" s="594"/>
      <c r="AE24" s="594"/>
      <c r="AF24" s="595"/>
      <c r="AG24" s="66"/>
      <c r="AH24" s="66"/>
      <c r="AI24" s="66"/>
      <c r="AJ24" s="66"/>
      <c r="AK24" s="66"/>
      <c r="AL24" s="66"/>
    </row>
    <row r="25" spans="1:38" ht="29.25" customHeight="1" thickBot="1" x14ac:dyDescent="0.45">
      <c r="A25" s="66"/>
      <c r="B25" s="66"/>
      <c r="C25" s="554" t="s">
        <v>272</v>
      </c>
      <c r="D25" s="555"/>
      <c r="E25" s="555"/>
      <c r="F25" s="555"/>
      <c r="G25" s="555"/>
      <c r="H25" s="556"/>
      <c r="I25" s="82"/>
      <c r="J25" s="557">
        <f>SUM(J23:O24)</f>
        <v>0</v>
      </c>
      <c r="K25" s="557"/>
      <c r="L25" s="557"/>
      <c r="M25" s="557"/>
      <c r="N25" s="557"/>
      <c r="O25" s="557"/>
      <c r="P25" s="83"/>
      <c r="Q25" s="82"/>
      <c r="R25" s="557">
        <f>SUM(R23:W24)</f>
        <v>0</v>
      </c>
      <c r="S25" s="557"/>
      <c r="T25" s="557"/>
      <c r="U25" s="557"/>
      <c r="V25" s="557"/>
      <c r="W25" s="557"/>
      <c r="X25" s="83"/>
      <c r="Y25" s="579"/>
      <c r="Z25" s="580"/>
      <c r="AA25" s="580"/>
      <c r="AB25" s="580"/>
      <c r="AC25" s="580"/>
      <c r="AD25" s="580"/>
      <c r="AE25" s="580"/>
      <c r="AF25" s="581"/>
      <c r="AG25" s="66"/>
      <c r="AH25" s="66"/>
      <c r="AI25" s="66"/>
      <c r="AJ25" s="66"/>
      <c r="AK25" s="66"/>
      <c r="AL25" s="66"/>
    </row>
    <row r="26" spans="1:38" ht="29.25" customHeight="1" thickBot="1" x14ac:dyDescent="0.45">
      <c r="A26" s="66"/>
      <c r="B26" s="66"/>
      <c r="C26" s="550" t="s">
        <v>273</v>
      </c>
      <c r="D26" s="551"/>
      <c r="E26" s="551"/>
      <c r="F26" s="551"/>
      <c r="G26" s="551"/>
      <c r="H26" s="552"/>
      <c r="I26" s="93" t="s">
        <v>268</v>
      </c>
      <c r="J26" s="582"/>
      <c r="K26" s="582"/>
      <c r="L26" s="582"/>
      <c r="M26" s="582"/>
      <c r="N26" s="582"/>
      <c r="O26" s="582"/>
      <c r="P26" s="94"/>
      <c r="Q26" s="93" t="s">
        <v>268</v>
      </c>
      <c r="R26" s="582"/>
      <c r="S26" s="582"/>
      <c r="T26" s="582"/>
      <c r="U26" s="582"/>
      <c r="V26" s="582"/>
      <c r="W26" s="582"/>
      <c r="X26" s="94"/>
      <c r="Y26" s="583"/>
      <c r="Z26" s="584"/>
      <c r="AA26" s="584"/>
      <c r="AB26" s="584"/>
      <c r="AC26" s="584"/>
      <c r="AD26" s="584"/>
      <c r="AE26" s="584"/>
      <c r="AF26" s="585"/>
      <c r="AG26" s="66"/>
      <c r="AH26" s="66"/>
      <c r="AI26" s="66"/>
      <c r="AJ26" s="66"/>
      <c r="AK26" s="66"/>
      <c r="AL26" s="66"/>
    </row>
    <row r="27" spans="1:38" ht="29.25" customHeight="1" thickBot="1" x14ac:dyDescent="0.45">
      <c r="A27" s="66"/>
      <c r="B27" s="66"/>
      <c r="C27" s="550" t="s">
        <v>274</v>
      </c>
      <c r="D27" s="551"/>
      <c r="E27" s="551"/>
      <c r="F27" s="551"/>
      <c r="G27" s="551"/>
      <c r="H27" s="552"/>
      <c r="I27" s="93"/>
      <c r="J27" s="553">
        <f>IFERROR((J22+J25-J26),"")</f>
        <v>0</v>
      </c>
      <c r="K27" s="553"/>
      <c r="L27" s="553"/>
      <c r="M27" s="553"/>
      <c r="N27" s="553"/>
      <c r="O27" s="553"/>
      <c r="P27" s="94"/>
      <c r="Q27" s="93"/>
      <c r="R27" s="553">
        <f>IFERROR((R22+R25-R26),"")</f>
        <v>0</v>
      </c>
      <c r="S27" s="553"/>
      <c r="T27" s="553"/>
      <c r="U27" s="553"/>
      <c r="V27" s="553"/>
      <c r="W27" s="553"/>
      <c r="X27" s="94"/>
      <c r="Y27" s="95" t="s">
        <v>275</v>
      </c>
      <c r="Z27" s="563">
        <f>IFERROR(J27-R27,"")</f>
        <v>0</v>
      </c>
      <c r="AA27" s="563"/>
      <c r="AB27" s="563"/>
      <c r="AC27" s="563"/>
      <c r="AD27" s="563"/>
      <c r="AE27" s="563"/>
      <c r="AF27" s="564"/>
      <c r="AG27" s="66"/>
      <c r="AH27" s="66"/>
      <c r="AI27" s="66"/>
      <c r="AJ27" s="66"/>
      <c r="AK27" s="66"/>
      <c r="AL27" s="66"/>
    </row>
    <row r="28" spans="1:38" ht="29.25" customHeight="1" x14ac:dyDescent="0.4">
      <c r="A28" s="66"/>
      <c r="B28" s="66"/>
      <c r="C28" s="565" t="s">
        <v>276</v>
      </c>
      <c r="D28" s="566"/>
      <c r="E28" s="566"/>
      <c r="F28" s="566"/>
      <c r="G28" s="566"/>
      <c r="H28" s="567"/>
      <c r="I28" s="147"/>
      <c r="J28" s="571" t="str">
        <f>IFERROR(J27/G16,"")</f>
        <v/>
      </c>
      <c r="K28" s="571"/>
      <c r="L28" s="571"/>
      <c r="M28" s="571"/>
      <c r="N28" s="571"/>
      <c r="O28" s="571"/>
      <c r="P28" s="148"/>
      <c r="Q28" s="149"/>
      <c r="R28" s="573"/>
      <c r="S28" s="573"/>
      <c r="T28" s="573"/>
      <c r="U28" s="573"/>
      <c r="V28" s="573"/>
      <c r="W28" s="573"/>
      <c r="X28" s="150"/>
      <c r="Y28" s="574"/>
      <c r="Z28" s="575"/>
      <c r="AA28" s="575"/>
      <c r="AB28" s="151" t="s">
        <v>283</v>
      </c>
      <c r="AC28" s="151"/>
      <c r="AD28" s="151"/>
      <c r="AE28" s="151"/>
      <c r="AF28" s="152"/>
      <c r="AG28" s="66"/>
      <c r="AH28" s="66"/>
      <c r="AI28" s="66"/>
      <c r="AJ28" s="66"/>
      <c r="AK28" s="66"/>
      <c r="AL28" s="66"/>
    </row>
    <row r="29" spans="1:38" ht="29.25" customHeight="1" thickBot="1" x14ac:dyDescent="0.45">
      <c r="A29" s="66"/>
      <c r="B29" s="66"/>
      <c r="C29" s="568"/>
      <c r="D29" s="569"/>
      <c r="E29" s="569"/>
      <c r="F29" s="569"/>
      <c r="G29" s="569"/>
      <c r="H29" s="570"/>
      <c r="I29" s="153"/>
      <c r="J29" s="572"/>
      <c r="K29" s="572"/>
      <c r="L29" s="572"/>
      <c r="M29" s="572"/>
      <c r="N29" s="572"/>
      <c r="O29" s="572"/>
      <c r="P29" s="154"/>
      <c r="Q29" s="155"/>
      <c r="R29" s="576"/>
      <c r="S29" s="576"/>
      <c r="T29" s="576"/>
      <c r="U29" s="576"/>
      <c r="V29" s="576"/>
      <c r="W29" s="576"/>
      <c r="X29" s="156"/>
      <c r="Y29" s="577"/>
      <c r="Z29" s="578"/>
      <c r="AA29" s="578"/>
      <c r="AB29" s="157" t="s">
        <v>283</v>
      </c>
      <c r="AC29" s="157"/>
      <c r="AD29" s="157"/>
      <c r="AE29" s="157"/>
      <c r="AF29" s="158"/>
      <c r="AG29" s="66"/>
      <c r="AH29" s="66"/>
      <c r="AI29" s="66"/>
      <c r="AJ29" s="66"/>
      <c r="AK29" s="66"/>
      <c r="AL29" s="66"/>
    </row>
    <row r="30" spans="1:38" ht="9" customHeight="1" x14ac:dyDescent="0.4">
      <c r="A30" s="66"/>
      <c r="B30" s="66"/>
      <c r="C30" s="96"/>
      <c r="D30" s="96"/>
      <c r="E30" s="96"/>
      <c r="F30" s="96"/>
      <c r="G30" s="96"/>
      <c r="H30" s="96"/>
      <c r="I30" s="97"/>
      <c r="J30" s="159"/>
      <c r="K30" s="159"/>
      <c r="L30" s="159"/>
      <c r="M30" s="159"/>
      <c r="N30" s="159"/>
      <c r="O30" s="159"/>
      <c r="P30" s="98"/>
      <c r="Q30" s="97"/>
      <c r="R30" s="97"/>
      <c r="S30" s="97"/>
      <c r="T30" s="97"/>
      <c r="U30" s="159"/>
      <c r="V30" s="159"/>
      <c r="W30" s="159"/>
      <c r="X30" s="159"/>
      <c r="Y30" s="99"/>
      <c r="Z30" s="100"/>
      <c r="AA30" s="100"/>
      <c r="AB30" s="100"/>
      <c r="AC30" s="100"/>
      <c r="AD30" s="100"/>
      <c r="AE30" s="100"/>
      <c r="AF30" s="100"/>
      <c r="AG30" s="66"/>
      <c r="AH30" s="66"/>
      <c r="AI30" s="66"/>
      <c r="AJ30" s="66"/>
      <c r="AK30" s="66"/>
      <c r="AL30" s="66"/>
    </row>
    <row r="31" spans="1:38" ht="16.5" customHeight="1" x14ac:dyDescent="0.4">
      <c r="A31" s="66"/>
      <c r="B31" s="66"/>
      <c r="C31" s="145" t="s">
        <v>282</v>
      </c>
      <c r="D31" s="96"/>
      <c r="E31" s="96"/>
      <c r="F31" s="96"/>
      <c r="G31" s="96"/>
      <c r="H31" s="96"/>
      <c r="I31" s="97"/>
      <c r="J31" s="159"/>
      <c r="K31" s="159"/>
      <c r="L31" s="159"/>
      <c r="M31" s="159"/>
      <c r="N31" s="159"/>
      <c r="O31" s="159"/>
      <c r="P31" s="98"/>
      <c r="Q31" s="97"/>
      <c r="R31" s="97"/>
      <c r="S31" s="97"/>
      <c r="T31" s="97"/>
      <c r="U31" s="159"/>
      <c r="V31" s="159"/>
      <c r="W31" s="159"/>
      <c r="X31" s="159"/>
      <c r="Y31" s="99"/>
      <c r="Z31" s="100"/>
      <c r="AA31" s="100"/>
      <c r="AB31" s="100"/>
      <c r="AC31" s="100"/>
      <c r="AD31" s="100"/>
      <c r="AE31" s="100"/>
      <c r="AF31" s="100"/>
      <c r="AG31" s="66"/>
      <c r="AH31" s="66"/>
      <c r="AI31" s="66"/>
      <c r="AJ31" s="66"/>
      <c r="AK31" s="66"/>
      <c r="AL31" s="66"/>
    </row>
    <row r="32" spans="1:38" ht="16.5" customHeight="1" x14ac:dyDescent="0.4">
      <c r="A32" s="66"/>
      <c r="B32" s="66"/>
      <c r="C32" s="101"/>
      <c r="D32" s="96"/>
      <c r="E32" s="96"/>
      <c r="F32" s="96"/>
      <c r="G32" s="96"/>
      <c r="H32" s="96"/>
      <c r="I32" s="97"/>
      <c r="J32" s="159"/>
      <c r="K32" s="159"/>
      <c r="L32" s="159"/>
      <c r="M32" s="159"/>
      <c r="N32" s="159"/>
      <c r="O32" s="159"/>
      <c r="P32" s="98"/>
      <c r="Q32" s="97"/>
      <c r="R32" s="97"/>
      <c r="S32" s="97"/>
      <c r="T32" s="97"/>
      <c r="U32" s="159"/>
      <c r="V32" s="159"/>
      <c r="W32" s="159"/>
      <c r="X32" s="159"/>
      <c r="Y32" s="99"/>
      <c r="Z32" s="100"/>
      <c r="AA32" s="100"/>
      <c r="AB32" s="100"/>
      <c r="AC32" s="100"/>
      <c r="AD32" s="100"/>
      <c r="AE32" s="100"/>
      <c r="AF32" s="100"/>
      <c r="AG32" s="66"/>
      <c r="AH32" s="66"/>
      <c r="AI32" s="66"/>
      <c r="AJ32" s="66"/>
      <c r="AK32" s="66"/>
      <c r="AL32" s="66"/>
    </row>
    <row r="33" spans="3:24" ht="18.75" customHeight="1" thickBot="1" x14ac:dyDescent="0.45"/>
    <row r="34" spans="3:24" ht="18" customHeight="1" thickBot="1" x14ac:dyDescent="0.45">
      <c r="C34" s="67" t="s">
        <v>277</v>
      </c>
      <c r="L34" s="544" t="str">
        <f>IFERROR(J28*G16,"")</f>
        <v/>
      </c>
      <c r="M34" s="545"/>
      <c r="N34" s="545"/>
      <c r="O34" s="545"/>
      <c r="P34" s="546"/>
      <c r="T34" s="547">
        <f>(R28*Y28)+(R29*Y29)</f>
        <v>0</v>
      </c>
      <c r="U34" s="548"/>
      <c r="V34" s="548"/>
      <c r="W34" s="549"/>
      <c r="X34" s="160"/>
    </row>
    <row r="35" spans="3:24" x14ac:dyDescent="0.4">
      <c r="C35" s="102" t="s">
        <v>279</v>
      </c>
    </row>
  </sheetData>
  <sheetProtection selectLockedCells="1"/>
  <mergeCells count="62">
    <mergeCell ref="D2:AD2"/>
    <mergeCell ref="C3:AF3"/>
    <mergeCell ref="U4:Y4"/>
    <mergeCell ref="N6:R6"/>
    <mergeCell ref="S6:AD6"/>
    <mergeCell ref="B8:E8"/>
    <mergeCell ref="G8:P8"/>
    <mergeCell ref="B10:E10"/>
    <mergeCell ref="G10:I10"/>
    <mergeCell ref="K10:N10"/>
    <mergeCell ref="B12:E12"/>
    <mergeCell ref="G12:Q12"/>
    <mergeCell ref="B14:E14"/>
    <mergeCell ref="G14:AD14"/>
    <mergeCell ref="B16:E16"/>
    <mergeCell ref="G16:J16"/>
    <mergeCell ref="K16:L16"/>
    <mergeCell ref="Q19:X19"/>
    <mergeCell ref="Y19:AF19"/>
    <mergeCell ref="C20:H20"/>
    <mergeCell ref="J20:O20"/>
    <mergeCell ref="R20:W20"/>
    <mergeCell ref="Y20:AF20"/>
    <mergeCell ref="Y21:AF21"/>
    <mergeCell ref="C22:H22"/>
    <mergeCell ref="J22:O22"/>
    <mergeCell ref="R22:W22"/>
    <mergeCell ref="Y22:AF22"/>
    <mergeCell ref="I21:P21"/>
    <mergeCell ref="Y23:AF23"/>
    <mergeCell ref="C24:H24"/>
    <mergeCell ref="J24:O24"/>
    <mergeCell ref="R24:W24"/>
    <mergeCell ref="Y24:AF24"/>
    <mergeCell ref="Y25:AF25"/>
    <mergeCell ref="C26:H26"/>
    <mergeCell ref="J26:O26"/>
    <mergeCell ref="R26:W26"/>
    <mergeCell ref="Y26:AF26"/>
    <mergeCell ref="Z27:AF27"/>
    <mergeCell ref="C28:H29"/>
    <mergeCell ref="J28:O29"/>
    <mergeCell ref="R28:W28"/>
    <mergeCell ref="Y28:AA28"/>
    <mergeCell ref="R29:W29"/>
    <mergeCell ref="Y29:AA29"/>
    <mergeCell ref="L34:P34"/>
    <mergeCell ref="T34:W34"/>
    <mergeCell ref="L1:W1"/>
    <mergeCell ref="C27:H27"/>
    <mergeCell ref="J27:O27"/>
    <mergeCell ref="R27:W27"/>
    <mergeCell ref="C25:H25"/>
    <mergeCell ref="J25:O25"/>
    <mergeCell ref="R25:W25"/>
    <mergeCell ref="C23:H23"/>
    <mergeCell ref="J23:O23"/>
    <mergeCell ref="R23:W23"/>
    <mergeCell ref="C21:H21"/>
    <mergeCell ref="R21:W21"/>
    <mergeCell ref="C19:H19"/>
    <mergeCell ref="I19:P19"/>
  </mergeCells>
  <phoneticPr fontId="2"/>
  <conditionalFormatting sqref="G16:J16">
    <cfRule type="expression" dxfId="25" priority="14">
      <formula>$G$16=""</formula>
    </cfRule>
  </conditionalFormatting>
  <conditionalFormatting sqref="J20:O20">
    <cfRule type="expression" dxfId="24" priority="13">
      <formula>$J$20=""</formula>
    </cfRule>
  </conditionalFormatting>
  <conditionalFormatting sqref="R21:W21">
    <cfRule type="expression" dxfId="23" priority="12">
      <formula>$R$21=""</formula>
    </cfRule>
  </conditionalFormatting>
  <conditionalFormatting sqref="J23:O23">
    <cfRule type="expression" dxfId="22" priority="11">
      <formula>$J$23=""</formula>
    </cfRule>
  </conditionalFormatting>
  <conditionalFormatting sqref="R23:W23">
    <cfRule type="expression" dxfId="21" priority="10">
      <formula>$R$23=""</formula>
    </cfRule>
  </conditionalFormatting>
  <conditionalFormatting sqref="J24:O24">
    <cfRule type="expression" dxfId="20" priority="9">
      <formula>$J$24=""</formula>
    </cfRule>
  </conditionalFormatting>
  <conditionalFormatting sqref="R24:W24">
    <cfRule type="expression" dxfId="19" priority="8">
      <formula>$R$24=""</formula>
    </cfRule>
  </conditionalFormatting>
  <conditionalFormatting sqref="J26:O26">
    <cfRule type="expression" dxfId="18" priority="7">
      <formula>$J$26=""</formula>
    </cfRule>
  </conditionalFormatting>
  <conditionalFormatting sqref="R26:W26">
    <cfRule type="expression" dxfId="17" priority="6">
      <formula>$R$26=""</formula>
    </cfRule>
  </conditionalFormatting>
  <conditionalFormatting sqref="R28:W28">
    <cfRule type="expression" dxfId="16" priority="4">
      <formula>$R$28=""</formula>
    </cfRule>
  </conditionalFormatting>
  <conditionalFormatting sqref="R29:W29">
    <cfRule type="expression" dxfId="15" priority="3">
      <formula>$R$29=""</formula>
    </cfRule>
  </conditionalFormatting>
  <conditionalFormatting sqref="Y28:AA28">
    <cfRule type="expression" dxfId="14" priority="2">
      <formula>$Y$28=""</formula>
    </cfRule>
  </conditionalFormatting>
  <conditionalFormatting sqref="Y29:AA29">
    <cfRule type="expression" dxfId="13" priority="1">
      <formula>$Y$29=""</formula>
    </cfRule>
  </conditionalFormatting>
  <pageMargins left="0.55118110236220474" right="0.35433070866141736" top="0.62992125984251968" bottom="0.62992125984251968" header="0.27559055118110237"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62A77-3FA2-4986-A72B-9CB20D2A01A3}">
  <sheetPr>
    <tabColor rgb="FF7030A0"/>
    <pageSetUpPr fitToPage="1"/>
  </sheetPr>
  <dimension ref="A1:AL36"/>
  <sheetViews>
    <sheetView showZeros="0" view="pageBreakPreview" topLeftCell="A10" zoomScaleNormal="130" zoomScaleSheetLayoutView="100" workbookViewId="0">
      <selection activeCell="G17" sqref="G17:J17"/>
    </sheetView>
  </sheetViews>
  <sheetFormatPr defaultColWidth="2.625" defaultRowHeight="12" x14ac:dyDescent="0.4"/>
  <cols>
    <col min="1" max="1" width="0.875" style="67" customWidth="1"/>
    <col min="2" max="32" width="2.625" style="67" customWidth="1"/>
    <col min="33" max="173" width="1.625" style="67" customWidth="1"/>
    <col min="174" max="16384" width="2.625" style="67"/>
  </cols>
  <sheetData>
    <row r="1" spans="1:38" ht="17.25" customHeight="1" x14ac:dyDescent="0.4">
      <c r="A1" s="66"/>
      <c r="B1" s="66"/>
      <c r="C1" s="66"/>
      <c r="D1" s="66"/>
      <c r="E1" s="66"/>
      <c r="F1" s="66"/>
      <c r="G1" s="66"/>
      <c r="H1" s="66"/>
      <c r="I1" s="66"/>
      <c r="J1" s="66"/>
      <c r="K1" s="66"/>
      <c r="L1" s="471" t="s">
        <v>280</v>
      </c>
      <c r="M1" s="472"/>
      <c r="N1" s="472"/>
      <c r="O1" s="472"/>
      <c r="P1" s="472"/>
      <c r="Q1" s="472"/>
      <c r="R1" s="472"/>
      <c r="S1" s="472"/>
      <c r="T1" s="472"/>
      <c r="U1" s="472"/>
      <c r="V1" s="472"/>
      <c r="W1" s="473"/>
      <c r="X1" s="66"/>
      <c r="Y1" s="66"/>
      <c r="Z1" s="66"/>
      <c r="AA1" s="103"/>
      <c r="AB1" s="103"/>
      <c r="AC1" s="103"/>
      <c r="AD1" s="103"/>
      <c r="AE1" s="103"/>
      <c r="AF1" s="103"/>
      <c r="AG1" s="66"/>
      <c r="AH1" s="66"/>
      <c r="AI1" s="66"/>
      <c r="AJ1" s="66"/>
      <c r="AK1" s="66"/>
      <c r="AL1" s="66"/>
    </row>
    <row r="2" spans="1:38" ht="20.100000000000001" customHeight="1" x14ac:dyDescent="0.4">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row>
    <row r="3" spans="1:38" ht="20.100000000000001" customHeight="1" x14ac:dyDescent="0.4">
      <c r="A3" s="66"/>
      <c r="B3" s="66"/>
      <c r="C3" s="66"/>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6"/>
      <c r="AF3" s="66"/>
      <c r="AG3" s="66"/>
      <c r="AH3" s="66"/>
      <c r="AI3" s="66"/>
      <c r="AJ3" s="66"/>
      <c r="AK3" s="66"/>
      <c r="AL3" s="66"/>
    </row>
    <row r="4" spans="1:38" ht="17.25" x14ac:dyDescent="0.4">
      <c r="A4" s="66"/>
      <c r="B4" s="66"/>
      <c r="C4" s="618" t="s">
        <v>253</v>
      </c>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6"/>
      <c r="AH4" s="66"/>
      <c r="AI4" s="66"/>
      <c r="AJ4" s="66"/>
      <c r="AK4" s="66"/>
      <c r="AL4" s="66"/>
    </row>
    <row r="5" spans="1:38" ht="17.25" x14ac:dyDescent="0.4">
      <c r="A5" s="66"/>
      <c r="B5" s="66"/>
      <c r="C5" s="68"/>
      <c r="D5" s="66"/>
      <c r="E5" s="66"/>
      <c r="F5" s="66"/>
      <c r="G5" s="66"/>
      <c r="H5" s="66"/>
      <c r="I5" s="66"/>
      <c r="J5" s="66"/>
      <c r="K5" s="66"/>
      <c r="L5" s="66"/>
      <c r="M5" s="66"/>
      <c r="N5" s="66"/>
      <c r="O5" s="66"/>
      <c r="P5" s="66"/>
      <c r="Q5" s="66"/>
      <c r="R5" s="66"/>
      <c r="S5" s="66"/>
      <c r="T5" s="66"/>
      <c r="U5" s="620"/>
      <c r="V5" s="620"/>
      <c r="W5" s="620"/>
      <c r="X5" s="620"/>
      <c r="Y5" s="620"/>
      <c r="Z5" s="66"/>
      <c r="AA5" s="66"/>
      <c r="AB5" s="66"/>
      <c r="AC5" s="66"/>
      <c r="AD5" s="66"/>
      <c r="AE5" s="66"/>
      <c r="AF5" s="66"/>
      <c r="AG5" s="66"/>
      <c r="AH5" s="66"/>
      <c r="AI5" s="66"/>
      <c r="AJ5" s="66"/>
      <c r="AK5" s="66"/>
      <c r="AL5" s="66"/>
    </row>
    <row r="6" spans="1:38" ht="17.25" customHeight="1" x14ac:dyDescent="0.4">
      <c r="A6" s="66"/>
      <c r="B6" s="66"/>
      <c r="C6" s="68"/>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row>
    <row r="7" spans="1:38" ht="34.5" customHeight="1" x14ac:dyDescent="0.4">
      <c r="A7" s="66"/>
      <c r="B7" s="66"/>
      <c r="C7" s="68"/>
      <c r="D7" s="66"/>
      <c r="E7" s="66"/>
      <c r="F7" s="66"/>
      <c r="G7" s="66"/>
      <c r="H7" s="66"/>
      <c r="I7" s="66"/>
      <c r="J7" s="66"/>
      <c r="K7" s="66"/>
      <c r="L7" s="66"/>
      <c r="M7" s="66"/>
      <c r="N7" s="621" t="s">
        <v>254</v>
      </c>
      <c r="O7" s="622"/>
      <c r="P7" s="622"/>
      <c r="Q7" s="622"/>
      <c r="R7" s="622"/>
      <c r="S7" s="623">
        <f>データシート!D17</f>
        <v>0</v>
      </c>
      <c r="T7" s="624"/>
      <c r="U7" s="624"/>
      <c r="V7" s="624"/>
      <c r="W7" s="624"/>
      <c r="X7" s="624"/>
      <c r="Y7" s="624"/>
      <c r="Z7" s="624"/>
      <c r="AA7" s="624"/>
      <c r="AB7" s="624"/>
      <c r="AC7" s="624"/>
      <c r="AD7" s="624"/>
      <c r="AE7" s="66"/>
      <c r="AF7" s="66"/>
      <c r="AG7" s="66"/>
      <c r="AH7" s="66"/>
      <c r="AI7" s="66"/>
      <c r="AJ7" s="66"/>
      <c r="AK7" s="66"/>
      <c r="AL7" s="66"/>
    </row>
    <row r="8" spans="1:38" ht="17.25" x14ac:dyDescent="0.4">
      <c r="A8" s="66"/>
      <c r="B8" s="66"/>
      <c r="C8" s="68"/>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row>
    <row r="9" spans="1:38" s="70" customFormat="1" ht="15" customHeight="1" x14ac:dyDescent="0.4">
      <c r="A9" s="69"/>
      <c r="B9" s="610" t="s">
        <v>255</v>
      </c>
      <c r="C9" s="611"/>
      <c r="D9" s="611"/>
      <c r="E9" s="611"/>
      <c r="F9" s="69" t="s">
        <v>256</v>
      </c>
      <c r="G9" s="615">
        <f>データシート!D74</f>
        <v>0</v>
      </c>
      <c r="H9" s="615"/>
      <c r="I9" s="615"/>
      <c r="J9" s="615"/>
      <c r="K9" s="615"/>
      <c r="L9" s="615"/>
      <c r="M9" s="615"/>
      <c r="N9" s="615"/>
      <c r="O9" s="615"/>
      <c r="P9" s="615"/>
      <c r="Q9" s="69"/>
      <c r="R9" s="69"/>
      <c r="S9" s="69"/>
      <c r="T9" s="69"/>
      <c r="U9" s="69"/>
      <c r="V9" s="69"/>
      <c r="W9" s="69"/>
      <c r="X9" s="69"/>
      <c r="Y9" s="69"/>
      <c r="Z9" s="69"/>
      <c r="AA9" s="69"/>
      <c r="AB9" s="69"/>
      <c r="AC9" s="69"/>
      <c r="AD9" s="69"/>
      <c r="AE9" s="69"/>
      <c r="AF9" s="69"/>
      <c r="AG9" s="69"/>
      <c r="AH9" s="69"/>
      <c r="AI9" s="69"/>
      <c r="AJ9" s="69"/>
      <c r="AK9" s="69"/>
      <c r="AL9" s="69"/>
    </row>
    <row r="10" spans="1:38" s="70" customFormat="1" ht="15" customHeight="1" x14ac:dyDescent="0.4">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row>
    <row r="11" spans="1:38" s="70" customFormat="1" ht="15" customHeight="1" x14ac:dyDescent="0.4">
      <c r="A11" s="69"/>
      <c r="B11" s="610" t="s">
        <v>257</v>
      </c>
      <c r="C11" s="611"/>
      <c r="D11" s="611"/>
      <c r="E11" s="611"/>
      <c r="F11" s="69" t="s">
        <v>256</v>
      </c>
      <c r="G11" s="616">
        <f>データシート!D76</f>
        <v>0</v>
      </c>
      <c r="H11" s="616"/>
      <c r="I11" s="616"/>
      <c r="J11" s="71" t="s">
        <v>4</v>
      </c>
      <c r="K11" s="616">
        <f>データシート!L76</f>
        <v>0</v>
      </c>
      <c r="L11" s="616"/>
      <c r="M11" s="616"/>
      <c r="N11" s="616"/>
      <c r="O11" s="71"/>
      <c r="P11" s="71"/>
      <c r="Q11" s="71"/>
      <c r="R11" s="71"/>
      <c r="S11" s="69"/>
      <c r="T11" s="69"/>
      <c r="U11" s="69"/>
      <c r="V11" s="69"/>
      <c r="W11" s="69"/>
      <c r="X11" s="69"/>
      <c r="Y11" s="69"/>
      <c r="Z11" s="69"/>
      <c r="AA11" s="69"/>
      <c r="AB11" s="69"/>
      <c r="AC11" s="69"/>
      <c r="AD11" s="69"/>
      <c r="AE11" s="69"/>
      <c r="AF11" s="69"/>
      <c r="AG11" s="69"/>
      <c r="AH11" s="69"/>
      <c r="AI11" s="69"/>
      <c r="AJ11" s="69"/>
      <c r="AK11" s="69"/>
      <c r="AL11" s="69"/>
    </row>
    <row r="12" spans="1:38" s="70" customFormat="1" ht="15" customHeight="1" x14ac:dyDescent="0.4">
      <c r="A12" s="69"/>
      <c r="B12" s="69"/>
      <c r="C12" s="72"/>
      <c r="D12" s="72"/>
      <c r="E12" s="72"/>
      <c r="F12" s="69"/>
      <c r="G12" s="69"/>
      <c r="H12" s="69"/>
      <c r="I12" s="69"/>
      <c r="J12" s="69"/>
      <c r="K12" s="69"/>
      <c r="L12" s="69"/>
      <c r="M12" s="69"/>
      <c r="N12" s="69"/>
      <c r="O12" s="69"/>
      <c r="P12" s="69"/>
      <c r="Q12" s="69"/>
      <c r="R12" s="69"/>
      <c r="S12" s="69"/>
      <c r="T12" s="69"/>
      <c r="U12" s="69"/>
      <c r="V12" s="73"/>
      <c r="W12" s="73"/>
      <c r="X12" s="73"/>
      <c r="Y12" s="73"/>
      <c r="Z12" s="73"/>
      <c r="AA12" s="74"/>
      <c r="AB12" s="73"/>
      <c r="AC12" s="73"/>
      <c r="AD12" s="73"/>
      <c r="AE12" s="73"/>
      <c r="AF12" s="73"/>
      <c r="AG12" s="69"/>
      <c r="AH12" s="69"/>
      <c r="AI12" s="69"/>
      <c r="AJ12" s="69"/>
      <c r="AK12" s="69"/>
      <c r="AL12" s="69"/>
    </row>
    <row r="13" spans="1:38" s="70" customFormat="1" ht="15" customHeight="1" x14ac:dyDescent="0.4">
      <c r="A13" s="69"/>
      <c r="B13" s="610" t="s">
        <v>258</v>
      </c>
      <c r="C13" s="611"/>
      <c r="D13" s="611"/>
      <c r="E13" s="611"/>
      <c r="F13" s="69" t="s">
        <v>256</v>
      </c>
      <c r="G13" s="612" t="str">
        <f>データシート!D72&amp;" "&amp;データシート!H72&amp;" "&amp;データシート!L72&amp;" "&amp;データシート!O72</f>
        <v xml:space="preserve">   </v>
      </c>
      <c r="H13" s="612"/>
      <c r="I13" s="612"/>
      <c r="J13" s="612"/>
      <c r="K13" s="612"/>
      <c r="L13" s="612"/>
      <c r="M13" s="612"/>
      <c r="N13" s="612"/>
      <c r="O13" s="612"/>
      <c r="P13" s="612"/>
      <c r="Q13" s="612"/>
      <c r="R13" s="71"/>
      <c r="S13" s="69"/>
      <c r="T13" s="69"/>
      <c r="U13" s="69"/>
      <c r="V13" s="69"/>
      <c r="W13" s="69"/>
      <c r="X13" s="69"/>
      <c r="Y13" s="69"/>
      <c r="Z13" s="69"/>
      <c r="AA13" s="69"/>
      <c r="AB13" s="69"/>
      <c r="AC13" s="69"/>
      <c r="AD13" s="69"/>
      <c r="AE13" s="69"/>
      <c r="AF13" s="69"/>
      <c r="AG13" s="69"/>
      <c r="AH13" s="69"/>
      <c r="AI13" s="69"/>
      <c r="AJ13" s="69"/>
      <c r="AK13" s="69"/>
      <c r="AL13" s="69"/>
    </row>
    <row r="14" spans="1:38" s="70" customFormat="1" ht="15" customHeight="1" x14ac:dyDescent="0.4">
      <c r="A14" s="69"/>
      <c r="B14" s="69"/>
      <c r="C14" s="72"/>
      <c r="D14" s="72"/>
      <c r="E14" s="72"/>
      <c r="F14" s="69"/>
      <c r="G14" s="69"/>
      <c r="H14" s="75"/>
      <c r="I14" s="75"/>
      <c r="J14" s="75"/>
      <c r="K14" s="75"/>
      <c r="L14" s="75"/>
      <c r="M14" s="75"/>
      <c r="N14" s="69"/>
      <c r="O14" s="69"/>
      <c r="P14" s="69"/>
      <c r="Q14" s="69"/>
      <c r="R14" s="69"/>
      <c r="S14" s="69"/>
      <c r="T14" s="69"/>
      <c r="U14" s="69"/>
      <c r="V14" s="73"/>
      <c r="W14" s="73"/>
      <c r="X14" s="73"/>
      <c r="Y14" s="73"/>
      <c r="Z14" s="73"/>
      <c r="AA14" s="74"/>
      <c r="AB14" s="73"/>
      <c r="AC14" s="73"/>
      <c r="AD14" s="73"/>
      <c r="AE14" s="73"/>
      <c r="AF14" s="73"/>
      <c r="AG14" s="69"/>
      <c r="AH14" s="69"/>
      <c r="AI14" s="69"/>
      <c r="AJ14" s="69"/>
      <c r="AK14" s="69"/>
      <c r="AL14" s="69"/>
    </row>
    <row r="15" spans="1:38" s="70" customFormat="1" ht="15" customHeight="1" x14ac:dyDescent="0.4">
      <c r="A15" s="69"/>
      <c r="B15" s="610" t="s">
        <v>259</v>
      </c>
      <c r="C15" s="610"/>
      <c r="D15" s="610"/>
      <c r="E15" s="610"/>
      <c r="F15" s="69" t="s">
        <v>256</v>
      </c>
      <c r="G15" s="612" t="str">
        <f>データシート!D38&amp;"   様"</f>
        <v xml:space="preserve">   様</v>
      </c>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76"/>
      <c r="AF15" s="76"/>
      <c r="AG15" s="69"/>
      <c r="AH15" s="69"/>
      <c r="AI15" s="69"/>
      <c r="AJ15" s="69"/>
      <c r="AK15" s="69"/>
      <c r="AL15" s="69"/>
    </row>
    <row r="16" spans="1:38" s="70" customFormat="1" ht="15" customHeight="1" x14ac:dyDescent="0.4">
      <c r="A16" s="69"/>
      <c r="B16" s="69"/>
      <c r="C16" s="69"/>
      <c r="D16" s="69"/>
      <c r="E16" s="69"/>
      <c r="F16" s="69"/>
      <c r="G16" s="69"/>
      <c r="H16" s="69"/>
      <c r="I16" s="69"/>
      <c r="J16" s="69"/>
      <c r="K16" s="69"/>
      <c r="L16" s="69"/>
      <c r="M16" s="69"/>
      <c r="N16" s="69"/>
      <c r="O16" s="69"/>
      <c r="P16" s="69"/>
      <c r="Q16" s="69"/>
      <c r="R16" s="69"/>
      <c r="S16" s="69"/>
      <c r="T16" s="69"/>
      <c r="U16" s="69"/>
      <c r="V16" s="73"/>
      <c r="W16" s="73"/>
      <c r="X16" s="73"/>
      <c r="Y16" s="73"/>
      <c r="Z16" s="77"/>
      <c r="AA16" s="77"/>
      <c r="AB16" s="77"/>
      <c r="AC16" s="78"/>
      <c r="AD16" s="76"/>
      <c r="AE16" s="76"/>
      <c r="AF16" s="76"/>
      <c r="AG16" s="69"/>
      <c r="AH16" s="69"/>
      <c r="AI16" s="69"/>
      <c r="AJ16" s="69"/>
      <c r="AK16" s="69"/>
      <c r="AL16" s="69"/>
    </row>
    <row r="17" spans="1:38" s="70" customFormat="1" ht="15" customHeight="1" x14ac:dyDescent="0.4">
      <c r="A17" s="69"/>
      <c r="B17" s="610" t="s">
        <v>260</v>
      </c>
      <c r="C17" s="610"/>
      <c r="D17" s="610"/>
      <c r="E17" s="610"/>
      <c r="F17" s="69" t="s">
        <v>256</v>
      </c>
      <c r="G17" s="613"/>
      <c r="H17" s="613"/>
      <c r="I17" s="613"/>
      <c r="J17" s="613"/>
      <c r="K17" s="614" t="s">
        <v>261</v>
      </c>
      <c r="L17" s="614"/>
      <c r="M17" s="69"/>
      <c r="N17" s="69"/>
      <c r="O17" s="69"/>
      <c r="P17" s="69"/>
      <c r="Q17" s="69"/>
      <c r="R17" s="69"/>
      <c r="S17" s="69"/>
      <c r="T17" s="69"/>
      <c r="U17" s="69"/>
      <c r="V17" s="73"/>
      <c r="W17" s="73"/>
      <c r="X17" s="73"/>
      <c r="Y17" s="73"/>
      <c r="Z17" s="77"/>
      <c r="AA17" s="77"/>
      <c r="AB17" s="77"/>
      <c r="AC17" s="78"/>
      <c r="AD17" s="76"/>
      <c r="AE17" s="76"/>
      <c r="AF17" s="76"/>
      <c r="AG17" s="69"/>
      <c r="AH17" s="69"/>
      <c r="AI17" s="69"/>
      <c r="AJ17" s="69"/>
      <c r="AK17" s="69"/>
      <c r="AL17" s="69"/>
    </row>
    <row r="18" spans="1:38" ht="53.25" customHeight="1" x14ac:dyDescent="0.4">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row>
    <row r="19" spans="1:38" ht="18.75" customHeight="1" thickBot="1" x14ac:dyDescent="0.45">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79" t="s">
        <v>262</v>
      </c>
      <c r="AG19" s="66"/>
      <c r="AH19" s="66"/>
      <c r="AI19" s="66"/>
      <c r="AJ19" s="66"/>
      <c r="AK19" s="66"/>
      <c r="AL19" s="66"/>
    </row>
    <row r="20" spans="1:38" ht="30" customHeight="1" thickBot="1" x14ac:dyDescent="0.45">
      <c r="A20" s="66"/>
      <c r="B20" s="66"/>
      <c r="C20" s="550" t="s">
        <v>263</v>
      </c>
      <c r="D20" s="551"/>
      <c r="E20" s="551"/>
      <c r="F20" s="551"/>
      <c r="G20" s="551"/>
      <c r="H20" s="552"/>
      <c r="I20" s="562" t="s">
        <v>264</v>
      </c>
      <c r="J20" s="551"/>
      <c r="K20" s="551"/>
      <c r="L20" s="551"/>
      <c r="M20" s="551"/>
      <c r="N20" s="551"/>
      <c r="O20" s="551"/>
      <c r="P20" s="552"/>
      <c r="Q20" s="562" t="s">
        <v>265</v>
      </c>
      <c r="R20" s="551"/>
      <c r="S20" s="551"/>
      <c r="T20" s="551"/>
      <c r="U20" s="551"/>
      <c r="V20" s="551"/>
      <c r="W20" s="551"/>
      <c r="X20" s="552"/>
      <c r="Y20" s="551" t="s">
        <v>266</v>
      </c>
      <c r="Z20" s="551"/>
      <c r="AA20" s="551"/>
      <c r="AB20" s="551"/>
      <c r="AC20" s="551"/>
      <c r="AD20" s="551"/>
      <c r="AE20" s="551"/>
      <c r="AF20" s="606"/>
      <c r="AG20" s="66"/>
      <c r="AH20" s="66"/>
      <c r="AI20" s="66"/>
      <c r="AJ20" s="66"/>
      <c r="AK20" s="66"/>
      <c r="AL20" s="66"/>
    </row>
    <row r="21" spans="1:38" ht="29.25" customHeight="1" x14ac:dyDescent="0.4">
      <c r="A21" s="66"/>
      <c r="B21" s="66"/>
      <c r="C21" s="558" t="s">
        <v>267</v>
      </c>
      <c r="D21" s="559"/>
      <c r="E21" s="559"/>
      <c r="F21" s="559"/>
      <c r="G21" s="559"/>
      <c r="H21" s="560"/>
      <c r="I21" s="80"/>
      <c r="J21" s="607"/>
      <c r="K21" s="607"/>
      <c r="L21" s="607"/>
      <c r="M21" s="607"/>
      <c r="N21" s="607"/>
      <c r="O21" s="607"/>
      <c r="P21" s="87"/>
      <c r="Q21" s="88"/>
      <c r="R21" s="607">
        <f>J21</f>
        <v>0</v>
      </c>
      <c r="S21" s="607"/>
      <c r="T21" s="607"/>
      <c r="U21" s="607"/>
      <c r="V21" s="607"/>
      <c r="W21" s="607"/>
      <c r="X21" s="81"/>
      <c r="Y21" s="608"/>
      <c r="Z21" s="586"/>
      <c r="AA21" s="586"/>
      <c r="AB21" s="586"/>
      <c r="AC21" s="586"/>
      <c r="AD21" s="586"/>
      <c r="AE21" s="586"/>
      <c r="AF21" s="609"/>
      <c r="AG21" s="66"/>
      <c r="AH21" s="66"/>
      <c r="AI21" s="66"/>
      <c r="AJ21" s="66"/>
      <c r="AK21" s="66"/>
      <c r="AL21" s="66"/>
    </row>
    <row r="22" spans="1:38" ht="29.25" customHeight="1" x14ac:dyDescent="0.4">
      <c r="A22" s="66"/>
      <c r="B22" s="66"/>
      <c r="C22" s="554" t="s">
        <v>281</v>
      </c>
      <c r="D22" s="555"/>
      <c r="E22" s="555"/>
      <c r="F22" s="555"/>
      <c r="G22" s="555"/>
      <c r="H22" s="556"/>
      <c r="I22" s="82"/>
      <c r="P22" s="83"/>
      <c r="Q22" s="82" t="s">
        <v>268</v>
      </c>
      <c r="R22" s="557"/>
      <c r="S22" s="557"/>
      <c r="T22" s="557"/>
      <c r="U22" s="557"/>
      <c r="V22" s="557"/>
      <c r="W22" s="557"/>
      <c r="X22" s="83"/>
      <c r="Y22" s="522"/>
      <c r="Z22" s="523"/>
      <c r="AA22" s="523"/>
      <c r="AB22" s="523"/>
      <c r="AC22" s="523"/>
      <c r="AD22" s="523"/>
      <c r="AE22" s="523"/>
      <c r="AF22" s="524"/>
      <c r="AG22" s="66"/>
      <c r="AH22" s="66"/>
      <c r="AI22" s="66"/>
      <c r="AJ22" s="66"/>
      <c r="AK22" s="66"/>
      <c r="AL22" s="66"/>
    </row>
    <row r="23" spans="1:38" ht="29.25" customHeight="1" thickBot="1" x14ac:dyDescent="0.45">
      <c r="A23" s="66"/>
      <c r="B23" s="66"/>
      <c r="C23" s="596" t="s">
        <v>269</v>
      </c>
      <c r="D23" s="597"/>
      <c r="E23" s="597"/>
      <c r="F23" s="597"/>
      <c r="G23" s="597"/>
      <c r="H23" s="598"/>
      <c r="I23" s="84"/>
      <c r="J23" s="599">
        <f>IFERROR(J21,"")</f>
        <v>0</v>
      </c>
      <c r="K23" s="599"/>
      <c r="L23" s="599"/>
      <c r="M23" s="599"/>
      <c r="N23" s="599"/>
      <c r="O23" s="599"/>
      <c r="P23" s="85"/>
      <c r="Q23" s="84"/>
      <c r="R23" s="599">
        <f>IFERROR(R21-R22,"")</f>
        <v>0</v>
      </c>
      <c r="S23" s="599"/>
      <c r="T23" s="599"/>
      <c r="U23" s="599"/>
      <c r="V23" s="599"/>
      <c r="W23" s="599"/>
      <c r="X23" s="85"/>
      <c r="Y23" s="600"/>
      <c r="Z23" s="601"/>
      <c r="AA23" s="601"/>
      <c r="AB23" s="601"/>
      <c r="AC23" s="601"/>
      <c r="AD23" s="601"/>
      <c r="AE23" s="601"/>
      <c r="AF23" s="602"/>
      <c r="AG23" s="66"/>
      <c r="AH23" s="66"/>
      <c r="AI23" s="66"/>
      <c r="AJ23" s="86"/>
      <c r="AK23" s="66"/>
      <c r="AL23" s="66"/>
    </row>
    <row r="24" spans="1:38" ht="29.25" customHeight="1" x14ac:dyDescent="0.4">
      <c r="A24" s="66"/>
      <c r="B24" s="66"/>
      <c r="C24" s="558" t="s">
        <v>270</v>
      </c>
      <c r="D24" s="559"/>
      <c r="E24" s="559"/>
      <c r="F24" s="559"/>
      <c r="G24" s="559"/>
      <c r="H24" s="560"/>
      <c r="I24" s="80"/>
      <c r="J24" s="561"/>
      <c r="K24" s="561"/>
      <c r="L24" s="561"/>
      <c r="M24" s="561"/>
      <c r="N24" s="561"/>
      <c r="O24" s="561"/>
      <c r="P24" s="87"/>
      <c r="Q24" s="88"/>
      <c r="R24" s="561"/>
      <c r="S24" s="561"/>
      <c r="T24" s="561"/>
      <c r="U24" s="561"/>
      <c r="V24" s="561"/>
      <c r="W24" s="561"/>
      <c r="X24" s="81"/>
      <c r="Y24" s="586"/>
      <c r="Z24" s="587"/>
      <c r="AA24" s="587"/>
      <c r="AB24" s="587"/>
      <c r="AC24" s="587"/>
      <c r="AD24" s="587"/>
      <c r="AE24" s="587"/>
      <c r="AF24" s="588"/>
      <c r="AG24" s="66"/>
      <c r="AH24" s="66"/>
      <c r="AI24" s="66"/>
      <c r="AJ24" s="86"/>
      <c r="AK24" s="66"/>
      <c r="AL24" s="66"/>
    </row>
    <row r="25" spans="1:38" ht="29.25" customHeight="1" x14ac:dyDescent="0.4">
      <c r="A25" s="66"/>
      <c r="B25" s="66"/>
      <c r="C25" s="589" t="s">
        <v>271</v>
      </c>
      <c r="D25" s="590"/>
      <c r="E25" s="590"/>
      <c r="F25" s="590"/>
      <c r="G25" s="590"/>
      <c r="H25" s="591"/>
      <c r="I25" s="89"/>
      <c r="J25" s="592"/>
      <c r="K25" s="592"/>
      <c r="L25" s="592"/>
      <c r="M25" s="592"/>
      <c r="N25" s="592"/>
      <c r="O25" s="592"/>
      <c r="P25" s="90"/>
      <c r="Q25" s="91"/>
      <c r="R25" s="592"/>
      <c r="S25" s="592"/>
      <c r="T25" s="592"/>
      <c r="U25" s="592"/>
      <c r="V25" s="592"/>
      <c r="W25" s="592"/>
      <c r="X25" s="92"/>
      <c r="Y25" s="593"/>
      <c r="Z25" s="594"/>
      <c r="AA25" s="594"/>
      <c r="AB25" s="594"/>
      <c r="AC25" s="594"/>
      <c r="AD25" s="594"/>
      <c r="AE25" s="594"/>
      <c r="AF25" s="595"/>
      <c r="AG25" s="66"/>
      <c r="AH25" s="66"/>
      <c r="AI25" s="66"/>
      <c r="AJ25" s="66"/>
      <c r="AK25" s="66"/>
      <c r="AL25" s="66"/>
    </row>
    <row r="26" spans="1:38" ht="29.25" customHeight="1" thickBot="1" x14ac:dyDescent="0.45">
      <c r="A26" s="66"/>
      <c r="B26" s="66"/>
      <c r="C26" s="554" t="s">
        <v>272</v>
      </c>
      <c r="D26" s="555"/>
      <c r="E26" s="555"/>
      <c r="F26" s="555"/>
      <c r="G26" s="555"/>
      <c r="H26" s="556"/>
      <c r="I26" s="82"/>
      <c r="J26" s="557">
        <f>SUM(J24:O25)</f>
        <v>0</v>
      </c>
      <c r="K26" s="557"/>
      <c r="L26" s="557"/>
      <c r="M26" s="557"/>
      <c r="N26" s="557"/>
      <c r="O26" s="557"/>
      <c r="P26" s="83"/>
      <c r="Q26" s="82"/>
      <c r="R26" s="557">
        <f>SUM(R24:W25)</f>
        <v>0</v>
      </c>
      <c r="S26" s="557"/>
      <c r="T26" s="557"/>
      <c r="U26" s="557"/>
      <c r="V26" s="557"/>
      <c r="W26" s="557"/>
      <c r="X26" s="83"/>
      <c r="Y26" s="579"/>
      <c r="Z26" s="580"/>
      <c r="AA26" s="580"/>
      <c r="AB26" s="580"/>
      <c r="AC26" s="580"/>
      <c r="AD26" s="580"/>
      <c r="AE26" s="580"/>
      <c r="AF26" s="581"/>
      <c r="AG26" s="66"/>
      <c r="AH26" s="66"/>
      <c r="AI26" s="66"/>
      <c r="AJ26" s="66"/>
      <c r="AK26" s="66"/>
      <c r="AL26" s="66"/>
    </row>
    <row r="27" spans="1:38" ht="29.25" customHeight="1" thickBot="1" x14ac:dyDescent="0.45">
      <c r="A27" s="66"/>
      <c r="B27" s="66"/>
      <c r="C27" s="550" t="s">
        <v>273</v>
      </c>
      <c r="D27" s="551"/>
      <c r="E27" s="551"/>
      <c r="F27" s="551"/>
      <c r="G27" s="551"/>
      <c r="H27" s="552"/>
      <c r="I27" s="93" t="s">
        <v>268</v>
      </c>
      <c r="J27" s="582"/>
      <c r="K27" s="582"/>
      <c r="L27" s="582"/>
      <c r="M27" s="582"/>
      <c r="N27" s="582"/>
      <c r="O27" s="582"/>
      <c r="P27" s="94"/>
      <c r="Q27" s="93" t="s">
        <v>268</v>
      </c>
      <c r="R27" s="582"/>
      <c r="S27" s="582"/>
      <c r="T27" s="582"/>
      <c r="U27" s="582"/>
      <c r="V27" s="582"/>
      <c r="W27" s="582"/>
      <c r="X27" s="94"/>
      <c r="Y27" s="583"/>
      <c r="Z27" s="584"/>
      <c r="AA27" s="584"/>
      <c r="AB27" s="584"/>
      <c r="AC27" s="584"/>
      <c r="AD27" s="584"/>
      <c r="AE27" s="584"/>
      <c r="AF27" s="585"/>
      <c r="AG27" s="66"/>
      <c r="AH27" s="66"/>
      <c r="AI27" s="66"/>
      <c r="AJ27" s="66"/>
      <c r="AK27" s="66"/>
      <c r="AL27" s="66"/>
    </row>
    <row r="28" spans="1:38" ht="29.25" customHeight="1" thickBot="1" x14ac:dyDescent="0.45">
      <c r="A28" s="66"/>
      <c r="B28" s="66"/>
      <c r="C28" s="550" t="s">
        <v>274</v>
      </c>
      <c r="D28" s="551"/>
      <c r="E28" s="551"/>
      <c r="F28" s="551"/>
      <c r="G28" s="551"/>
      <c r="H28" s="552"/>
      <c r="I28" s="93"/>
      <c r="J28" s="553">
        <f>IFERROR((J23+J26-J27),"")</f>
        <v>0</v>
      </c>
      <c r="K28" s="553"/>
      <c r="L28" s="553"/>
      <c r="M28" s="553"/>
      <c r="N28" s="553"/>
      <c r="O28" s="553"/>
      <c r="P28" s="94"/>
      <c r="Q28" s="93"/>
      <c r="R28" s="553">
        <f>IFERROR((R23+R26-R27),"")</f>
        <v>0</v>
      </c>
      <c r="S28" s="553"/>
      <c r="T28" s="553"/>
      <c r="U28" s="553"/>
      <c r="V28" s="553"/>
      <c r="W28" s="553"/>
      <c r="X28" s="94"/>
      <c r="Y28" s="95" t="s">
        <v>275</v>
      </c>
      <c r="Z28" s="631">
        <f>IFERROR(J28-R28,"")</f>
        <v>0</v>
      </c>
      <c r="AA28" s="631"/>
      <c r="AB28" s="631"/>
      <c r="AC28" s="631"/>
      <c r="AD28" s="631"/>
      <c r="AE28" s="631"/>
      <c r="AF28" s="632"/>
      <c r="AG28" s="66"/>
      <c r="AH28" s="66"/>
      <c r="AI28" s="66"/>
      <c r="AJ28" s="66"/>
      <c r="AK28" s="66"/>
      <c r="AL28" s="66"/>
    </row>
    <row r="29" spans="1:38" ht="29.25" customHeight="1" x14ac:dyDescent="0.4">
      <c r="A29" s="66"/>
      <c r="B29" s="66"/>
      <c r="C29" s="633" t="s">
        <v>284</v>
      </c>
      <c r="D29" s="634"/>
      <c r="E29" s="634"/>
      <c r="F29" s="634"/>
      <c r="G29" s="634"/>
      <c r="H29" s="635"/>
      <c r="I29" s="161"/>
      <c r="J29" s="573"/>
      <c r="K29" s="573"/>
      <c r="L29" s="573"/>
      <c r="M29" s="573"/>
      <c r="N29" s="573"/>
      <c r="O29" s="573"/>
      <c r="P29" s="162"/>
      <c r="Q29" s="149"/>
      <c r="R29" s="573"/>
      <c r="S29" s="573"/>
      <c r="T29" s="573"/>
      <c r="U29" s="573"/>
      <c r="V29" s="573"/>
      <c r="W29" s="573"/>
      <c r="X29" s="150"/>
      <c r="Y29" s="163"/>
      <c r="Z29" s="151" t="s">
        <v>285</v>
      </c>
      <c r="AA29" s="151"/>
      <c r="AB29" s="151"/>
      <c r="AC29" s="151"/>
      <c r="AD29" s="151"/>
      <c r="AE29" s="151"/>
      <c r="AF29" s="152"/>
      <c r="AG29" s="66"/>
      <c r="AH29" s="66"/>
      <c r="AI29" s="66"/>
      <c r="AJ29" s="66"/>
      <c r="AK29" s="66"/>
      <c r="AL29" s="66"/>
    </row>
    <row r="30" spans="1:38" ht="29.25" customHeight="1" thickBot="1" x14ac:dyDescent="0.45">
      <c r="A30" s="66"/>
      <c r="B30" s="66"/>
      <c r="C30" s="568" t="s">
        <v>276</v>
      </c>
      <c r="D30" s="569"/>
      <c r="E30" s="569"/>
      <c r="F30" s="569"/>
      <c r="G30" s="569"/>
      <c r="H30" s="570"/>
      <c r="I30" s="153"/>
      <c r="J30" s="576"/>
      <c r="K30" s="576"/>
      <c r="L30" s="576"/>
      <c r="M30" s="576"/>
      <c r="N30" s="576"/>
      <c r="O30" s="576"/>
      <c r="P30" s="154"/>
      <c r="Q30" s="155"/>
      <c r="R30" s="576"/>
      <c r="S30" s="576"/>
      <c r="T30" s="576"/>
      <c r="U30" s="576"/>
      <c r="V30" s="576"/>
      <c r="W30" s="576"/>
      <c r="X30" s="156"/>
      <c r="Y30" s="625"/>
      <c r="Z30" s="626"/>
      <c r="AA30" s="626"/>
      <c r="AB30" s="626"/>
      <c r="AC30" s="626"/>
      <c r="AD30" s="626"/>
      <c r="AE30" s="626"/>
      <c r="AF30" s="627"/>
      <c r="AG30" s="66"/>
      <c r="AH30" s="66"/>
      <c r="AI30" s="66"/>
      <c r="AJ30" s="66"/>
      <c r="AK30" s="66"/>
      <c r="AL30" s="66"/>
    </row>
    <row r="31" spans="1:38" ht="9" customHeight="1" x14ac:dyDescent="0.4">
      <c r="A31" s="66"/>
      <c r="B31" s="66"/>
      <c r="C31" s="96"/>
      <c r="D31" s="96"/>
      <c r="E31" s="96"/>
      <c r="F31" s="96"/>
      <c r="G31" s="96"/>
      <c r="H31" s="96"/>
      <c r="I31" s="97"/>
      <c r="J31" s="159"/>
      <c r="K31" s="159"/>
      <c r="L31" s="159"/>
      <c r="M31" s="159"/>
      <c r="N31" s="159"/>
      <c r="O31" s="159"/>
      <c r="P31" s="98"/>
      <c r="Q31" s="97"/>
      <c r="R31" s="97"/>
      <c r="S31" s="97"/>
      <c r="T31" s="97"/>
      <c r="U31" s="159"/>
      <c r="V31" s="159"/>
      <c r="W31" s="159"/>
      <c r="X31" s="159"/>
      <c r="Y31" s="99"/>
      <c r="Z31" s="100"/>
      <c r="AA31" s="100"/>
      <c r="AB31" s="100"/>
      <c r="AC31" s="100"/>
      <c r="AD31" s="100"/>
      <c r="AE31" s="100"/>
      <c r="AF31" s="100"/>
      <c r="AG31" s="66"/>
      <c r="AH31" s="66"/>
      <c r="AI31" s="66"/>
      <c r="AJ31" s="66"/>
      <c r="AK31" s="66"/>
      <c r="AL31" s="66"/>
    </row>
    <row r="32" spans="1:38" ht="16.5" customHeight="1" x14ac:dyDescent="0.4">
      <c r="A32" s="66"/>
      <c r="B32" s="66"/>
      <c r="C32" s="145" t="s">
        <v>282</v>
      </c>
      <c r="D32" s="96"/>
      <c r="E32" s="96"/>
      <c r="F32" s="96"/>
      <c r="G32" s="96"/>
      <c r="H32" s="96"/>
      <c r="I32" s="97"/>
      <c r="J32" s="159"/>
      <c r="K32" s="159"/>
      <c r="L32" s="159"/>
      <c r="M32" s="159"/>
      <c r="N32" s="159"/>
      <c r="O32" s="159"/>
      <c r="P32" s="98"/>
      <c r="Q32" s="97"/>
      <c r="R32" s="97"/>
      <c r="S32" s="97"/>
      <c r="T32" s="97"/>
      <c r="U32" s="159"/>
      <c r="V32" s="159"/>
      <c r="W32" s="159"/>
      <c r="X32" s="159"/>
      <c r="Y32" s="99"/>
      <c r="Z32" s="100"/>
      <c r="AA32" s="100"/>
      <c r="AB32" s="100"/>
      <c r="AC32" s="100"/>
      <c r="AD32" s="100"/>
      <c r="AE32" s="100"/>
      <c r="AF32" s="100"/>
      <c r="AG32" s="66"/>
      <c r="AH32" s="66"/>
      <c r="AI32" s="66"/>
      <c r="AJ32" s="66"/>
      <c r="AK32" s="66"/>
      <c r="AL32" s="66"/>
    </row>
    <row r="33" spans="1:38" ht="16.5" customHeight="1" x14ac:dyDescent="0.4">
      <c r="A33" s="66"/>
      <c r="B33" s="66"/>
      <c r="C33" s="101"/>
      <c r="D33" s="96"/>
      <c r="E33" s="96"/>
      <c r="F33" s="96"/>
      <c r="G33" s="96"/>
      <c r="H33" s="96"/>
      <c r="I33" s="97"/>
      <c r="J33" s="159"/>
      <c r="K33" s="159"/>
      <c r="L33" s="159"/>
      <c r="M33" s="159"/>
      <c r="N33" s="159"/>
      <c r="O33" s="159"/>
      <c r="P33" s="98"/>
      <c r="Q33" s="97"/>
      <c r="R33" s="97"/>
      <c r="S33" s="97"/>
      <c r="T33" s="97"/>
      <c r="U33" s="159"/>
      <c r="V33" s="159"/>
      <c r="W33" s="159"/>
      <c r="X33" s="159"/>
      <c r="Y33" s="99"/>
      <c r="Z33" s="100"/>
      <c r="AA33" s="100"/>
      <c r="AB33" s="100"/>
      <c r="AC33" s="100"/>
      <c r="AD33" s="100"/>
      <c r="AE33" s="100"/>
      <c r="AF33" s="100"/>
      <c r="AG33" s="66"/>
      <c r="AH33" s="66"/>
      <c r="AI33" s="66"/>
      <c r="AJ33" s="66"/>
      <c r="AK33" s="66"/>
      <c r="AL33" s="66"/>
    </row>
    <row r="34" spans="1:38" ht="24.75" customHeight="1" thickBot="1" x14ac:dyDescent="0.45"/>
    <row r="35" spans="1:38" ht="18" customHeight="1" thickBot="1" x14ac:dyDescent="0.45">
      <c r="C35" s="67" t="s">
        <v>286</v>
      </c>
      <c r="L35" s="628">
        <f>J29+J30*G17</f>
        <v>0</v>
      </c>
      <c r="M35" s="629"/>
      <c r="N35" s="629"/>
      <c r="O35" s="630"/>
      <c r="T35" s="547">
        <f>R29+R30*G17</f>
        <v>0</v>
      </c>
      <c r="U35" s="548"/>
      <c r="V35" s="548"/>
      <c r="W35" s="549"/>
      <c r="X35" s="160"/>
    </row>
    <row r="36" spans="1:38" x14ac:dyDescent="0.4">
      <c r="C36" s="102" t="s">
        <v>287</v>
      </c>
    </row>
  </sheetData>
  <sheetProtection selectLockedCells="1"/>
  <mergeCells count="62">
    <mergeCell ref="L1:W1"/>
    <mergeCell ref="D3:AD3"/>
    <mergeCell ref="C4:AF4"/>
    <mergeCell ref="U5:Y5"/>
    <mergeCell ref="N7:R7"/>
    <mergeCell ref="S7:AD7"/>
    <mergeCell ref="B9:E9"/>
    <mergeCell ref="G9:P9"/>
    <mergeCell ref="B11:E11"/>
    <mergeCell ref="G11:I11"/>
    <mergeCell ref="K11:N11"/>
    <mergeCell ref="B13:E13"/>
    <mergeCell ref="G13:Q13"/>
    <mergeCell ref="B15:E15"/>
    <mergeCell ref="G15:AD15"/>
    <mergeCell ref="B17:E17"/>
    <mergeCell ref="G17:J17"/>
    <mergeCell ref="K17:L17"/>
    <mergeCell ref="C20:H20"/>
    <mergeCell ref="I20:P20"/>
    <mergeCell ref="Q20:X20"/>
    <mergeCell ref="Y20:AF20"/>
    <mergeCell ref="C21:H21"/>
    <mergeCell ref="J21:O21"/>
    <mergeCell ref="R21:W21"/>
    <mergeCell ref="Y21:AF21"/>
    <mergeCell ref="C22:H22"/>
    <mergeCell ref="R22:W22"/>
    <mergeCell ref="Y22:AF22"/>
    <mergeCell ref="C23:H23"/>
    <mergeCell ref="J23:O23"/>
    <mergeCell ref="R23:W23"/>
    <mergeCell ref="Y23:AF23"/>
    <mergeCell ref="C24:H24"/>
    <mergeCell ref="J24:O24"/>
    <mergeCell ref="R24:W24"/>
    <mergeCell ref="Y24:AF24"/>
    <mergeCell ref="C25:H25"/>
    <mergeCell ref="J25:O25"/>
    <mergeCell ref="R25:W25"/>
    <mergeCell ref="Y25:AF25"/>
    <mergeCell ref="C26:H26"/>
    <mergeCell ref="J26:O26"/>
    <mergeCell ref="R26:W26"/>
    <mergeCell ref="Y26:AF26"/>
    <mergeCell ref="C27:H27"/>
    <mergeCell ref="J27:O27"/>
    <mergeCell ref="R27:W27"/>
    <mergeCell ref="Y27:AF27"/>
    <mergeCell ref="C28:H28"/>
    <mergeCell ref="J28:O28"/>
    <mergeCell ref="R28:W28"/>
    <mergeCell ref="Z28:AF28"/>
    <mergeCell ref="C29:H29"/>
    <mergeCell ref="J29:O29"/>
    <mergeCell ref="R29:W29"/>
    <mergeCell ref="C30:H30"/>
    <mergeCell ref="J30:O30"/>
    <mergeCell ref="R30:W30"/>
    <mergeCell ref="Y30:AF30"/>
    <mergeCell ref="L35:O35"/>
    <mergeCell ref="T35:W35"/>
  </mergeCells>
  <phoneticPr fontId="2"/>
  <conditionalFormatting sqref="G17:J17">
    <cfRule type="expression" dxfId="12" priority="13">
      <formula>$G$17=""</formula>
    </cfRule>
  </conditionalFormatting>
  <conditionalFormatting sqref="J21:O21">
    <cfRule type="expression" dxfId="11" priority="12">
      <formula>$J$21=""</formula>
    </cfRule>
  </conditionalFormatting>
  <conditionalFormatting sqref="R22:W22">
    <cfRule type="expression" dxfId="10" priority="11">
      <formula>$R$22=""</formula>
    </cfRule>
  </conditionalFormatting>
  <conditionalFormatting sqref="J24:O24">
    <cfRule type="expression" dxfId="9" priority="10">
      <formula>$J$24=""</formula>
    </cfRule>
  </conditionalFormatting>
  <conditionalFormatting sqref="R24:W24">
    <cfRule type="expression" dxfId="8" priority="9">
      <formula>$R$24=""</formula>
    </cfRule>
  </conditionalFormatting>
  <conditionalFormatting sqref="J25:O25">
    <cfRule type="expression" dxfId="7" priority="8">
      <formula>$J$25=""</formula>
    </cfRule>
  </conditionalFormatting>
  <conditionalFormatting sqref="R25:W25">
    <cfRule type="expression" dxfId="6" priority="7">
      <formula>$R$25=""</formula>
    </cfRule>
  </conditionalFormatting>
  <conditionalFormatting sqref="J27:O27">
    <cfRule type="expression" dxfId="5" priority="6">
      <formula>$J$27=""</formula>
    </cfRule>
  </conditionalFormatting>
  <conditionalFormatting sqref="R27:W27">
    <cfRule type="expression" dxfId="4" priority="5">
      <formula>$R$27=""</formula>
    </cfRule>
  </conditionalFormatting>
  <conditionalFormatting sqref="J29:O29">
    <cfRule type="expression" dxfId="3" priority="4">
      <formula>$J$29=""</formula>
    </cfRule>
  </conditionalFormatting>
  <conditionalFormatting sqref="R29:W29">
    <cfRule type="expression" dxfId="2" priority="3">
      <formula>$R$29=""</formula>
    </cfRule>
  </conditionalFormatting>
  <conditionalFormatting sqref="J30:O30">
    <cfRule type="expression" dxfId="1" priority="2">
      <formula>$J$30=""</formula>
    </cfRule>
  </conditionalFormatting>
  <conditionalFormatting sqref="R30:W30">
    <cfRule type="expression" dxfId="0" priority="1">
      <formula>$R$30=""</formula>
    </cfRule>
  </conditionalFormatting>
  <pageMargins left="0.55118110236220474" right="0.35433070866141736" top="0.62992125984251968" bottom="0.62992125984251968" header="0.27559055118110237"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20</vt:i4>
      </vt:variant>
    </vt:vector>
  </HeadingPairs>
  <TitlesOfParts>
    <vt:vector size="28" baseType="lpstr">
      <vt:lpstr>データシート</vt:lpstr>
      <vt:lpstr>様式第１１の１(第１１関係)</vt:lpstr>
      <vt:lpstr>様式第１１(その６の１)</vt:lpstr>
      <vt:lpstr>様式第１１(その７)</vt:lpstr>
      <vt:lpstr>様式第１３(第１３関係)</vt:lpstr>
      <vt:lpstr>雛形＿リース料金均等(トラック)</vt:lpstr>
      <vt:lpstr>雛形＿リース料金変動あり(トラック)</vt:lpstr>
      <vt:lpstr>雛形＿前払い金あり(トラック)</vt:lpstr>
      <vt:lpstr>CENNTROor不明</vt:lpstr>
      <vt:lpstr>DFSKor不明</vt:lpstr>
      <vt:lpstr>データシート!Print_Area</vt:lpstr>
      <vt:lpstr>'雛形＿リース料金均等(トラック)'!Print_Area</vt:lpstr>
      <vt:lpstr>'雛形＿リース料金変動あり(トラック)'!Print_Area</vt:lpstr>
      <vt:lpstr>'雛形＿前払い金あり(トラック)'!Print_Area</vt:lpstr>
      <vt:lpstr>'様式第１１(その６の１)'!Print_Area</vt:lpstr>
      <vt:lpstr>'様式第１１(その７)'!Print_Area</vt:lpstr>
      <vt:lpstr>'様式第１１の１(第１１関係)'!Print_Area</vt:lpstr>
      <vt:lpstr>'様式第１３(第１３関係)'!Print_Area</vt:lpstr>
      <vt:lpstr>いすゞ</vt:lpstr>
      <vt:lpstr>トヨタ</vt:lpstr>
      <vt:lpstr>ニッサン</vt:lpstr>
      <vt:lpstr>フォトンor不明</vt:lpstr>
      <vt:lpstr>ホンダ</vt:lpstr>
      <vt:lpstr>三菱</vt:lpstr>
      <vt:lpstr>三菱ふそう</vt:lpstr>
      <vt:lpstr>日野</vt:lpstr>
      <vt:lpstr>不明</vt:lpstr>
      <vt:lpstr>柳州五菱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m-fuchikami</dc:creator>
  <cp:lastModifiedBy>淵上 皆実</cp:lastModifiedBy>
  <cp:lastPrinted>2024-10-09T04:40:34Z</cp:lastPrinted>
  <dcterms:created xsi:type="dcterms:W3CDTF">2024-03-11T09:37:41Z</dcterms:created>
  <dcterms:modified xsi:type="dcterms:W3CDTF">2025-02-03T00:05:43Z</dcterms:modified>
</cp:coreProperties>
</file>