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Z:\令和5年度（補正予算）：事業準備ファイル（令和６年２月１日～　）\データシート\交付申請\"/>
    </mc:Choice>
  </mc:AlternateContent>
  <xr:revisionPtr revIDLastSave="0" documentId="13_ncr:1_{DC86D28B-6077-4148-978F-FD7385D617D0}" xr6:coauthVersionLast="36" xr6:coauthVersionMax="36" xr10:uidLastSave="{00000000-0000-0000-0000-000000000000}"/>
  <bookViews>
    <workbookView xWindow="0" yWindow="0" windowWidth="24465" windowHeight="10515" xr2:uid="{8BC92251-BE88-4D22-8C7E-6F510BF8F7F3}"/>
  </bookViews>
  <sheets>
    <sheet name="データシート" sheetId="3" r:id="rId1"/>
    <sheet name="様式第１(その８)" sheetId="1" r:id="rId2"/>
  </sheets>
  <definedNames>
    <definedName name="CENNTROor不明" localSheetId="0">データシート!$AO$13:$AO$15</definedName>
    <definedName name="DFSKor不明" localSheetId="0">データシート!$AM$13:$AM$16</definedName>
    <definedName name="_xlnm.Print_Area" localSheetId="0">データシート!$A$1:$AK$26</definedName>
    <definedName name="_xlnm.Print_Area" localSheetId="1">'様式第１(その８)'!$A$1:$AD$54</definedName>
    <definedName name="いすゞ" localSheetId="0">データシート!$AT$13:$AT$15</definedName>
    <definedName name="トヨタ" localSheetId="0">データシート!$AU$13</definedName>
    <definedName name="ニッサン">データシート!$AW$13:$AW$18</definedName>
    <definedName name="フォトンor不明">データシート!$AX$13:$AX$14</definedName>
    <definedName name="ホンダ">データシート!$AV$13:$AV$16</definedName>
    <definedName name="三菱" localSheetId="0">データシート!$AQ$13:$AQ$22</definedName>
    <definedName name="三菱ふそう" localSheetId="0">データシート!$AS$13</definedName>
    <definedName name="日野" localSheetId="0">データシート!$AR$13</definedName>
    <definedName name="不明" localSheetId="0">データシート!$AP$13:$AP$16</definedName>
    <definedName name="柳州五菱" localSheetId="0">データシート!$AN$13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4" i="3" l="1"/>
  <c r="AS131" i="3"/>
  <c r="AS132" i="3"/>
  <c r="AS133" i="3"/>
  <c r="AS134" i="3"/>
  <c r="AS138" i="3" l="1"/>
  <c r="AS139" i="3"/>
  <c r="AS129" i="3"/>
  <c r="AS130" i="3"/>
  <c r="AS115" i="3" l="1"/>
  <c r="AS116" i="3"/>
  <c r="AS117" i="3"/>
  <c r="AS118" i="3"/>
  <c r="AS119" i="3"/>
  <c r="AS120" i="3"/>
  <c r="AS121" i="3"/>
  <c r="AS122" i="3"/>
  <c r="AS123" i="3"/>
  <c r="AS124" i="3"/>
  <c r="AS125" i="3"/>
  <c r="AS126" i="3"/>
  <c r="AS127" i="3"/>
  <c r="AS128" i="3"/>
  <c r="AS135" i="3"/>
  <c r="AS136" i="3"/>
  <c r="AS137" i="3"/>
  <c r="AS56" i="3"/>
  <c r="AS57" i="3"/>
  <c r="AS58" i="3"/>
  <c r="AS59" i="3"/>
  <c r="AS60" i="3"/>
  <c r="AS61" i="3"/>
  <c r="AS62" i="3"/>
  <c r="AS63" i="3"/>
  <c r="AS64" i="3"/>
  <c r="AS65" i="3"/>
  <c r="AS66" i="3"/>
  <c r="AS67" i="3"/>
  <c r="AS68" i="3"/>
  <c r="AS69" i="3"/>
  <c r="AS70" i="3"/>
  <c r="AS71" i="3"/>
  <c r="AS72" i="3"/>
  <c r="AS73" i="3"/>
  <c r="AS74" i="3"/>
  <c r="AS75" i="3"/>
  <c r="AS76" i="3"/>
  <c r="AS77" i="3"/>
  <c r="AS78" i="3"/>
  <c r="AS79" i="3"/>
  <c r="AS80" i="3"/>
  <c r="AS81" i="3"/>
  <c r="AS82" i="3"/>
  <c r="AS83" i="3"/>
  <c r="AS84" i="3"/>
  <c r="AS85" i="3"/>
  <c r="AS86" i="3"/>
  <c r="AS87" i="3"/>
  <c r="AS88" i="3"/>
  <c r="AS89" i="3"/>
  <c r="AS90" i="3"/>
  <c r="AS91" i="3"/>
  <c r="AS92" i="3"/>
  <c r="AS93" i="3"/>
  <c r="AS94" i="3"/>
  <c r="AS95" i="3"/>
  <c r="AS96" i="3"/>
  <c r="AS97" i="3"/>
  <c r="AS98" i="3"/>
  <c r="AS99" i="3"/>
  <c r="AS100" i="3"/>
  <c r="AS101" i="3"/>
  <c r="AS102" i="3"/>
  <c r="AS103" i="3"/>
  <c r="AS104" i="3"/>
  <c r="AS105" i="3"/>
  <c r="AS106" i="3"/>
  <c r="AS107" i="3"/>
  <c r="AS108" i="3"/>
  <c r="AS109" i="3"/>
  <c r="AS110" i="3"/>
  <c r="AS111" i="3"/>
  <c r="AS112" i="3"/>
  <c r="AS113" i="3"/>
  <c r="AS114" i="3"/>
  <c r="M30" i="1" l="1"/>
  <c r="S15" i="3" l="1"/>
  <c r="Q36" i="1" l="1"/>
  <c r="J36" i="1"/>
  <c r="J34" i="1"/>
  <c r="Q34" i="1"/>
  <c r="M26" i="1"/>
  <c r="U22" i="1"/>
  <c r="J22" i="1"/>
  <c r="AA20" i="1"/>
  <c r="O20" i="1"/>
  <c r="J20" i="1"/>
  <c r="J18" i="1"/>
  <c r="J16" i="1"/>
  <c r="X14" i="1"/>
  <c r="Q14" i="1"/>
  <c r="J14" i="1"/>
  <c r="X12" i="1"/>
  <c r="Q12" i="1"/>
  <c r="J12" i="1"/>
  <c r="Q10" i="1"/>
  <c r="J10" i="1"/>
  <c r="J8" i="1"/>
  <c r="X8" i="1"/>
  <c r="Q8" i="1"/>
  <c r="J5" i="1"/>
  <c r="AS55" i="3"/>
  <c r="BJ5" i="3"/>
  <c r="BG5" i="3"/>
  <c r="BD5" i="3"/>
  <c r="BA5" i="3"/>
  <c r="M28" i="1" l="1"/>
  <c r="V24" i="3"/>
  <c r="M32" i="1" s="1"/>
</calcChain>
</file>

<file path=xl/sharedStrings.xml><?xml version="1.0" encoding="utf-8"?>
<sst xmlns="http://schemas.openxmlformats.org/spreadsheetml/2006/main" count="667" uniqueCount="233">
  <si>
    <t>様式第１(その８)</t>
    <rPh sb="0" eb="2">
      <t>ヨウシキ</t>
    </rPh>
    <rPh sb="2" eb="3">
      <t>ダイ</t>
    </rPh>
    <phoneticPr fontId="3"/>
  </si>
  <si>
    <t>商用車の電動化促進事業(トラック)　実施計画書(導入予定表)</t>
    <rPh sb="0" eb="3">
      <t>ショウヨウシャ</t>
    </rPh>
    <rPh sb="4" eb="11">
      <t>デンドウカソクシンジギョウ</t>
    </rPh>
    <rPh sb="18" eb="23">
      <t>ジッシケイカクショ</t>
    </rPh>
    <rPh sb="24" eb="29">
      <t>ドウニュウヨテイヒョウ</t>
    </rPh>
    <phoneticPr fontId="3"/>
  </si>
  <si>
    <t>※営業所・型式ごとに記入</t>
    <rPh sb="1" eb="4">
      <t>エイギョウショ</t>
    </rPh>
    <rPh sb="5" eb="7">
      <t>カタシキ</t>
    </rPh>
    <rPh sb="10" eb="12">
      <t>キニュウ</t>
    </rPh>
    <phoneticPr fontId="3"/>
  </si>
  <si>
    <t>補助対象車両使用者
(リースの場合は貸渡し先)</t>
    <rPh sb="0" eb="9">
      <t>ホジョタイショウシャリョウシヨウシャ</t>
    </rPh>
    <rPh sb="15" eb="17">
      <t>バアイ</t>
    </rPh>
    <rPh sb="18" eb="20">
      <t>カシワタ</t>
    </rPh>
    <rPh sb="21" eb="22">
      <t>サキ</t>
    </rPh>
    <phoneticPr fontId="3"/>
  </si>
  <si>
    <t>BEV</t>
    <phoneticPr fontId="3"/>
  </si>
  <si>
    <t>PHEV</t>
    <phoneticPr fontId="3"/>
  </si>
  <si>
    <t>FCV</t>
    <phoneticPr fontId="3"/>
  </si>
  <si>
    <t>バッテリー交換式電気自動車
(改造)</t>
    <rPh sb="5" eb="8">
      <t>コウカンシキ</t>
    </rPh>
    <rPh sb="8" eb="13">
      <t>デンキジドウシャ</t>
    </rPh>
    <rPh sb="15" eb="17">
      <t>カイゾウ</t>
    </rPh>
    <phoneticPr fontId="3"/>
  </si>
  <si>
    <t>水素内燃機関型自動車
(改造)</t>
    <rPh sb="0" eb="2">
      <t>スイソ</t>
    </rPh>
    <rPh sb="2" eb="4">
      <t>ナイネン</t>
    </rPh>
    <rPh sb="4" eb="6">
      <t>キカン</t>
    </rPh>
    <rPh sb="6" eb="7">
      <t>カタ</t>
    </rPh>
    <rPh sb="7" eb="10">
      <t>ジドウシャ</t>
    </rPh>
    <rPh sb="12" eb="14">
      <t>カイゾウ</t>
    </rPh>
    <phoneticPr fontId="3"/>
  </si>
  <si>
    <t>軽自動車(バン)</t>
    <rPh sb="0" eb="4">
      <t>ケイジドウシャ</t>
    </rPh>
    <phoneticPr fontId="3"/>
  </si>
  <si>
    <t>軽自動車(トラック)</t>
    <rPh sb="0" eb="4">
      <t>ケイジドウシャ</t>
    </rPh>
    <phoneticPr fontId="3"/>
  </si>
  <si>
    <t>トラクタ</t>
    <phoneticPr fontId="3"/>
  </si>
  <si>
    <t>トラック(小型)</t>
    <rPh sb="5" eb="7">
      <t>コガタ</t>
    </rPh>
    <phoneticPr fontId="3"/>
  </si>
  <si>
    <t>トラック(中型)</t>
    <rPh sb="5" eb="7">
      <t>チュウガタ</t>
    </rPh>
    <phoneticPr fontId="3"/>
  </si>
  <si>
    <t>トラック(大型)</t>
    <rPh sb="5" eb="7">
      <t>オオガタ</t>
    </rPh>
    <phoneticPr fontId="3"/>
  </si>
  <si>
    <t>-</t>
    <phoneticPr fontId="3"/>
  </si>
  <si>
    <t>導入計画</t>
    <rPh sb="0" eb="4">
      <t>ドウニュウケイカク</t>
    </rPh>
    <phoneticPr fontId="3"/>
  </si>
  <si>
    <t>営業所名</t>
    <rPh sb="0" eb="4">
      <t>エイギョウショメイ</t>
    </rPh>
    <phoneticPr fontId="3"/>
  </si>
  <si>
    <t>営業所位置
(使用本拠の位置・住所)</t>
    <rPh sb="0" eb="5">
      <t>エイギョウショイチ</t>
    </rPh>
    <rPh sb="7" eb="11">
      <t>シヨウホンキョ</t>
    </rPh>
    <rPh sb="12" eb="14">
      <t>イチ</t>
    </rPh>
    <rPh sb="15" eb="17">
      <t>ジュウショ</t>
    </rPh>
    <phoneticPr fontId="3"/>
  </si>
  <si>
    <t>令和５年度(補正)</t>
    <rPh sb="0" eb="2">
      <t>レイワ</t>
    </rPh>
    <rPh sb="3" eb="5">
      <t>ネンド</t>
    </rPh>
    <rPh sb="6" eb="8">
      <t>ホセイ</t>
    </rPh>
    <phoneticPr fontId="3"/>
  </si>
  <si>
    <t>導入台数（令和６年２月１日～令和７年１月３１日）</t>
    <rPh sb="0" eb="4">
      <t>ドウニュウダイスウ</t>
    </rPh>
    <rPh sb="5" eb="7">
      <t>レイワ</t>
    </rPh>
    <rPh sb="8" eb="9">
      <t>ネン</t>
    </rPh>
    <rPh sb="10" eb="11">
      <t>ガツ</t>
    </rPh>
    <rPh sb="12" eb="13">
      <t>ニチ</t>
    </rPh>
    <rPh sb="14" eb="16">
      <t>レイワ</t>
    </rPh>
    <rPh sb="17" eb="18">
      <t>ネン</t>
    </rPh>
    <rPh sb="19" eb="20">
      <t>ガツ</t>
    </rPh>
    <rPh sb="22" eb="23">
      <t>ニチ</t>
    </rPh>
    <phoneticPr fontId="3"/>
  </si>
  <si>
    <t>（A)</t>
    <phoneticPr fontId="3"/>
  </si>
  <si>
    <r>
      <rPr>
        <sz val="9"/>
        <color theme="1"/>
        <rFont val="ＭＳ Ｐ明朝"/>
        <family val="1"/>
        <charset val="128"/>
      </rPr>
      <t>基準額/台</t>
    </r>
    <r>
      <rPr>
        <vertAlign val="superscript"/>
        <sz val="9"/>
        <color theme="1"/>
        <rFont val="ＭＳ Ｐ明朝"/>
        <family val="1"/>
        <charset val="128"/>
      </rPr>
      <t>注６</t>
    </r>
    <rPh sb="0" eb="3">
      <t>キジュンガク</t>
    </rPh>
    <rPh sb="4" eb="5">
      <t>ダイ</t>
    </rPh>
    <rPh sb="5" eb="6">
      <t>チュウ</t>
    </rPh>
    <phoneticPr fontId="3"/>
  </si>
  <si>
    <t>（B)</t>
    <phoneticPr fontId="3"/>
  </si>
  <si>
    <t>（A)×（B)</t>
    <phoneticPr fontId="3"/>
  </si>
  <si>
    <t>抵当権設定の予定</t>
    <rPh sb="0" eb="3">
      <t>テイトウケン</t>
    </rPh>
    <rPh sb="3" eb="5">
      <t>セッテイ</t>
    </rPh>
    <rPh sb="6" eb="8">
      <t>ヨテイ</t>
    </rPh>
    <phoneticPr fontId="3"/>
  </si>
  <si>
    <t>有り</t>
    <rPh sb="0" eb="1">
      <t>ア</t>
    </rPh>
    <phoneticPr fontId="3"/>
  </si>
  <si>
    <t>無し</t>
    <rPh sb="0" eb="1">
      <t>ナ</t>
    </rPh>
    <phoneticPr fontId="3"/>
  </si>
  <si>
    <t>本事業(補助対象車両の導入)に係る本補助金以外の国の補助金の交付又は交付申請の有無</t>
    <rPh sb="0" eb="3">
      <t>ホンジギョウ</t>
    </rPh>
    <rPh sb="4" eb="10">
      <t>ホジョタイショウシャリョウ</t>
    </rPh>
    <rPh sb="11" eb="13">
      <t>ドウニュウ</t>
    </rPh>
    <rPh sb="15" eb="16">
      <t>カカワ</t>
    </rPh>
    <rPh sb="17" eb="23">
      <t>ホンホジョキンイガイ</t>
    </rPh>
    <rPh sb="24" eb="25">
      <t>クニ</t>
    </rPh>
    <rPh sb="26" eb="29">
      <t>ホジョキン</t>
    </rPh>
    <rPh sb="30" eb="32">
      <t>コウフ</t>
    </rPh>
    <rPh sb="32" eb="33">
      <t>マタ</t>
    </rPh>
    <rPh sb="34" eb="38">
      <t>コウフシンセイ</t>
    </rPh>
    <rPh sb="39" eb="41">
      <t>ウム</t>
    </rPh>
    <phoneticPr fontId="3"/>
  </si>
  <si>
    <t>注１</t>
    <rPh sb="0" eb="1">
      <t>チュウ</t>
    </rPh>
    <phoneticPr fontId="3"/>
  </si>
  <si>
    <t>官公庁、地方公共団体、大学、研究機関等は　その名称を記入</t>
    <phoneticPr fontId="3"/>
  </si>
  <si>
    <t>注２</t>
    <rPh sb="0" eb="1">
      <t>チュウ</t>
    </rPh>
    <phoneticPr fontId="3"/>
  </si>
  <si>
    <t>BEV：電気自動車、PHEV：プラグインハイブリッド自動車、FCV：燃料電池自動車</t>
    <phoneticPr fontId="3"/>
  </si>
  <si>
    <t>注３</t>
    <rPh sb="0" eb="1">
      <t>チュウ</t>
    </rPh>
    <phoneticPr fontId="3"/>
  </si>
  <si>
    <t>補助対象車両の区分における大型、中型、小型とは</t>
    <phoneticPr fontId="3"/>
  </si>
  <si>
    <t>大型車　車両総重量（GVW）１２ｔ超</t>
    <rPh sb="0" eb="2">
      <t>オオガタ</t>
    </rPh>
    <rPh sb="2" eb="3">
      <t>クルマ</t>
    </rPh>
    <rPh sb="4" eb="9">
      <t>シャリョウソウジュウリョウ</t>
    </rPh>
    <rPh sb="17" eb="18">
      <t>チョウ</t>
    </rPh>
    <phoneticPr fontId="3"/>
  </si>
  <si>
    <t>中型車　車両総重量（GVW）７.５ｔ超１２ｔ以下</t>
    <rPh sb="0" eb="2">
      <t>チュウガタ</t>
    </rPh>
    <rPh sb="2" eb="3">
      <t>クルマ</t>
    </rPh>
    <rPh sb="4" eb="9">
      <t>シャリョウソウジュウリョウ</t>
    </rPh>
    <rPh sb="18" eb="19">
      <t>チョウ</t>
    </rPh>
    <rPh sb="22" eb="24">
      <t>イカ</t>
    </rPh>
    <phoneticPr fontId="3"/>
  </si>
  <si>
    <t>小型車　車両総重量（GVW）２.５ｔ超７.５ｔ以下</t>
    <rPh sb="0" eb="2">
      <t>コガタ</t>
    </rPh>
    <rPh sb="2" eb="3">
      <t>クルマ</t>
    </rPh>
    <rPh sb="4" eb="9">
      <t>シャリョウソウジュウリョウ</t>
    </rPh>
    <rPh sb="18" eb="19">
      <t>チョウ</t>
    </rPh>
    <rPh sb="23" eb="25">
      <t>イカ</t>
    </rPh>
    <phoneticPr fontId="3"/>
  </si>
  <si>
    <t>注４</t>
    <rPh sb="0" eb="1">
      <t>チュウ</t>
    </rPh>
    <phoneticPr fontId="3"/>
  </si>
  <si>
    <t>「事前登録された補助対象車両情報」に記載されている車名、通称名、型式であること</t>
    <phoneticPr fontId="3"/>
  </si>
  <si>
    <t>注５</t>
    <rPh sb="0" eb="1">
      <t>チュウ</t>
    </rPh>
    <phoneticPr fontId="3"/>
  </si>
  <si>
    <t>車名、型式、車の種類、区分（以下「区分等」という。）が同じ車両の申請台数を記載</t>
    <phoneticPr fontId="3"/>
  </si>
  <si>
    <t>なお、種類等が異なる場合は、本様式（様式第１（その８））を複数枚記載して添付する</t>
  </si>
  <si>
    <t>注６</t>
    <rPh sb="0" eb="1">
      <t>チュウ</t>
    </rPh>
    <phoneticPr fontId="3"/>
  </si>
  <si>
    <t>基準額：「事前登録された補助対象車両情報」に記載された基準額</t>
  </si>
  <si>
    <t>注７</t>
    <rPh sb="0" eb="1">
      <t>チュウ</t>
    </rPh>
    <phoneticPr fontId="3"/>
  </si>
  <si>
    <t>補助対象経費：改造車両のみ記入。改造事業者が算出した改造に要する費用で当機構が承認した経費</t>
  </si>
  <si>
    <t>注８</t>
    <rPh sb="0" eb="1">
      <t>チュウ</t>
    </rPh>
    <phoneticPr fontId="3"/>
  </si>
  <si>
    <t>交付申請額：導入計画台数(A)×基準額/台(B)　　改造車は環境省と協議の上算出</t>
  </si>
  <si>
    <t>注９</t>
    <rPh sb="0" eb="1">
      <t>チュウ</t>
    </rPh>
    <phoneticPr fontId="3"/>
  </si>
  <si>
    <t>注１０</t>
    <rPh sb="0" eb="1">
      <t>チュウ</t>
    </rPh>
    <phoneticPr fontId="3"/>
  </si>
  <si>
    <t>同じ型式で事業用と自家用の両方を申請の場合は基準額が違うため、この様式は分けて記入すること</t>
  </si>
  <si>
    <t>注１１</t>
    <rPh sb="0" eb="1">
      <t>チュウ</t>
    </rPh>
    <phoneticPr fontId="3"/>
  </si>
  <si>
    <t>令和５年度（補正予算）商用車の電動化促進事業</t>
    <rPh sb="0" eb="2">
      <t>レイワ</t>
    </rPh>
    <rPh sb="3" eb="5">
      <t>ネンド</t>
    </rPh>
    <rPh sb="6" eb="10">
      <t>ホセイヨサン</t>
    </rPh>
    <rPh sb="11" eb="14">
      <t>ショウヨウシャ</t>
    </rPh>
    <rPh sb="15" eb="22">
      <t>デンドウカソクシンジギョウ</t>
    </rPh>
    <phoneticPr fontId="3"/>
  </si>
  <si>
    <t>…入力必須</t>
    <rPh sb="1" eb="3">
      <t>ニュウリョク</t>
    </rPh>
    <rPh sb="3" eb="5">
      <t>ヒッス</t>
    </rPh>
    <phoneticPr fontId="3"/>
  </si>
  <si>
    <t>…必要な場合入力</t>
    <rPh sb="1" eb="3">
      <t>ヒツヨウ</t>
    </rPh>
    <rPh sb="4" eb="6">
      <t>バアイ</t>
    </rPh>
    <rPh sb="6" eb="8">
      <t>ニュウリョク</t>
    </rPh>
    <phoneticPr fontId="3"/>
  </si>
  <si>
    <t>…入力不要項目</t>
    <rPh sb="1" eb="5">
      <t>ニュウリョクフヨウ</t>
    </rPh>
    <rPh sb="5" eb="7">
      <t>コウモク</t>
    </rPh>
    <phoneticPr fontId="3"/>
  </si>
  <si>
    <t>…自動算出のため入力不要</t>
    <rPh sb="1" eb="5">
      <t>ジドウサンシュツ</t>
    </rPh>
    <rPh sb="8" eb="10">
      <t>ニュウリョク</t>
    </rPh>
    <rPh sb="10" eb="12">
      <t>フヨウ</t>
    </rPh>
    <phoneticPr fontId="3"/>
  </si>
  <si>
    <t>１.運輸、運送、倉庫</t>
    <phoneticPr fontId="3"/>
  </si>
  <si>
    <t>１.貨物運送</t>
    <phoneticPr fontId="3"/>
  </si>
  <si>
    <t>２.鉄道、道路関連</t>
    <phoneticPr fontId="3"/>
  </si>
  <si>
    <t>２.機材・部品運搬</t>
    <phoneticPr fontId="3"/>
  </si>
  <si>
    <t>３.航空、宇宙関連</t>
    <phoneticPr fontId="3"/>
  </si>
  <si>
    <t>３.塵芥運搬</t>
    <phoneticPr fontId="3"/>
  </si>
  <si>
    <t>４.製造・商社、卸し、流通</t>
    <phoneticPr fontId="3"/>
  </si>
  <si>
    <t>４.特種用途</t>
    <phoneticPr fontId="3"/>
  </si>
  <si>
    <t>車名</t>
    <rPh sb="0" eb="2">
      <t>シャメイ</t>
    </rPh>
    <phoneticPr fontId="3"/>
  </si>
  <si>
    <t>５.飲食、小売り、コンビニ</t>
    <phoneticPr fontId="3"/>
  </si>
  <si>
    <t>５.自社製品・荷物搬送</t>
    <phoneticPr fontId="3"/>
  </si>
  <si>
    <t>DFSKor不明</t>
    <rPh sb="6" eb="8">
      <t>フメイ</t>
    </rPh>
    <phoneticPr fontId="3"/>
  </si>
  <si>
    <t>柳州五菱</t>
    <rPh sb="0" eb="1">
      <t>ヤナギ</t>
    </rPh>
    <rPh sb="1" eb="2">
      <t>シュウ</t>
    </rPh>
    <rPh sb="2" eb="3">
      <t>ゴ</t>
    </rPh>
    <rPh sb="3" eb="4">
      <t>ヒシ</t>
    </rPh>
    <phoneticPr fontId="3"/>
  </si>
  <si>
    <t>CENNTROor不明</t>
    <rPh sb="9" eb="11">
      <t>フメイ</t>
    </rPh>
    <phoneticPr fontId="3"/>
  </si>
  <si>
    <t>不明</t>
    <rPh sb="0" eb="2">
      <t>フメイ</t>
    </rPh>
    <phoneticPr fontId="3"/>
  </si>
  <si>
    <t>三菱</t>
    <rPh sb="0" eb="2">
      <t>ミツビシ</t>
    </rPh>
    <phoneticPr fontId="3"/>
  </si>
  <si>
    <t>日野</t>
    <rPh sb="0" eb="2">
      <t>ヒノ</t>
    </rPh>
    <phoneticPr fontId="3"/>
  </si>
  <si>
    <t>三菱ふそう</t>
    <rPh sb="0" eb="2">
      <t>ミツビシ</t>
    </rPh>
    <phoneticPr fontId="3"/>
  </si>
  <si>
    <t>いすゞ</t>
    <phoneticPr fontId="3"/>
  </si>
  <si>
    <t>トヨタ</t>
    <phoneticPr fontId="3"/>
  </si>
  <si>
    <t>６.服飾</t>
    <phoneticPr fontId="3"/>
  </si>
  <si>
    <t>６.移動販売車</t>
    <phoneticPr fontId="3"/>
  </si>
  <si>
    <t>７.建設、住宅、土木関連、</t>
    <phoneticPr fontId="3"/>
  </si>
  <si>
    <t>７.調理販売</t>
    <phoneticPr fontId="3"/>
  </si>
  <si>
    <t>通称名</t>
    <rPh sb="0" eb="3">
      <t>ツウショウメイ</t>
    </rPh>
    <phoneticPr fontId="3"/>
  </si>
  <si>
    <t>８.農林、水産</t>
    <phoneticPr fontId="3"/>
  </si>
  <si>
    <t>８.レンタル</t>
    <phoneticPr fontId="3"/>
  </si>
  <si>
    <t>F1V</t>
    <phoneticPr fontId="3"/>
  </si>
  <si>
    <t>ASF2.0</t>
    <phoneticPr fontId="3"/>
  </si>
  <si>
    <t>ELEMO-K</t>
    <phoneticPr fontId="3"/>
  </si>
  <si>
    <t>OHKUMA-LV270L</t>
    <phoneticPr fontId="3"/>
  </si>
  <si>
    <t>MINICAB MiEV 2シーター</t>
    <phoneticPr fontId="3"/>
  </si>
  <si>
    <t>デュトロZ EV</t>
    <phoneticPr fontId="3"/>
  </si>
  <si>
    <t>eCanter</t>
    <phoneticPr fontId="3"/>
  </si>
  <si>
    <t>エルフ mio EV</t>
    <phoneticPr fontId="3"/>
  </si>
  <si>
    <t>FC小型トラック</t>
    <rPh sb="2" eb="4">
      <t>コガタ</t>
    </rPh>
    <phoneticPr fontId="3"/>
  </si>
  <si>
    <t>９.医療、福祉関連</t>
    <phoneticPr fontId="3"/>
  </si>
  <si>
    <t>９.製品プロモーション・デモンストレーション</t>
    <phoneticPr fontId="3"/>
  </si>
  <si>
    <t>F1T</t>
    <phoneticPr fontId="3"/>
  </si>
  <si>
    <t>ELEMO</t>
    <phoneticPr fontId="3"/>
  </si>
  <si>
    <t>OHKUMA-TX200L</t>
    <phoneticPr fontId="3"/>
  </si>
  <si>
    <t>MINICAB MiEV 4シーター</t>
    <phoneticPr fontId="3"/>
  </si>
  <si>
    <t>エルフ EV</t>
    <phoneticPr fontId="3"/>
  </si>
  <si>
    <t>１０.官公庁、地方公共団体、大学、研究機関</t>
    <phoneticPr fontId="3"/>
  </si>
  <si>
    <t>１０.その他</t>
    <phoneticPr fontId="3"/>
  </si>
  <si>
    <t>F1VS</t>
    <phoneticPr fontId="3"/>
  </si>
  <si>
    <t>ELEMO-L</t>
    <phoneticPr fontId="3"/>
  </si>
  <si>
    <t>WS5040XXYBEV</t>
    <phoneticPr fontId="3"/>
  </si>
  <si>
    <t>MINICAB EV 2シーター</t>
    <phoneticPr fontId="3"/>
  </si>
  <si>
    <t>１１.電気、通信、情報、ＩＴ関連</t>
    <phoneticPr fontId="3"/>
  </si>
  <si>
    <t>F1TS</t>
    <phoneticPr fontId="3"/>
  </si>
  <si>
    <t>MINICAB EV 4シーター</t>
    <phoneticPr fontId="3"/>
  </si>
  <si>
    <t>１２.レンタル・ビル、ホテル、旅館、レジャー施設、各種サービス</t>
    <phoneticPr fontId="3"/>
  </si>
  <si>
    <t>１３.その他</t>
    <rPh sb="5" eb="6">
      <t>タ</t>
    </rPh>
    <phoneticPr fontId="3"/>
  </si>
  <si>
    <t>(１)ＧＸリーグへの参画</t>
    <phoneticPr fontId="3"/>
  </si>
  <si>
    <t>ZAB</t>
    <phoneticPr fontId="3"/>
  </si>
  <si>
    <t>2RG</t>
    <phoneticPr fontId="3"/>
  </si>
  <si>
    <t>2PG</t>
    <phoneticPr fontId="3"/>
  </si>
  <si>
    <t>(２)以下の取組</t>
    <phoneticPr fontId="3"/>
  </si>
  <si>
    <t>WA20VP</t>
    <phoneticPr fontId="3"/>
  </si>
  <si>
    <t>FEB80改</t>
    <rPh sb="5" eb="6">
      <t>カイ</t>
    </rPh>
    <phoneticPr fontId="3"/>
  </si>
  <si>
    <t>FEBS0改</t>
    <rPh sb="5" eb="6">
      <t>カイ</t>
    </rPh>
    <phoneticPr fontId="3"/>
  </si>
  <si>
    <t>fumei</t>
    <phoneticPr fontId="3"/>
  </si>
  <si>
    <t>U68VHLDDD</t>
    <phoneticPr fontId="3"/>
  </si>
  <si>
    <t>NPR88AN改</t>
    <rPh sb="7" eb="8">
      <t>カイ</t>
    </rPh>
    <phoneticPr fontId="3"/>
  </si>
  <si>
    <t>円</t>
    <rPh sb="0" eb="1">
      <t>エン</t>
    </rPh>
    <phoneticPr fontId="3"/>
  </si>
  <si>
    <t>U68VHLDDA</t>
    <phoneticPr fontId="3"/>
  </si>
  <si>
    <t>U69VHLDDG</t>
    <phoneticPr fontId="3"/>
  </si>
  <si>
    <t>U69VHLDDF</t>
    <phoneticPr fontId="3"/>
  </si>
  <si>
    <t>XED100V</t>
    <phoneticPr fontId="3"/>
  </si>
  <si>
    <t>XED100</t>
    <phoneticPr fontId="3"/>
  </si>
  <si>
    <t>FEAVK</t>
    <phoneticPr fontId="3"/>
  </si>
  <si>
    <t>FEBVK</t>
    <phoneticPr fontId="3"/>
  </si>
  <si>
    <t>FEB8K</t>
    <phoneticPr fontId="3"/>
  </si>
  <si>
    <t>FEC9K</t>
    <phoneticPr fontId="3"/>
  </si>
  <si>
    <t>FED9K</t>
    <phoneticPr fontId="3"/>
  </si>
  <si>
    <t>FEB8U</t>
    <phoneticPr fontId="3"/>
  </si>
  <si>
    <t>NHR48AF</t>
    <phoneticPr fontId="3"/>
  </si>
  <si>
    <t>NJR48AF</t>
    <phoneticPr fontId="3"/>
  </si>
  <si>
    <t>NJR48AM</t>
    <phoneticPr fontId="3"/>
  </si>
  <si>
    <t>NLR48AM</t>
    <phoneticPr fontId="3"/>
  </si>
  <si>
    <t>NPR48AM</t>
    <phoneticPr fontId="3"/>
  </si>
  <si>
    <t>型式</t>
    <rPh sb="0" eb="2">
      <t>カタシキ</t>
    </rPh>
    <phoneticPr fontId="3"/>
  </si>
  <si>
    <t>区分</t>
    <rPh sb="0" eb="2">
      <t>クブン</t>
    </rPh>
    <phoneticPr fontId="3"/>
  </si>
  <si>
    <t>申請車両情報</t>
    <rPh sb="0" eb="6">
      <t>シンセイシャリョウジョウホウ</t>
    </rPh>
    <phoneticPr fontId="3"/>
  </si>
  <si>
    <t>事業用</t>
    <rPh sb="0" eb="3">
      <t>ジギョウヨウ</t>
    </rPh>
    <phoneticPr fontId="3"/>
  </si>
  <si>
    <t>営業所名</t>
    <rPh sb="0" eb="3">
      <t>エイギョウショ</t>
    </rPh>
    <rPh sb="3" eb="4">
      <t>メイ</t>
    </rPh>
    <phoneticPr fontId="3"/>
  </si>
  <si>
    <t>自家用</t>
    <rPh sb="0" eb="3">
      <t>ジカヨウ</t>
    </rPh>
    <phoneticPr fontId="3"/>
  </si>
  <si>
    <t>営業所位置
(使用本拠の位置・住所)</t>
    <rPh sb="0" eb="3">
      <t>エイギョウショ</t>
    </rPh>
    <rPh sb="3" eb="5">
      <t>イチ</t>
    </rPh>
    <rPh sb="7" eb="11">
      <t>シヨウホンキョ</t>
    </rPh>
    <rPh sb="12" eb="14">
      <t>イチ</t>
    </rPh>
    <rPh sb="15" eb="17">
      <t>ジュウショ</t>
    </rPh>
    <phoneticPr fontId="3"/>
  </si>
  <si>
    <t>本補助金以外の国の補助金の交付又は交付申請の有無</t>
    <rPh sb="0" eb="4">
      <t>ホンホジョキン</t>
    </rPh>
    <rPh sb="4" eb="6">
      <t>イガイ</t>
    </rPh>
    <rPh sb="7" eb="8">
      <t>クニ</t>
    </rPh>
    <rPh sb="9" eb="12">
      <t>ホジョキン</t>
    </rPh>
    <rPh sb="13" eb="15">
      <t>コウフ</t>
    </rPh>
    <rPh sb="15" eb="16">
      <t>マタ</t>
    </rPh>
    <rPh sb="17" eb="21">
      <t>コウフシンセイ</t>
    </rPh>
    <rPh sb="22" eb="24">
      <t>ウム</t>
    </rPh>
    <phoneticPr fontId="3"/>
  </si>
  <si>
    <t>種類</t>
    <rPh sb="0" eb="2">
      <t>シュルイ</t>
    </rPh>
    <phoneticPr fontId="3"/>
  </si>
  <si>
    <t>事業用・自家用の別</t>
    <rPh sb="0" eb="3">
      <t>ジギョウヨウ</t>
    </rPh>
    <rPh sb="4" eb="7">
      <t>ジカヨウ</t>
    </rPh>
    <rPh sb="8" eb="9">
      <t>ベツ</t>
    </rPh>
    <phoneticPr fontId="3"/>
  </si>
  <si>
    <t>CENNTROor不明</t>
    <phoneticPr fontId="3"/>
  </si>
  <si>
    <t>バッテリーサイズ</t>
    <phoneticPr fontId="3"/>
  </si>
  <si>
    <t>基準額/台</t>
    <rPh sb="0" eb="3">
      <t>キジュンガク</t>
    </rPh>
    <rPh sb="4" eb="5">
      <t>ダイ</t>
    </rPh>
    <phoneticPr fontId="3"/>
  </si>
  <si>
    <t>導入計画台数</t>
    <rPh sb="0" eb="6">
      <t>ドウニュウケイカクダイスウ</t>
    </rPh>
    <phoneticPr fontId="3"/>
  </si>
  <si>
    <t>台</t>
    <rPh sb="0" eb="1">
      <t>ダイ</t>
    </rPh>
    <phoneticPr fontId="3"/>
  </si>
  <si>
    <t>補助対象経費</t>
    <rPh sb="0" eb="6">
      <t>ホジョタイショウケイヒ</t>
    </rPh>
    <phoneticPr fontId="3"/>
  </si>
  <si>
    <t>S</t>
    <phoneticPr fontId="3"/>
  </si>
  <si>
    <t>M</t>
    <phoneticPr fontId="3"/>
  </si>
  <si>
    <t>使用者情報</t>
    <rPh sb="0" eb="5">
      <t>シヨウシャジョウホウ</t>
    </rPh>
    <phoneticPr fontId="3"/>
  </si>
  <si>
    <t>補助対象者使用者
(リースの場合は貸渡し先)</t>
    <rPh sb="0" eb="5">
      <t>ホジョタイショウシャ</t>
    </rPh>
    <rPh sb="5" eb="8">
      <t>シヨウシャ</t>
    </rPh>
    <rPh sb="14" eb="16">
      <t>バアイ</t>
    </rPh>
    <rPh sb="17" eb="19">
      <t>カシワタ</t>
    </rPh>
    <rPh sb="20" eb="21">
      <t>サキ</t>
    </rPh>
    <phoneticPr fontId="3"/>
  </si>
  <si>
    <t>…エラーのため、エラー内容を確認してください。</t>
    <rPh sb="11" eb="13">
      <t>ナイヨウ</t>
    </rPh>
    <rPh sb="14" eb="16">
      <t>カクニン</t>
    </rPh>
    <phoneticPr fontId="3"/>
  </si>
  <si>
    <t>交付申請額</t>
    <rPh sb="0" eb="5">
      <t>コウフシンセイガク</t>
    </rPh>
    <phoneticPr fontId="3"/>
  </si>
  <si>
    <r>
      <t>＜様式第１(その８)２型式目以降専用＞</t>
    </r>
    <r>
      <rPr>
        <b/>
        <sz val="18"/>
        <rFont val="游ゴシック"/>
        <family val="3"/>
        <charset val="128"/>
        <scheme val="minor"/>
      </rPr>
      <t>交付申請時用Excelデータシート</t>
    </r>
    <rPh sb="1" eb="4">
      <t>ヨウシキダイ</t>
    </rPh>
    <rPh sb="11" eb="14">
      <t>カタシキメ</t>
    </rPh>
    <rPh sb="14" eb="16">
      <t>イコウ</t>
    </rPh>
    <rPh sb="16" eb="18">
      <t>センヨウ</t>
    </rPh>
    <rPh sb="19" eb="24">
      <t>コウフシンセイジ</t>
    </rPh>
    <rPh sb="24" eb="25">
      <t>ヨウ</t>
    </rPh>
    <phoneticPr fontId="3"/>
  </si>
  <si>
    <t>５.自社製品・貨物搬送</t>
    <phoneticPr fontId="3"/>
  </si>
  <si>
    <t>事業者名又は個人の場合は氏名
注１</t>
    <rPh sb="0" eb="4">
      <t>ジギョウシャメイ</t>
    </rPh>
    <rPh sb="4" eb="5">
      <t>マタ</t>
    </rPh>
    <rPh sb="6" eb="8">
      <t>コジン</t>
    </rPh>
    <rPh sb="9" eb="11">
      <t>バアイ</t>
    </rPh>
    <rPh sb="12" eb="14">
      <t>シメイ</t>
    </rPh>
    <rPh sb="15" eb="16">
      <t>チュウ</t>
    </rPh>
    <phoneticPr fontId="3"/>
  </si>
  <si>
    <r>
      <t>種類</t>
    </r>
    <r>
      <rPr>
        <vertAlign val="superscript"/>
        <sz val="10"/>
        <color theme="1"/>
        <rFont val="ＭＳ Ｐ明朝"/>
        <family val="1"/>
        <charset val="128"/>
      </rPr>
      <t>注２</t>
    </r>
    <rPh sb="0" eb="2">
      <t>シュルイ</t>
    </rPh>
    <rPh sb="2" eb="3">
      <t>チュウ</t>
    </rPh>
    <phoneticPr fontId="3"/>
  </si>
  <si>
    <r>
      <rPr>
        <sz val="10"/>
        <color theme="1"/>
        <rFont val="ＭＳ Ｐ明朝"/>
        <family val="1"/>
        <charset val="128"/>
      </rPr>
      <t>区分</t>
    </r>
    <r>
      <rPr>
        <vertAlign val="superscript"/>
        <sz val="10"/>
        <color theme="1"/>
        <rFont val="ＭＳ Ｐ明朝"/>
        <family val="1"/>
        <charset val="128"/>
      </rPr>
      <t>注３</t>
    </r>
    <rPh sb="0" eb="2">
      <t>クブン</t>
    </rPh>
    <rPh sb="2" eb="3">
      <t>チュウ</t>
    </rPh>
    <phoneticPr fontId="3"/>
  </si>
  <si>
    <r>
      <t>車名</t>
    </r>
    <r>
      <rPr>
        <vertAlign val="superscript"/>
        <sz val="11"/>
        <color theme="1"/>
        <rFont val="ＭＳ Ｐ明朝"/>
        <family val="1"/>
        <charset val="128"/>
      </rPr>
      <t>注４</t>
    </r>
    <rPh sb="0" eb="2">
      <t>シャメイ</t>
    </rPh>
    <rPh sb="2" eb="3">
      <t>チュウ</t>
    </rPh>
    <phoneticPr fontId="3"/>
  </si>
  <si>
    <r>
      <t>通称名</t>
    </r>
    <r>
      <rPr>
        <vertAlign val="superscript"/>
        <sz val="11"/>
        <color theme="1"/>
        <rFont val="ＭＳ Ｐ明朝"/>
        <family val="1"/>
        <charset val="128"/>
      </rPr>
      <t>注４</t>
    </r>
    <rPh sb="0" eb="3">
      <t>ツウショウメイ</t>
    </rPh>
    <rPh sb="3" eb="4">
      <t>チュウ</t>
    </rPh>
    <phoneticPr fontId="3"/>
  </si>
  <si>
    <r>
      <rPr>
        <sz val="11"/>
        <color theme="1"/>
        <rFont val="ＭＳ Ｐ明朝"/>
        <family val="1"/>
        <charset val="128"/>
      </rPr>
      <t>型式</t>
    </r>
    <r>
      <rPr>
        <vertAlign val="superscript"/>
        <sz val="11"/>
        <color theme="1"/>
        <rFont val="ＭＳ Ｐ明朝"/>
        <family val="1"/>
        <charset val="128"/>
      </rPr>
      <t>注４</t>
    </r>
    <rPh sb="0" eb="2">
      <t>カタシキ</t>
    </rPh>
    <rPh sb="2" eb="3">
      <t>チュウ</t>
    </rPh>
    <phoneticPr fontId="3"/>
  </si>
  <si>
    <r>
      <t>バッテリーサイズ等</t>
    </r>
    <r>
      <rPr>
        <vertAlign val="superscript"/>
        <sz val="9"/>
        <color theme="1"/>
        <rFont val="ＭＳ Ｐ明朝"/>
        <family val="1"/>
        <charset val="128"/>
      </rPr>
      <t>注９</t>
    </r>
    <rPh sb="8" eb="9">
      <t>ナド</t>
    </rPh>
    <rPh sb="9" eb="10">
      <t>チュウ</t>
    </rPh>
    <phoneticPr fontId="3"/>
  </si>
  <si>
    <t>補助対象車両</t>
    <rPh sb="0" eb="6">
      <t>ホジョタイショウシャリョウ</t>
    </rPh>
    <phoneticPr fontId="3"/>
  </si>
  <si>
    <r>
      <t>導入計画台数</t>
    </r>
    <r>
      <rPr>
        <vertAlign val="superscript"/>
        <sz val="9"/>
        <color theme="1"/>
        <rFont val="ＭＳ Ｐ明朝"/>
        <family val="1"/>
        <charset val="128"/>
      </rPr>
      <t>注５</t>
    </r>
    <rPh sb="0" eb="6">
      <t>ドウニュウケイカクダイスウ</t>
    </rPh>
    <rPh sb="6" eb="7">
      <t>チュウ</t>
    </rPh>
    <phoneticPr fontId="3"/>
  </si>
  <si>
    <r>
      <t>補助対象経費</t>
    </r>
    <r>
      <rPr>
        <vertAlign val="superscript"/>
        <sz val="9"/>
        <color theme="1"/>
        <rFont val="ＭＳ Ｐ明朝"/>
        <family val="1"/>
        <charset val="128"/>
      </rPr>
      <t>注７</t>
    </r>
    <rPh sb="0" eb="6">
      <t>ホジョタイショウケイヒ</t>
    </rPh>
    <rPh sb="6" eb="7">
      <t>チュウ</t>
    </rPh>
    <phoneticPr fontId="3"/>
  </si>
  <si>
    <r>
      <t>交付申請額</t>
    </r>
    <r>
      <rPr>
        <vertAlign val="superscript"/>
        <sz val="9"/>
        <color theme="1"/>
        <rFont val="ＭＳ Ｐ明朝"/>
        <family val="1"/>
        <charset val="128"/>
      </rPr>
      <t>注８</t>
    </r>
    <rPh sb="0" eb="5">
      <t>コウフシンセイガク</t>
    </rPh>
    <rPh sb="5" eb="6">
      <t>チュウ</t>
    </rPh>
    <phoneticPr fontId="3"/>
  </si>
  <si>
    <t>バッテリーサイズ等で基準額が異なる場合は記入する</t>
    <phoneticPr fontId="3"/>
  </si>
  <si>
    <t>★型式(左側)</t>
    <rPh sb="1" eb="3">
      <t>カタシキ</t>
    </rPh>
    <rPh sb="4" eb="6">
      <t>ヒダリガワ</t>
    </rPh>
    <phoneticPr fontId="3"/>
  </si>
  <si>
    <t>★型式(右側)</t>
    <rPh sb="1" eb="3">
      <t>カタシキ</t>
    </rPh>
    <rPh sb="4" eb="6">
      <t>ミギガワ</t>
    </rPh>
    <phoneticPr fontId="3"/>
  </si>
  <si>
    <t>★車名</t>
    <rPh sb="1" eb="3">
      <t>シャメイ</t>
    </rPh>
    <phoneticPr fontId="3"/>
  </si>
  <si>
    <t>★通称名</t>
    <rPh sb="1" eb="4">
      <t>ツウショウメイ</t>
    </rPh>
    <phoneticPr fontId="3"/>
  </si>
  <si>
    <t>★経営する事業(買取)</t>
    <rPh sb="1" eb="3">
      <t>ケイエイ</t>
    </rPh>
    <rPh sb="5" eb="7">
      <t>ジギョウ</t>
    </rPh>
    <rPh sb="8" eb="10">
      <t>カイトリ</t>
    </rPh>
    <phoneticPr fontId="3"/>
  </si>
  <si>
    <t>★経営する事業(リース )</t>
    <rPh sb="1" eb="3">
      <t>ケイエイ</t>
    </rPh>
    <rPh sb="5" eb="7">
      <t>ジギョウ</t>
    </rPh>
    <phoneticPr fontId="3"/>
  </si>
  <si>
    <t>★車両の用途(買取)</t>
    <rPh sb="1" eb="3">
      <t>シャリョウ</t>
    </rPh>
    <rPh sb="4" eb="6">
      <t>ヨウト</t>
    </rPh>
    <rPh sb="7" eb="9">
      <t>カイトリ</t>
    </rPh>
    <phoneticPr fontId="3"/>
  </si>
  <si>
    <t>★車両の用途(リース)</t>
    <rPh sb="1" eb="3">
      <t>シャリョウ</t>
    </rPh>
    <rPh sb="4" eb="6">
      <t>ヨウト</t>
    </rPh>
    <phoneticPr fontId="3"/>
  </si>
  <si>
    <t>★GXリーグへの表明(買取)</t>
    <rPh sb="8" eb="10">
      <t>ヒョウメイ</t>
    </rPh>
    <rPh sb="11" eb="13">
      <t>カイトリ</t>
    </rPh>
    <phoneticPr fontId="3"/>
  </si>
  <si>
    <t>★基準額式</t>
    <rPh sb="1" eb="4">
      <t>キジュンガク</t>
    </rPh>
    <rPh sb="4" eb="5">
      <t>シキ</t>
    </rPh>
    <phoneticPr fontId="3"/>
  </si>
  <si>
    <t>★型式</t>
    <rPh sb="1" eb="3">
      <t>カタシキ</t>
    </rPh>
    <phoneticPr fontId="3"/>
  </si>
  <si>
    <t>★バッテリー</t>
    <phoneticPr fontId="3"/>
  </si>
  <si>
    <t>★区分</t>
    <rPh sb="1" eb="3">
      <t>クブン</t>
    </rPh>
    <phoneticPr fontId="3"/>
  </si>
  <si>
    <t>★合計</t>
    <rPh sb="1" eb="3">
      <t>ゴウケイ</t>
    </rPh>
    <phoneticPr fontId="3"/>
  </si>
  <si>
    <t>★基準額</t>
    <rPh sb="1" eb="4">
      <t>キジュンガク</t>
    </rPh>
    <phoneticPr fontId="3"/>
  </si>
  <si>
    <t>様式1（別紙2）は型式毎に別用紙を使用するため、2型式目以降は本Excelブックをコピーして使用し、申請書を作成してください。</t>
    <phoneticPr fontId="3"/>
  </si>
  <si>
    <t>※同じ型式でも「事業用」「自家用」は別で申請してください</t>
    <phoneticPr fontId="3"/>
  </si>
  <si>
    <t>本書式で記載に誤記入等が有った場合は、様式第１又は様式第１１の捨印にて修正する(金額以外)</t>
    <rPh sb="7" eb="10">
      <t>ゴキニュウ</t>
    </rPh>
    <phoneticPr fontId="3"/>
  </si>
  <si>
    <t>ホンダ</t>
    <phoneticPr fontId="3"/>
  </si>
  <si>
    <t>ニッサン</t>
    <phoneticPr fontId="3"/>
  </si>
  <si>
    <t>フォトンor不明</t>
    <phoneticPr fontId="3"/>
  </si>
  <si>
    <t>N-VAN e:G</t>
    <phoneticPr fontId="3"/>
  </si>
  <si>
    <t>クリッパーEV2シーター</t>
    <phoneticPr fontId="3"/>
  </si>
  <si>
    <t>ZM6</t>
    <phoneticPr fontId="3"/>
  </si>
  <si>
    <t>N-VAN e:L2</t>
    <phoneticPr fontId="3"/>
  </si>
  <si>
    <t>クリッパーEV4シーター</t>
    <phoneticPr fontId="3"/>
  </si>
  <si>
    <t>N-VAN e:L4</t>
    <phoneticPr fontId="3"/>
  </si>
  <si>
    <t>TVC-700</t>
    <phoneticPr fontId="3"/>
  </si>
  <si>
    <t>N-VAN e:FUN</t>
    <phoneticPr fontId="3"/>
  </si>
  <si>
    <t>23MYeKクロス EV（Gビジネスパッケージグレード）</t>
    <phoneticPr fontId="3"/>
  </si>
  <si>
    <t>23MYeKクロス EV（Gグレード）</t>
    <phoneticPr fontId="3"/>
  </si>
  <si>
    <t>23MYeKクロス EV（Pグレード）</t>
    <phoneticPr fontId="3"/>
  </si>
  <si>
    <t>25MYeKクロス EV（Gビジネスパッケージグレード）</t>
    <phoneticPr fontId="3"/>
  </si>
  <si>
    <t>25MYeKクロス EV（Gグレード）</t>
    <phoneticPr fontId="3"/>
  </si>
  <si>
    <t>25MYeKクロス EV（Pグレード）</t>
    <phoneticPr fontId="3"/>
  </si>
  <si>
    <t>ZAA</t>
    <phoneticPr fontId="3"/>
  </si>
  <si>
    <t>U69VHLDDI</t>
    <phoneticPr fontId="3"/>
  </si>
  <si>
    <t>U69VHLDDH</t>
    <phoneticPr fontId="3"/>
  </si>
  <si>
    <t>JJ3AGDY</t>
    <phoneticPr fontId="3"/>
  </si>
  <si>
    <t>JJ3AGEY</t>
    <phoneticPr fontId="3"/>
  </si>
  <si>
    <t>JJ3AGFY</t>
    <phoneticPr fontId="3"/>
  </si>
  <si>
    <t>JJ3AGGY</t>
    <phoneticPr fontId="3"/>
  </si>
  <si>
    <t>U79VHLDDG</t>
    <phoneticPr fontId="3"/>
  </si>
  <si>
    <t>U79VHLDDF</t>
    <phoneticPr fontId="3"/>
  </si>
  <si>
    <t>B5AWLDCB</t>
    <phoneticPr fontId="3"/>
  </si>
  <si>
    <t>B5AWLDEB</t>
    <phoneticPr fontId="3"/>
  </si>
  <si>
    <t>ZAA</t>
    <phoneticPr fontId="3"/>
  </si>
  <si>
    <t>eAUMARK</t>
    <phoneticPr fontId="3"/>
  </si>
  <si>
    <t>U79VHLDDI</t>
    <phoneticPr fontId="3"/>
  </si>
  <si>
    <t>U79VHLDDH</t>
    <phoneticPr fontId="3"/>
  </si>
  <si>
    <t>eAUMARK</t>
    <phoneticPr fontId="3"/>
  </si>
  <si>
    <t>2024/10/9更新</t>
    <rPh sb="9" eb="11">
      <t>コウシン</t>
    </rPh>
    <phoneticPr fontId="3"/>
  </si>
  <si>
    <t>日産サクラSグレード</t>
    <rPh sb="0" eb="2">
      <t>ニッサン</t>
    </rPh>
    <phoneticPr fontId="3"/>
  </si>
  <si>
    <t>日産サクラXグレード</t>
    <rPh sb="0" eb="2">
      <t>ニッサン</t>
    </rPh>
    <phoneticPr fontId="3"/>
  </si>
  <si>
    <t>日産サクラ90周年記念車</t>
    <rPh sb="0" eb="2">
      <t>ニッサン</t>
    </rPh>
    <rPh sb="7" eb="9">
      <t>シュウネン</t>
    </rPh>
    <rPh sb="9" eb="12">
      <t>キネンシャ</t>
    </rPh>
    <phoneticPr fontId="3"/>
  </si>
  <si>
    <t>日産サクラGグレード</t>
    <rPh sb="0" eb="2">
      <t>ニッサン</t>
    </rPh>
    <phoneticPr fontId="3"/>
  </si>
  <si>
    <t>B6AW</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</si>
</sst>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1" x14ac:knownFonts="1">
    <font>
      <sz val="11"/>
      <color theme="1"/>
      <name val="游ゴシック"/>
      <family val="2"/>
      <charset val="128"/>
      <scheme val="minor"/>
    </font>
    <font>
      <sz val="11"/>
      <color theme="1"/>
      <name val="游ゴシック"/>
      <family val="2"/>
      <charset val="128"/>
      <scheme val="minor"/>
    </font>
    <font>
      <sz val="11"/>
      <color theme="1"/>
      <name val="ＭＳ Ｐ明朝"/>
      <family val="1"/>
      <charset val="128"/>
    </font>
    <font>
      <sz val="6"/>
      <name val="游ゴシック"/>
      <family val="2"/>
      <charset val="128"/>
      <scheme val="minor"/>
    </font>
    <font>
      <b/>
      <sz val="11"/>
      <color theme="1"/>
      <name val="ＭＳ Ｐ明朝"/>
      <family val="1"/>
      <charset val="128"/>
    </font>
    <font>
      <sz val="9"/>
      <color theme="1"/>
      <name val="ＭＳ Ｐ明朝"/>
      <family val="1"/>
      <charset val="128"/>
    </font>
    <font>
      <sz val="8"/>
      <color theme="1"/>
      <name val="ＭＳ Ｐ明朝"/>
      <family val="1"/>
      <charset val="128"/>
    </font>
    <font>
      <vertAlign val="superscript"/>
      <sz val="11"/>
      <color theme="1"/>
      <name val="ＭＳ Ｐ明朝"/>
      <family val="1"/>
      <charset val="128"/>
    </font>
    <font>
      <sz val="10"/>
      <color theme="1"/>
      <name val="ＭＳ Ｐ明朝"/>
      <family val="1"/>
      <charset val="128"/>
    </font>
    <font>
      <vertAlign val="superscript"/>
      <sz val="10"/>
      <color theme="1"/>
      <name val="ＭＳ Ｐ明朝"/>
      <family val="1"/>
      <charset val="128"/>
    </font>
    <font>
      <sz val="14"/>
      <color theme="1"/>
      <name val="ＭＳ Ｐ明朝"/>
      <family val="1"/>
      <charset val="128"/>
    </font>
    <font>
      <vertAlign val="superscript"/>
      <sz val="9"/>
      <color theme="1"/>
      <name val="ＭＳ Ｐ明朝"/>
      <family val="1"/>
      <charset val="128"/>
    </font>
    <font>
      <b/>
      <sz val="11"/>
      <name val="游ゴシック"/>
      <family val="3"/>
      <charset val="128"/>
      <scheme val="minor"/>
    </font>
    <font>
      <b/>
      <sz val="18"/>
      <color rgb="FFFF0000"/>
      <name val="游ゴシック"/>
      <family val="3"/>
      <charset val="128"/>
      <scheme val="minor"/>
    </font>
    <font>
      <b/>
      <sz val="18"/>
      <name val="游ゴシック"/>
      <family val="3"/>
      <charset val="128"/>
      <scheme val="minor"/>
    </font>
    <font>
      <b/>
      <sz val="11"/>
      <color rgb="FFFF0000"/>
      <name val="游ゴシック"/>
      <family val="3"/>
      <charset val="128"/>
      <scheme val="minor"/>
    </font>
    <font>
      <b/>
      <sz val="16"/>
      <color theme="0"/>
      <name val="游ゴシック"/>
      <family val="3"/>
      <charset val="128"/>
      <scheme val="minor"/>
    </font>
    <font>
      <b/>
      <sz val="14"/>
      <color rgb="FFFF0000"/>
      <name val="游ゴシック"/>
      <family val="3"/>
      <charset val="128"/>
      <scheme val="minor"/>
    </font>
    <font>
      <b/>
      <sz val="11"/>
      <color theme="0"/>
      <name val="游ゴシック"/>
      <family val="3"/>
      <charset val="128"/>
      <scheme val="minor"/>
    </font>
    <font>
      <sz val="11"/>
      <color theme="1"/>
      <name val="游ゴシック"/>
      <family val="3"/>
      <charset val="128"/>
      <scheme val="minor"/>
    </font>
    <font>
      <b/>
      <sz val="11"/>
      <color theme="1"/>
      <name val="游ゴシック"/>
      <family val="3"/>
      <charset val="128"/>
      <scheme val="minor"/>
    </font>
  </fonts>
  <fills count="9">
    <fill>
      <patternFill patternType="none"/>
    </fill>
    <fill>
      <patternFill patternType="gray125"/>
    </fill>
    <fill>
      <patternFill patternType="solid">
        <fgColor theme="2" tint="-9.9978637043366805E-2"/>
        <bgColor indexed="64"/>
      </patternFill>
    </fill>
    <fill>
      <patternFill patternType="solid">
        <fgColor theme="7" tint="0.79998168889431442"/>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theme="8" tint="-0.499984740745262"/>
        <bgColor indexed="64"/>
      </patternFill>
    </fill>
    <fill>
      <patternFill patternType="solid">
        <fgColor theme="9" tint="-0.249977111117893"/>
        <bgColor indexed="64"/>
      </patternFill>
    </fill>
    <fill>
      <patternFill patternType="solid">
        <fgColor rgb="FFFF0000"/>
        <bgColor indexed="64"/>
      </patternFill>
    </fill>
  </fills>
  <borders count="51">
    <border>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diagonalUp="1">
      <left style="thin">
        <color auto="1"/>
      </left>
      <right style="thin">
        <color auto="1"/>
      </right>
      <top style="medium">
        <color auto="1"/>
      </top>
      <bottom style="medium">
        <color auto="1"/>
      </bottom>
      <diagonal style="thin">
        <color auto="1"/>
      </diagonal>
    </border>
    <border diagonalUp="1">
      <left style="thin">
        <color auto="1"/>
      </left>
      <right style="medium">
        <color auto="1"/>
      </right>
      <top style="medium">
        <color auto="1"/>
      </top>
      <bottom style="medium">
        <color auto="1"/>
      </bottom>
      <diagonal style="thin">
        <color auto="1"/>
      </diagonal>
    </border>
    <border>
      <left style="thin">
        <color indexed="64"/>
      </left>
      <right style="thin">
        <color indexed="64"/>
      </right>
      <top/>
      <bottom style="thin">
        <color indexed="64"/>
      </bottom>
      <diagonal/>
    </border>
    <border>
      <left style="thin">
        <color indexed="64"/>
      </left>
      <right style="medium">
        <color auto="1"/>
      </right>
      <top/>
      <bottom style="thin">
        <color indexed="64"/>
      </bottom>
      <diagonal/>
    </border>
    <border>
      <left style="thin">
        <color auto="1"/>
      </left>
      <right style="medium">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thin">
        <color auto="1"/>
      </top>
      <bottom/>
      <diagonal/>
    </border>
    <border>
      <left/>
      <right/>
      <top style="thin">
        <color auto="1"/>
      </top>
      <bottom/>
      <diagonal/>
    </border>
    <border>
      <left style="medium">
        <color indexed="64"/>
      </left>
      <right/>
      <top/>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diagonal/>
    </border>
    <border>
      <left/>
      <right/>
      <top style="medium">
        <color auto="1"/>
      </top>
      <bottom/>
      <diagonal/>
    </border>
    <border>
      <left style="thin">
        <color auto="1"/>
      </left>
      <right/>
      <top style="medium">
        <color auto="1"/>
      </top>
      <bottom/>
      <diagonal/>
    </border>
    <border>
      <left/>
      <right style="thin">
        <color auto="1"/>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thin">
        <color auto="1"/>
      </left>
      <right/>
      <top/>
      <bottom/>
      <diagonal/>
    </border>
    <border>
      <left/>
      <right style="medium">
        <color auto="1"/>
      </right>
      <top/>
      <bottom/>
      <diagonal/>
    </border>
    <border>
      <left/>
      <right style="thin">
        <color auto="1"/>
      </right>
      <top style="thin">
        <color auto="1"/>
      </top>
      <bottom/>
      <diagonal/>
    </border>
    <border>
      <left style="thin">
        <color auto="1"/>
      </left>
      <right/>
      <top style="thin">
        <color auto="1"/>
      </top>
      <bottom style="medium">
        <color auto="1"/>
      </bottom>
      <diagonal/>
    </border>
    <border>
      <left/>
      <right style="thin">
        <color indexed="64"/>
      </right>
      <top style="thin">
        <color indexed="64"/>
      </top>
      <bottom style="medium">
        <color auto="1"/>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auto="1"/>
      </right>
      <top style="thin">
        <color indexed="64"/>
      </top>
      <bottom/>
      <diagonal/>
    </border>
    <border>
      <left/>
      <right style="medium">
        <color auto="1"/>
      </right>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4" fillId="0" borderId="0" xfId="0" applyFont="1">
      <alignment vertical="center"/>
    </xf>
    <xf numFmtId="0" fontId="6" fillId="0" borderId="0" xfId="0" applyFont="1">
      <alignment vertical="center"/>
    </xf>
    <xf numFmtId="0" fontId="2" fillId="0" borderId="32" xfId="0" applyFont="1" applyBorder="1" applyAlignment="1">
      <alignment vertical="center" wrapText="1"/>
    </xf>
    <xf numFmtId="0" fontId="2" fillId="0" borderId="35" xfId="0" applyFont="1" applyBorder="1" applyAlignment="1">
      <alignment vertical="center" wrapText="1"/>
    </xf>
    <xf numFmtId="0" fontId="2" fillId="0" borderId="37" xfId="0" applyFont="1" applyBorder="1" applyAlignment="1">
      <alignment vertical="center" wrapText="1"/>
    </xf>
    <xf numFmtId="0" fontId="2" fillId="0" borderId="40" xfId="0" applyFont="1" applyBorder="1" applyAlignment="1">
      <alignment vertical="center" wrapText="1"/>
    </xf>
    <xf numFmtId="0" fontId="2" fillId="0" borderId="32" xfId="0" applyFont="1" applyBorder="1">
      <alignment vertical="center"/>
    </xf>
    <xf numFmtId="0" fontId="2" fillId="0" borderId="35" xfId="0" applyFont="1" applyBorder="1">
      <alignment vertical="center"/>
    </xf>
    <xf numFmtId="0" fontId="2" fillId="0" borderId="0" xfId="0" applyFont="1" applyBorder="1">
      <alignment vertical="center"/>
    </xf>
    <xf numFmtId="0" fontId="2" fillId="0" borderId="42" xfId="0" applyFont="1" applyBorder="1">
      <alignment vertical="center"/>
    </xf>
    <xf numFmtId="0" fontId="2" fillId="0" borderId="37" xfId="0" applyFont="1" applyBorder="1">
      <alignment vertical="center"/>
    </xf>
    <xf numFmtId="0" fontId="2" fillId="0" borderId="40" xfId="0" applyFont="1" applyBorder="1">
      <alignment vertical="center"/>
    </xf>
    <xf numFmtId="0" fontId="12" fillId="2" borderId="0" xfId="0" applyFont="1" applyFill="1">
      <alignment vertical="center"/>
    </xf>
    <xf numFmtId="0" fontId="0" fillId="2" borderId="0" xfId="0" applyFill="1">
      <alignment vertical="center"/>
    </xf>
    <xf numFmtId="0" fontId="13" fillId="2" borderId="0" xfId="0" applyFont="1" applyFill="1">
      <alignment vertical="center"/>
    </xf>
    <xf numFmtId="0" fontId="0" fillId="2" borderId="0" xfId="0" applyFill="1" applyAlignment="1">
      <alignment horizontal="left" vertical="center"/>
    </xf>
    <xf numFmtId="0" fontId="0" fillId="3" borderId="14" xfId="0" applyFill="1" applyBorder="1">
      <alignment vertical="center"/>
    </xf>
    <xf numFmtId="0" fontId="0" fillId="0" borderId="14" xfId="0" applyBorder="1">
      <alignment vertical="center"/>
    </xf>
    <xf numFmtId="0" fontId="0" fillId="4" borderId="14" xfId="0" applyFill="1" applyBorder="1">
      <alignment vertical="center"/>
    </xf>
    <xf numFmtId="0" fontId="0" fillId="5" borderId="14" xfId="0" applyFill="1" applyBorder="1">
      <alignment vertical="center"/>
    </xf>
    <xf numFmtId="0" fontId="0" fillId="0" borderId="0" xfId="0" applyAlignment="1">
      <alignment vertical="center"/>
    </xf>
    <xf numFmtId="0" fontId="0" fillId="0" borderId="0" xfId="0" applyAlignment="1">
      <alignment horizontal="center" vertical="center"/>
    </xf>
    <xf numFmtId="0" fontId="0" fillId="0" borderId="25" xfId="0" applyFill="1" applyBorder="1" applyAlignment="1">
      <alignment vertical="center"/>
    </xf>
    <xf numFmtId="0" fontId="0" fillId="0" borderId="27" xfId="0" applyBorder="1" applyAlignment="1">
      <alignment vertical="center"/>
    </xf>
    <xf numFmtId="0" fontId="0" fillId="0" borderId="0" xfId="0" applyAlignment="1">
      <alignment horizontal="left" vertical="center"/>
    </xf>
    <xf numFmtId="3" fontId="0" fillId="0" borderId="0" xfId="0" applyNumberFormat="1">
      <alignment vertical="center"/>
    </xf>
    <xf numFmtId="0" fontId="17" fillId="0" borderId="0" xfId="0" applyFont="1">
      <alignment vertical="center"/>
    </xf>
    <xf numFmtId="38" fontId="0" fillId="0" borderId="0" xfId="1" applyFont="1" applyFill="1" applyBorder="1" applyAlignment="1">
      <alignment horizontal="center" vertical="center"/>
    </xf>
    <xf numFmtId="0" fontId="0" fillId="0" borderId="27" xfId="0" applyBorder="1" applyAlignment="1">
      <alignment horizontal="left" vertical="center"/>
    </xf>
    <xf numFmtId="0" fontId="15" fillId="0" borderId="0" xfId="0" applyFont="1">
      <alignment vertical="center"/>
    </xf>
    <xf numFmtId="0" fontId="0" fillId="0" borderId="0" xfId="0" applyBorder="1">
      <alignment vertical="center"/>
    </xf>
    <xf numFmtId="0" fontId="0" fillId="8" borderId="14" xfId="0" applyFill="1" applyBorder="1">
      <alignment vertical="center"/>
    </xf>
    <xf numFmtId="0" fontId="0" fillId="0" borderId="0" xfId="0" applyBorder="1" applyAlignment="1">
      <alignment vertical="center"/>
    </xf>
    <xf numFmtId="0" fontId="0" fillId="0" borderId="0" xfId="0" applyBorder="1" applyAlignment="1">
      <alignment horizontal="left" vertical="center"/>
    </xf>
    <xf numFmtId="14" fontId="0" fillId="2" borderId="0" xfId="0" applyNumberFormat="1" applyFill="1" applyAlignment="1">
      <alignment horizontal="right" vertical="center"/>
    </xf>
    <xf numFmtId="0" fontId="20" fillId="0" borderId="0" xfId="0" applyFont="1">
      <alignment vertical="center"/>
    </xf>
    <xf numFmtId="0" fontId="18" fillId="7" borderId="15" xfId="0" applyFont="1" applyFill="1" applyBorder="1" applyAlignment="1">
      <alignment horizontal="center" vertical="center"/>
    </xf>
    <xf numFmtId="0" fontId="18" fillId="7" borderId="24" xfId="0" applyFont="1" applyFill="1" applyBorder="1" applyAlignment="1">
      <alignment horizontal="center" vertical="center"/>
    </xf>
    <xf numFmtId="0" fontId="18" fillId="7" borderId="25" xfId="0" applyFont="1" applyFill="1" applyBorder="1" applyAlignment="1">
      <alignment horizontal="center" vertical="center"/>
    </xf>
    <xf numFmtId="38" fontId="0" fillId="5" borderId="15" xfId="1" applyFont="1" applyFill="1" applyBorder="1" applyAlignment="1">
      <alignment horizontal="center" vertical="center"/>
    </xf>
    <xf numFmtId="38" fontId="0" fillId="5" borderId="24" xfId="1" applyFont="1" applyFill="1" applyBorder="1" applyAlignment="1">
      <alignment horizontal="center" vertical="center"/>
    </xf>
    <xf numFmtId="38" fontId="0" fillId="5" borderId="25" xfId="1" applyFont="1" applyFill="1" applyBorder="1" applyAlignment="1">
      <alignment horizontal="center" vertical="center"/>
    </xf>
    <xf numFmtId="0" fontId="0" fillId="0" borderId="24" xfId="0" applyBorder="1" applyAlignment="1">
      <alignment horizontal="left" vertical="center"/>
    </xf>
    <xf numFmtId="176" fontId="0" fillId="0" borderId="15" xfId="0" applyNumberFormat="1" applyFill="1" applyBorder="1" applyAlignment="1" applyProtection="1">
      <alignment horizontal="center" vertical="center"/>
      <protection locked="0"/>
    </xf>
    <xf numFmtId="176" fontId="0" fillId="0" borderId="24" xfId="0" applyNumberFormat="1" applyFill="1" applyBorder="1" applyAlignment="1" applyProtection="1">
      <alignment horizontal="center" vertical="center"/>
      <protection locked="0"/>
    </xf>
    <xf numFmtId="0" fontId="0" fillId="0" borderId="27" xfId="0" applyBorder="1" applyAlignment="1">
      <alignment horizontal="left" vertical="center"/>
    </xf>
    <xf numFmtId="0" fontId="0" fillId="0" borderId="43" xfId="0" applyBorder="1" applyAlignment="1">
      <alignment horizontal="left" vertical="center"/>
    </xf>
    <xf numFmtId="0" fontId="0" fillId="0" borderId="14" xfId="0" applyFill="1" applyBorder="1" applyAlignment="1" applyProtection="1">
      <alignment horizontal="center" vertical="center"/>
      <protection locked="0"/>
    </xf>
    <xf numFmtId="0" fontId="0" fillId="0" borderId="15" xfId="0" applyFill="1" applyBorder="1" applyAlignment="1" applyProtection="1">
      <alignment horizontal="center" vertical="center"/>
      <protection locked="0"/>
    </xf>
    <xf numFmtId="0" fontId="0" fillId="0" borderId="24" xfId="0" applyFill="1" applyBorder="1" applyAlignment="1" applyProtection="1">
      <alignment horizontal="center" vertical="center"/>
      <protection locked="0"/>
    </xf>
    <xf numFmtId="0" fontId="0" fillId="0" borderId="27" xfId="0" applyBorder="1" applyAlignment="1">
      <alignment horizontal="left" vertical="center" wrapText="1"/>
    </xf>
    <xf numFmtId="0" fontId="0" fillId="0" borderId="15" xfId="0" applyFill="1" applyBorder="1" applyAlignment="1">
      <alignment horizontal="center" vertical="center"/>
    </xf>
    <xf numFmtId="0" fontId="0" fillId="0" borderId="25" xfId="0" applyFill="1" applyBorder="1" applyAlignment="1">
      <alignment horizontal="center" vertical="center"/>
    </xf>
    <xf numFmtId="0" fontId="0" fillId="0" borderId="25" xfId="0" applyFill="1" applyBorder="1" applyAlignment="1" applyProtection="1">
      <alignment horizontal="center" vertical="center"/>
      <protection locked="0"/>
    </xf>
    <xf numFmtId="0" fontId="0" fillId="0" borderId="14" xfId="0" applyBorder="1" applyAlignment="1">
      <alignment horizontal="left" vertical="center"/>
    </xf>
    <xf numFmtId="0" fontId="0" fillId="0" borderId="14" xfId="0" applyBorder="1" applyAlignment="1">
      <alignment horizontal="left" vertical="center" wrapText="1"/>
    </xf>
    <xf numFmtId="0" fontId="19" fillId="0" borderId="14" xfId="0" applyFont="1" applyFill="1" applyBorder="1" applyAlignment="1" applyProtection="1">
      <alignment horizontal="center" vertical="center"/>
      <protection locked="0"/>
    </xf>
    <xf numFmtId="0" fontId="16" fillId="6" borderId="14" xfId="0" applyFont="1" applyFill="1" applyBorder="1" applyAlignment="1">
      <alignment horizontal="left" vertical="center"/>
    </xf>
    <xf numFmtId="0" fontId="0" fillId="0" borderId="15"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5" fillId="0" borderId="14" xfId="0" applyFont="1" applyBorder="1" applyAlignment="1">
      <alignment horizontal="center" vertical="center"/>
    </xf>
    <xf numFmtId="0" fontId="5" fillId="0" borderId="28" xfId="0" applyFont="1" applyBorder="1" applyAlignment="1">
      <alignment horizontal="left" vertical="center" wrapText="1"/>
    </xf>
    <xf numFmtId="0" fontId="5" fillId="0" borderId="0" xfId="0" applyFont="1" applyBorder="1" applyAlignment="1">
      <alignment horizontal="left" vertical="center" wrapText="1"/>
    </xf>
    <xf numFmtId="0" fontId="5" fillId="0" borderId="32" xfId="0" applyFont="1" applyBorder="1" applyAlignment="1">
      <alignment horizontal="left" vertical="center" wrapText="1"/>
    </xf>
    <xf numFmtId="0" fontId="5" fillId="0" borderId="36" xfId="0" applyFont="1" applyBorder="1" applyAlignment="1">
      <alignment horizontal="left" vertical="center" wrapText="1"/>
    </xf>
    <xf numFmtId="0" fontId="5" fillId="0" borderId="37" xfId="0" applyFont="1" applyBorder="1" applyAlignment="1">
      <alignment horizontal="left" vertical="center" wrapText="1"/>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41" xfId="0" applyFont="1" applyBorder="1" applyAlignment="1">
      <alignment horizontal="center" vertical="center"/>
    </xf>
    <xf numFmtId="0" fontId="10" fillId="0" borderId="31" xfId="0" applyFont="1" applyBorder="1" applyAlignment="1">
      <alignment horizontal="center" vertical="center"/>
    </xf>
    <xf numFmtId="0" fontId="10" fillId="0" borderId="39" xfId="0" applyFont="1" applyBorder="1" applyAlignment="1">
      <alignment horizontal="center" vertical="center"/>
    </xf>
    <xf numFmtId="0" fontId="10" fillId="0" borderId="38" xfId="0" applyFont="1" applyBorder="1" applyAlignment="1">
      <alignment horizontal="center" vertical="center"/>
    </xf>
    <xf numFmtId="0" fontId="2" fillId="0" borderId="32" xfId="0" applyFont="1" applyBorder="1" applyAlignment="1">
      <alignment horizontal="center" vertical="center"/>
    </xf>
    <xf numFmtId="0" fontId="2" fillId="0" borderId="0" xfId="0" applyFont="1" applyBorder="1" applyAlignment="1">
      <alignment horizontal="center" vertical="center"/>
    </xf>
    <xf numFmtId="0" fontId="2" fillId="0" borderId="37" xfId="0" applyFont="1" applyBorder="1" applyAlignment="1">
      <alignment horizontal="center" vertical="center"/>
    </xf>
    <xf numFmtId="176" fontId="2" fillId="0" borderId="46" xfId="0" applyNumberFormat="1" applyFont="1" applyBorder="1" applyAlignment="1">
      <alignment horizontal="center" vertical="center"/>
    </xf>
    <xf numFmtId="176" fontId="2" fillId="0" borderId="27" xfId="0" applyNumberFormat="1" applyFont="1" applyBorder="1" applyAlignment="1">
      <alignment horizontal="center" vertical="center"/>
    </xf>
    <xf numFmtId="176" fontId="2" fillId="0" borderId="47" xfId="0" applyNumberFormat="1" applyFont="1" applyBorder="1" applyAlignment="1">
      <alignment horizontal="center" vertical="center"/>
    </xf>
    <xf numFmtId="176" fontId="2" fillId="0" borderId="48" xfId="0" applyNumberFormat="1" applyFont="1" applyBorder="1" applyAlignment="1">
      <alignment horizontal="center" vertical="center"/>
    </xf>
    <xf numFmtId="176" fontId="2" fillId="0" borderId="49" xfId="0" applyNumberFormat="1" applyFont="1" applyBorder="1" applyAlignment="1">
      <alignment horizontal="center" vertical="center"/>
    </xf>
    <xf numFmtId="176" fontId="2" fillId="0" borderId="50" xfId="0" applyNumberFormat="1" applyFont="1" applyBorder="1" applyAlignment="1">
      <alignment horizontal="center" vertical="center"/>
    </xf>
    <xf numFmtId="0" fontId="5" fillId="0" borderId="29"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29" xfId="0" applyFont="1" applyBorder="1" applyAlignment="1">
      <alignment horizontal="center" vertical="center"/>
    </xf>
    <xf numFmtId="0" fontId="2" fillId="0" borderId="44" xfId="0" applyFont="1" applyBorder="1" applyAlignment="1">
      <alignment horizontal="center" vertical="center"/>
    </xf>
    <xf numFmtId="177" fontId="2" fillId="0" borderId="25" xfId="0" applyNumberFormat="1" applyFont="1" applyBorder="1" applyAlignment="1">
      <alignment horizontal="center" vertical="center"/>
    </xf>
    <xf numFmtId="177" fontId="2" fillId="0" borderId="14" xfId="0" applyNumberFormat="1" applyFont="1" applyBorder="1" applyAlignment="1">
      <alignment horizontal="center" vertical="center"/>
    </xf>
    <xf numFmtId="177" fontId="2" fillId="0" borderId="23" xfId="0" applyNumberFormat="1" applyFont="1" applyBorder="1" applyAlignment="1">
      <alignment horizontal="center" vertical="center"/>
    </xf>
    <xf numFmtId="177" fontId="2" fillId="0" borderId="45" xfId="0" applyNumberFormat="1" applyFont="1" applyBorder="1" applyAlignment="1">
      <alignment horizontal="center" vertical="center"/>
    </xf>
    <xf numFmtId="177" fontId="2" fillId="0" borderId="29" xfId="0" applyNumberFormat="1" applyFont="1" applyBorder="1" applyAlignment="1">
      <alignment horizontal="center" vertical="center"/>
    </xf>
    <xf numFmtId="177" fontId="2" fillId="0" borderId="30" xfId="0" applyNumberFormat="1"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31" xfId="0" applyFont="1" applyBorder="1" applyAlignment="1">
      <alignment horizontal="center" vertical="center"/>
    </xf>
    <xf numFmtId="0" fontId="2" fillId="0" borderId="36" xfId="0" applyFont="1" applyBorder="1" applyAlignment="1">
      <alignment horizontal="center" vertical="center"/>
    </xf>
    <xf numFmtId="0" fontId="2" fillId="0" borderId="38" xfId="0" applyFont="1" applyBorder="1" applyAlignment="1">
      <alignment horizontal="center" vertical="center"/>
    </xf>
    <xf numFmtId="0" fontId="2" fillId="0" borderId="14" xfId="0" applyFont="1" applyBorder="1" applyAlignment="1">
      <alignment horizontal="center" vertical="center" shrinkToFit="1"/>
    </xf>
    <xf numFmtId="0" fontId="6" fillId="0" borderId="14" xfId="0" applyFont="1" applyBorder="1" applyAlignment="1">
      <alignment horizontal="center" vertical="center" wrapText="1"/>
    </xf>
    <xf numFmtId="0" fontId="6" fillId="0" borderId="14" xfId="0" applyFont="1" applyBorder="1" applyAlignment="1">
      <alignment horizontal="center" vertical="center"/>
    </xf>
    <xf numFmtId="0" fontId="2" fillId="0" borderId="14" xfId="0" applyFont="1" applyBorder="1" applyAlignment="1">
      <alignment horizontal="center" shrinkToFit="1"/>
    </xf>
    <xf numFmtId="0" fontId="2" fillId="0" borderId="23" xfId="0" applyFont="1" applyBorder="1" applyAlignment="1">
      <alignment horizontal="center" shrinkToFit="1"/>
    </xf>
    <xf numFmtId="0" fontId="2" fillId="0" borderId="32"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23" xfId="0" applyFont="1" applyBorder="1" applyAlignment="1">
      <alignment horizontal="center" vertical="center"/>
    </xf>
    <xf numFmtId="176" fontId="2" fillId="0" borderId="25" xfId="0" applyNumberFormat="1" applyFont="1" applyBorder="1" applyAlignment="1">
      <alignment horizontal="center" vertical="center"/>
    </xf>
    <xf numFmtId="176" fontId="2" fillId="0" borderId="14" xfId="0" applyNumberFormat="1" applyFont="1" applyBorder="1" applyAlignment="1">
      <alignment horizontal="center" vertical="center"/>
    </xf>
    <xf numFmtId="176" fontId="2" fillId="0" borderId="23" xfId="0" applyNumberFormat="1" applyFont="1" applyBorder="1" applyAlignment="1">
      <alignment horizontal="center" vertical="center"/>
    </xf>
    <xf numFmtId="0" fontId="11" fillId="0" borderId="14"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7" fillId="0" borderId="14"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9" fillId="0" borderId="14"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7" xfId="0" applyFont="1" applyBorder="1" applyAlignment="1">
      <alignment horizontal="center" vertical="center" wrapText="1"/>
    </xf>
    <xf numFmtId="0" fontId="2" fillId="0" borderId="0" xfId="0" applyFont="1" applyAlignment="1">
      <alignment horizontal="left"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6" fillId="0" borderId="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8" xfId="0" applyFont="1" applyBorder="1" applyAlignment="1">
      <alignment horizontal="center" vertical="center" wrapTex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6" fillId="0" borderId="17" xfId="0" applyFont="1" applyBorder="1" applyAlignment="1">
      <alignment horizontal="center" vertical="center" wrapText="1"/>
    </xf>
    <xf numFmtId="0" fontId="6" fillId="0" borderId="17" xfId="0" applyFont="1" applyBorder="1" applyAlignment="1">
      <alignment horizontal="center" vertical="center"/>
    </xf>
  </cellXfs>
  <cellStyles count="2">
    <cellStyle name="桁区切り" xfId="1" builtinId="6"/>
    <cellStyle name="標準" xfId="0" builtinId="0"/>
  </cellStyles>
  <dxfs count="18">
    <dxf>
      <fill>
        <patternFill>
          <bgColor theme="7" tint="0.79998168889431442"/>
        </patternFill>
      </fill>
    </dxf>
    <dxf>
      <fill>
        <patternFill>
          <bgColor theme="7" tint="0.79998168889431442"/>
        </patternFill>
      </fill>
    </dxf>
    <dxf>
      <fill>
        <patternFill>
          <bgColor theme="1" tint="0.34998626667073579"/>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theme="0"/>
      </font>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148828</xdr:colOff>
      <xdr:row>14</xdr:row>
      <xdr:rowOff>406797</xdr:rowOff>
    </xdr:from>
    <xdr:to>
      <xdr:col>25</xdr:col>
      <xdr:colOff>257969</xdr:colOff>
      <xdr:row>17</xdr:row>
      <xdr:rowOff>9922</xdr:rowOff>
    </xdr:to>
    <xdr:sp macro="" textlink="">
      <xdr:nvSpPr>
        <xdr:cNvPr id="2" name="吹き出し: 四角形 1">
          <a:extLst>
            <a:ext uri="{FF2B5EF4-FFF2-40B4-BE49-F238E27FC236}">
              <a16:creationId xmlns:a16="http://schemas.microsoft.com/office/drawing/2014/main" id="{848AE834-6D29-4FA3-91F6-190FB8F0A6B0}"/>
            </a:ext>
          </a:extLst>
        </xdr:cNvPr>
        <xdr:cNvSpPr/>
      </xdr:nvSpPr>
      <xdr:spPr>
        <a:xfrm>
          <a:off x="9415859" y="5427266"/>
          <a:ext cx="2668985" cy="863203"/>
        </a:xfrm>
        <a:prstGeom prst="wedgeRectCallout">
          <a:avLst>
            <a:gd name="adj1" fmla="val -68417"/>
            <a:gd name="adj2" fmla="val 10273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三菱ふそうは車検証上「三菱」と記載されていますが、データシートでは「三菱ふそう」を選択してください。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32A1B-DB25-492D-B880-C691DB62887B}">
  <dimension ref="A1:BJ178"/>
  <sheetViews>
    <sheetView showGridLines="0" tabSelected="1" view="pageBreakPreview" zoomScale="96" zoomScaleNormal="100" zoomScaleSheetLayoutView="96" workbookViewId="0">
      <selection activeCell="D8" sqref="D8:R8"/>
    </sheetView>
  </sheetViews>
  <sheetFormatPr defaultRowHeight="18.75" x14ac:dyDescent="0.4"/>
  <cols>
    <col min="1" max="3" width="10.625" style="27" customWidth="1"/>
    <col min="4" max="18" width="5.625" style="27" customWidth="1"/>
    <col min="19" max="34" width="5.625" customWidth="1"/>
    <col min="37" max="37" width="10.625" bestFit="1" customWidth="1"/>
    <col min="46" max="46" width="10.5" bestFit="1" customWidth="1"/>
  </cols>
  <sheetData>
    <row r="1" spans="1:62" ht="55.5" customHeight="1" x14ac:dyDescent="0.4">
      <c r="A1" s="15" t="s">
        <v>53</v>
      </c>
      <c r="B1" s="16"/>
      <c r="C1" s="16"/>
      <c r="D1" s="16"/>
      <c r="E1" s="16"/>
      <c r="F1" s="16"/>
      <c r="G1" s="17" t="s">
        <v>162</v>
      </c>
      <c r="H1" s="16"/>
      <c r="I1" s="16"/>
      <c r="J1" s="18"/>
      <c r="K1" s="16"/>
      <c r="L1" s="16"/>
      <c r="M1" s="16"/>
      <c r="N1" s="16"/>
      <c r="O1" s="16"/>
      <c r="P1" s="16"/>
      <c r="Q1" s="16"/>
      <c r="R1" s="16"/>
      <c r="S1" s="16"/>
      <c r="T1" s="16"/>
      <c r="U1" s="16"/>
      <c r="V1" s="16"/>
      <c r="W1" s="16"/>
      <c r="X1" s="16"/>
      <c r="Y1" s="16"/>
      <c r="Z1" s="16"/>
      <c r="AA1" s="16"/>
      <c r="AB1" s="16"/>
      <c r="AC1" s="16"/>
      <c r="AD1" s="16"/>
      <c r="AE1" s="16"/>
      <c r="AF1" s="16"/>
      <c r="AG1" s="16"/>
      <c r="AH1" s="16"/>
      <c r="AI1" s="16"/>
      <c r="AJ1" s="16"/>
      <c r="AK1" s="37" t="s">
        <v>227</v>
      </c>
    </row>
    <row r="2" spans="1:62" x14ac:dyDescent="0.4">
      <c r="A2"/>
      <c r="B2" s="38" t="s">
        <v>191</v>
      </c>
      <c r="C2"/>
      <c r="D2"/>
      <c r="E2"/>
      <c r="F2"/>
      <c r="G2"/>
      <c r="H2"/>
      <c r="I2"/>
      <c r="J2"/>
      <c r="K2"/>
      <c r="L2"/>
      <c r="M2"/>
      <c r="N2"/>
      <c r="O2"/>
      <c r="P2"/>
      <c r="Q2"/>
      <c r="R2"/>
    </row>
    <row r="3" spans="1:62" x14ac:dyDescent="0.4">
      <c r="A3"/>
      <c r="B3" t="s">
        <v>192</v>
      </c>
      <c r="C3"/>
      <c r="D3"/>
      <c r="E3"/>
      <c r="F3"/>
      <c r="G3"/>
      <c r="H3"/>
      <c r="I3"/>
      <c r="J3"/>
      <c r="K3"/>
      <c r="L3"/>
      <c r="M3"/>
      <c r="N3"/>
      <c r="O3"/>
      <c r="P3"/>
      <c r="Q3"/>
      <c r="R3"/>
    </row>
    <row r="4" spans="1:62" x14ac:dyDescent="0.4">
      <c r="A4"/>
      <c r="B4"/>
      <c r="C4"/>
      <c r="D4" s="19"/>
      <c r="E4" t="s">
        <v>54</v>
      </c>
      <c r="F4"/>
      <c r="G4" s="20"/>
      <c r="H4" t="s">
        <v>55</v>
      </c>
      <c r="J4"/>
      <c r="K4" s="21"/>
      <c r="L4" t="s">
        <v>56</v>
      </c>
      <c r="N4"/>
      <c r="O4" s="22"/>
      <c r="P4" t="s">
        <v>57</v>
      </c>
      <c r="R4"/>
      <c r="U4" s="34"/>
      <c r="V4" t="s">
        <v>160</v>
      </c>
      <c r="AY4" t="s">
        <v>180</v>
      </c>
      <c r="BB4" t="s">
        <v>181</v>
      </c>
      <c r="BE4" t="s">
        <v>182</v>
      </c>
      <c r="BH4" t="s">
        <v>183</v>
      </c>
    </row>
    <row r="5" spans="1:62" x14ac:dyDescent="0.4">
      <c r="A5"/>
      <c r="B5"/>
      <c r="C5"/>
      <c r="D5"/>
      <c r="E5"/>
      <c r="F5"/>
      <c r="G5"/>
      <c r="H5"/>
      <c r="I5"/>
      <c r="J5"/>
      <c r="K5"/>
      <c r="L5"/>
      <c r="M5"/>
      <c r="N5"/>
      <c r="O5"/>
      <c r="P5"/>
      <c r="Q5"/>
      <c r="R5"/>
      <c r="AY5" s="23" t="s">
        <v>58</v>
      </c>
      <c r="AZ5">
        <v>1</v>
      </c>
      <c r="BA5" t="e">
        <f>VLOOKUP(#REF!,AY5:AZ17,2,0)</f>
        <v>#REF!</v>
      </c>
      <c r="BB5" s="23" t="s">
        <v>58</v>
      </c>
      <c r="BC5">
        <v>1</v>
      </c>
      <c r="BD5" t="e">
        <f>VLOOKUP(#REF!,BB5:BC17,2,0)</f>
        <v>#REF!</v>
      </c>
      <c r="BE5" t="s">
        <v>59</v>
      </c>
      <c r="BF5">
        <v>1</v>
      </c>
      <c r="BG5" t="e">
        <f>VLOOKUP(#REF!,BE5:BF14,2,0)</f>
        <v>#REF!</v>
      </c>
      <c r="BH5" t="s">
        <v>59</v>
      </c>
      <c r="BI5">
        <v>1</v>
      </c>
      <c r="BJ5" t="e">
        <f>VLOOKUP(#REF!,BH5:BI14,2,0)</f>
        <v>#REF!</v>
      </c>
    </row>
    <row r="6" spans="1:62" ht="24.95" customHeight="1" x14ac:dyDescent="0.4">
      <c r="A6" s="24"/>
      <c r="B6" s="24"/>
      <c r="C6" s="24"/>
      <c r="D6"/>
      <c r="E6"/>
      <c r="F6"/>
      <c r="G6"/>
      <c r="H6"/>
      <c r="I6"/>
      <c r="J6"/>
      <c r="K6"/>
      <c r="L6"/>
      <c r="M6"/>
      <c r="N6"/>
      <c r="O6"/>
      <c r="P6"/>
      <c r="Q6"/>
      <c r="R6"/>
      <c r="AY6" t="s">
        <v>60</v>
      </c>
      <c r="AZ6">
        <v>2</v>
      </c>
      <c r="BB6" t="s">
        <v>60</v>
      </c>
      <c r="BC6">
        <v>2</v>
      </c>
      <c r="BE6" t="s">
        <v>61</v>
      </c>
      <c r="BF6">
        <v>2</v>
      </c>
      <c r="BH6" t="s">
        <v>61</v>
      </c>
      <c r="BI6">
        <v>2</v>
      </c>
    </row>
    <row r="7" spans="1:62" ht="24.95" customHeight="1" x14ac:dyDescent="0.4">
      <c r="A7" s="60" t="s">
        <v>158</v>
      </c>
      <c r="B7" s="60"/>
      <c r="C7" s="60"/>
      <c r="D7" s="60"/>
      <c r="E7" s="60"/>
      <c r="F7" s="60"/>
      <c r="G7" s="60"/>
      <c r="H7" s="60"/>
      <c r="I7" s="60"/>
      <c r="J7" s="60"/>
      <c r="K7" s="60"/>
      <c r="L7" s="60"/>
      <c r="M7" s="60"/>
      <c r="N7" s="60"/>
      <c r="O7" s="60"/>
      <c r="P7" s="60"/>
      <c r="Q7" s="60"/>
      <c r="R7" s="60"/>
      <c r="AY7" t="s">
        <v>62</v>
      </c>
      <c r="AZ7">
        <v>3</v>
      </c>
      <c r="BB7" t="s">
        <v>62</v>
      </c>
      <c r="BC7">
        <v>3</v>
      </c>
      <c r="BE7" t="s">
        <v>63</v>
      </c>
      <c r="BF7">
        <v>3</v>
      </c>
      <c r="BH7" t="s">
        <v>63</v>
      </c>
      <c r="BI7">
        <v>3</v>
      </c>
    </row>
    <row r="8" spans="1:62" ht="41.25" customHeight="1" x14ac:dyDescent="0.4">
      <c r="A8" s="58" t="s">
        <v>159</v>
      </c>
      <c r="B8" s="57"/>
      <c r="C8" s="57"/>
      <c r="D8" s="61"/>
      <c r="E8" s="62"/>
      <c r="F8" s="62"/>
      <c r="G8" s="62"/>
      <c r="H8" s="62"/>
      <c r="I8" s="62"/>
      <c r="J8" s="62"/>
      <c r="K8" s="62"/>
      <c r="L8" s="62"/>
      <c r="M8" s="62"/>
      <c r="N8" s="62"/>
      <c r="O8" s="62"/>
      <c r="P8" s="62"/>
      <c r="Q8" s="62"/>
      <c r="R8" s="63"/>
      <c r="AY8" t="s">
        <v>64</v>
      </c>
      <c r="AZ8">
        <v>4</v>
      </c>
      <c r="BB8" t="s">
        <v>64</v>
      </c>
      <c r="BC8">
        <v>4</v>
      </c>
      <c r="BE8" t="s">
        <v>65</v>
      </c>
      <c r="BF8">
        <v>4</v>
      </c>
      <c r="BH8" t="s">
        <v>65</v>
      </c>
      <c r="BI8">
        <v>4</v>
      </c>
    </row>
    <row r="9" spans="1:62" ht="24.95" customHeight="1" x14ac:dyDescent="0.4">
      <c r="AM9" t="s">
        <v>178</v>
      </c>
      <c r="AY9" t="s">
        <v>67</v>
      </c>
      <c r="AZ9">
        <v>5</v>
      </c>
      <c r="BB9" t="s">
        <v>67</v>
      </c>
      <c r="BC9">
        <v>5</v>
      </c>
      <c r="BE9" t="s">
        <v>68</v>
      </c>
      <c r="BF9">
        <v>5</v>
      </c>
      <c r="BH9" t="s">
        <v>163</v>
      </c>
      <c r="BI9">
        <v>5</v>
      </c>
    </row>
    <row r="10" spans="1:62" ht="24.95" customHeight="1" x14ac:dyDescent="0.4">
      <c r="AM10" t="s">
        <v>69</v>
      </c>
      <c r="AN10" t="s">
        <v>70</v>
      </c>
      <c r="AO10" t="s">
        <v>71</v>
      </c>
      <c r="AP10" t="s">
        <v>72</v>
      </c>
      <c r="AQ10" t="s">
        <v>73</v>
      </c>
      <c r="AR10" t="s">
        <v>74</v>
      </c>
      <c r="AS10" t="s">
        <v>75</v>
      </c>
      <c r="AT10" t="s">
        <v>76</v>
      </c>
      <c r="AU10" t="s">
        <v>77</v>
      </c>
      <c r="AV10" t="s">
        <v>194</v>
      </c>
      <c r="AW10" t="s">
        <v>195</v>
      </c>
      <c r="AX10" t="s">
        <v>196</v>
      </c>
      <c r="AY10" t="s">
        <v>78</v>
      </c>
      <c r="AZ10">
        <v>6</v>
      </c>
      <c r="BB10" t="s">
        <v>78</v>
      </c>
      <c r="BC10">
        <v>6</v>
      </c>
      <c r="BE10" t="s">
        <v>79</v>
      </c>
      <c r="BF10">
        <v>6</v>
      </c>
      <c r="BH10" t="s">
        <v>79</v>
      </c>
      <c r="BI10">
        <v>6</v>
      </c>
    </row>
    <row r="11" spans="1:62" ht="24.95" customHeight="1" x14ac:dyDescent="0.4">
      <c r="A11" s="60" t="s">
        <v>142</v>
      </c>
      <c r="B11" s="60"/>
      <c r="C11" s="60"/>
      <c r="D11" s="60"/>
      <c r="E11" s="60"/>
      <c r="F11" s="60"/>
      <c r="G11" s="60"/>
      <c r="H11" s="60"/>
      <c r="I11" s="60"/>
      <c r="J11" s="60"/>
      <c r="K11" s="60"/>
      <c r="L11" s="60"/>
      <c r="M11" s="60"/>
      <c r="N11" s="60"/>
      <c r="O11" s="60"/>
      <c r="P11" s="60"/>
      <c r="Q11" s="60"/>
      <c r="R11" s="60"/>
      <c r="AY11" t="s">
        <v>80</v>
      </c>
      <c r="AZ11">
        <v>7</v>
      </c>
      <c r="BB11" t="s">
        <v>80</v>
      </c>
      <c r="BC11">
        <v>7</v>
      </c>
      <c r="BE11" t="s">
        <v>81</v>
      </c>
      <c r="BF11">
        <v>7</v>
      </c>
      <c r="BH11" t="s">
        <v>81</v>
      </c>
      <c r="BI11">
        <v>7</v>
      </c>
    </row>
    <row r="12" spans="1:62" ht="24.95" customHeight="1" x14ac:dyDescent="0.4">
      <c r="A12" s="57" t="s">
        <v>144</v>
      </c>
      <c r="B12" s="57"/>
      <c r="C12" s="57"/>
      <c r="D12" s="51"/>
      <c r="E12" s="52"/>
      <c r="F12" s="52"/>
      <c r="G12" s="52"/>
      <c r="H12" s="52"/>
      <c r="I12" s="52"/>
      <c r="J12" s="52"/>
      <c r="K12" s="52"/>
      <c r="L12" s="52"/>
      <c r="M12" s="52"/>
      <c r="N12" s="52"/>
      <c r="O12" s="52"/>
      <c r="P12" s="52"/>
      <c r="Q12" s="52"/>
      <c r="R12" s="56"/>
      <c r="AM12" t="s">
        <v>179</v>
      </c>
      <c r="AY12" t="s">
        <v>83</v>
      </c>
      <c r="AZ12">
        <v>8</v>
      </c>
      <c r="BB12" t="s">
        <v>83</v>
      </c>
      <c r="BC12">
        <v>8</v>
      </c>
      <c r="BE12" t="s">
        <v>84</v>
      </c>
      <c r="BF12">
        <v>8</v>
      </c>
      <c r="BH12" t="s">
        <v>84</v>
      </c>
      <c r="BI12">
        <v>8</v>
      </c>
    </row>
    <row r="13" spans="1:62" ht="48.75" customHeight="1" x14ac:dyDescent="0.4">
      <c r="A13" s="58" t="s">
        <v>146</v>
      </c>
      <c r="B13" s="57"/>
      <c r="C13" s="57"/>
      <c r="D13" s="51"/>
      <c r="E13" s="52"/>
      <c r="F13" s="52"/>
      <c r="G13" s="52"/>
      <c r="H13" s="52"/>
      <c r="I13" s="52"/>
      <c r="J13" s="52"/>
      <c r="K13" s="52"/>
      <c r="L13" s="52"/>
      <c r="M13" s="52"/>
      <c r="N13" s="52"/>
      <c r="O13" s="52"/>
      <c r="P13" s="52"/>
      <c r="Q13" s="52"/>
      <c r="R13" s="56"/>
      <c r="AM13" t="s">
        <v>85</v>
      </c>
      <c r="AN13" t="s">
        <v>86</v>
      </c>
      <c r="AO13" t="s">
        <v>87</v>
      </c>
      <c r="AP13" t="s">
        <v>88</v>
      </c>
      <c r="AQ13" t="s">
        <v>89</v>
      </c>
      <c r="AR13" t="s">
        <v>90</v>
      </c>
      <c r="AS13" t="s">
        <v>91</v>
      </c>
      <c r="AT13" t="s">
        <v>92</v>
      </c>
      <c r="AU13" t="s">
        <v>93</v>
      </c>
      <c r="AV13" t="s">
        <v>197</v>
      </c>
      <c r="AW13" t="s">
        <v>198</v>
      </c>
      <c r="AX13" t="s">
        <v>199</v>
      </c>
      <c r="AY13" t="s">
        <v>94</v>
      </c>
      <c r="AZ13">
        <v>9</v>
      </c>
      <c r="BB13" t="s">
        <v>94</v>
      </c>
      <c r="BC13">
        <v>9</v>
      </c>
      <c r="BE13" t="s">
        <v>95</v>
      </c>
      <c r="BF13">
        <v>9</v>
      </c>
      <c r="BH13" t="s">
        <v>95</v>
      </c>
      <c r="BI13">
        <v>9</v>
      </c>
    </row>
    <row r="14" spans="1:62" ht="24.95" customHeight="1" x14ac:dyDescent="0.4">
      <c r="A14" s="57" t="s">
        <v>25</v>
      </c>
      <c r="B14" s="57"/>
      <c r="C14" s="57"/>
      <c r="D14" s="50"/>
      <c r="E14" s="50"/>
      <c r="F14" s="50"/>
      <c r="G14" s="50"/>
      <c r="H14" s="50"/>
      <c r="I14" s="50"/>
      <c r="J14" s="50"/>
      <c r="K14" s="50"/>
      <c r="L14" s="50"/>
      <c r="M14" s="50"/>
      <c r="N14" s="50"/>
      <c r="O14" s="50"/>
      <c r="P14" s="50"/>
      <c r="Q14" s="50"/>
      <c r="R14" s="50"/>
      <c r="AM14" t="s">
        <v>96</v>
      </c>
      <c r="AO14" t="s">
        <v>97</v>
      </c>
      <c r="AP14" t="s">
        <v>98</v>
      </c>
      <c r="AQ14" t="s">
        <v>99</v>
      </c>
      <c r="AT14" t="s">
        <v>100</v>
      </c>
      <c r="AV14" t="s">
        <v>200</v>
      </c>
      <c r="AW14" t="s">
        <v>201</v>
      </c>
      <c r="AX14" t="s">
        <v>223</v>
      </c>
      <c r="AY14" t="s">
        <v>101</v>
      </c>
      <c r="AZ14">
        <v>10</v>
      </c>
      <c r="BB14" t="s">
        <v>101</v>
      </c>
      <c r="BC14">
        <v>10</v>
      </c>
      <c r="BE14" t="s">
        <v>102</v>
      </c>
      <c r="BF14">
        <v>10</v>
      </c>
      <c r="BH14" t="s">
        <v>102</v>
      </c>
      <c r="BI14">
        <v>10</v>
      </c>
    </row>
    <row r="15" spans="1:62" ht="49.5" customHeight="1" x14ac:dyDescent="0.4">
      <c r="A15" s="58" t="s">
        <v>147</v>
      </c>
      <c r="B15" s="58"/>
      <c r="C15" s="58"/>
      <c r="D15" s="59"/>
      <c r="E15" s="59"/>
      <c r="F15" s="59"/>
      <c r="G15" s="59"/>
      <c r="H15" s="59"/>
      <c r="I15" s="59"/>
      <c r="J15" s="59"/>
      <c r="K15" s="59"/>
      <c r="L15" s="59"/>
      <c r="M15" s="59"/>
      <c r="N15" s="59"/>
      <c r="O15" s="59"/>
      <c r="P15" s="59"/>
      <c r="Q15" s="59"/>
      <c r="R15" s="59"/>
      <c r="S15" s="32" t="str">
        <f>IF(D15="有り","※本補助金は他の国の補助金と併用が出来ないため、有りの場合は申請不可です","")</f>
        <v/>
      </c>
      <c r="AM15" t="s">
        <v>103</v>
      </c>
      <c r="AO15" t="s">
        <v>104</v>
      </c>
      <c r="AP15" t="s">
        <v>105</v>
      </c>
      <c r="AQ15" t="s">
        <v>106</v>
      </c>
      <c r="AT15" t="s">
        <v>93</v>
      </c>
      <c r="AV15" t="s">
        <v>202</v>
      </c>
      <c r="AW15" t="s">
        <v>228</v>
      </c>
      <c r="AY15" t="s">
        <v>107</v>
      </c>
      <c r="AZ15">
        <v>11</v>
      </c>
      <c r="BB15" t="s">
        <v>107</v>
      </c>
      <c r="BC15">
        <v>11</v>
      </c>
    </row>
    <row r="16" spans="1:62" ht="24.95" customHeight="1" x14ac:dyDescent="0.4">
      <c r="A16" s="57" t="s">
        <v>148</v>
      </c>
      <c r="B16" s="57"/>
      <c r="C16" s="57"/>
      <c r="D16" s="50"/>
      <c r="E16" s="50"/>
      <c r="F16" s="50"/>
      <c r="G16" s="50"/>
      <c r="H16" s="50"/>
      <c r="I16" s="50"/>
      <c r="J16" s="50"/>
      <c r="K16" s="50"/>
      <c r="L16" s="50"/>
      <c r="M16" s="50"/>
      <c r="N16" s="50"/>
      <c r="O16" s="50"/>
      <c r="P16" s="50"/>
      <c r="Q16" s="50"/>
      <c r="R16" s="50"/>
      <c r="AM16" t="s">
        <v>108</v>
      </c>
      <c r="AP16" t="s">
        <v>203</v>
      </c>
      <c r="AQ16" t="s">
        <v>109</v>
      </c>
      <c r="AV16" t="s">
        <v>204</v>
      </c>
      <c r="AW16" t="s">
        <v>229</v>
      </c>
      <c r="AY16" t="s">
        <v>110</v>
      </c>
      <c r="AZ16">
        <v>12</v>
      </c>
      <c r="BB16" t="s">
        <v>110</v>
      </c>
      <c r="BC16">
        <v>12</v>
      </c>
    </row>
    <row r="17" spans="1:55" ht="24.95" customHeight="1" x14ac:dyDescent="0.4">
      <c r="A17" s="48" t="s">
        <v>141</v>
      </c>
      <c r="B17" s="48"/>
      <c r="C17" s="49"/>
      <c r="D17" s="50"/>
      <c r="E17" s="50"/>
      <c r="F17" s="50"/>
      <c r="G17" s="50"/>
      <c r="H17" s="50"/>
      <c r="I17" s="50"/>
      <c r="J17" s="50"/>
      <c r="K17" s="50"/>
      <c r="L17" s="50"/>
      <c r="M17" s="50"/>
      <c r="N17" s="50"/>
      <c r="O17" s="50"/>
      <c r="P17" s="50"/>
      <c r="Q17" s="50"/>
      <c r="R17" s="50"/>
      <c r="AQ17" t="s">
        <v>205</v>
      </c>
      <c r="AW17" t="s">
        <v>230</v>
      </c>
      <c r="AY17" t="s">
        <v>111</v>
      </c>
      <c r="AZ17">
        <v>13</v>
      </c>
      <c r="BB17" t="s">
        <v>111</v>
      </c>
      <c r="BC17">
        <v>13</v>
      </c>
    </row>
    <row r="18" spans="1:55" ht="24.95" customHeight="1" x14ac:dyDescent="0.4">
      <c r="A18" s="48" t="s">
        <v>149</v>
      </c>
      <c r="B18" s="48"/>
      <c r="C18" s="49"/>
      <c r="D18" s="50"/>
      <c r="E18" s="50"/>
      <c r="F18" s="50"/>
      <c r="G18" s="50"/>
      <c r="H18" s="50"/>
      <c r="I18" s="50"/>
      <c r="J18" s="50"/>
      <c r="K18" s="50"/>
      <c r="L18" s="50"/>
      <c r="M18" s="50"/>
      <c r="N18" s="50"/>
      <c r="O18" s="50"/>
      <c r="P18" s="50"/>
      <c r="Q18" s="50"/>
      <c r="R18" s="50"/>
      <c r="AQ18" t="s">
        <v>206</v>
      </c>
      <c r="AW18" t="s">
        <v>231</v>
      </c>
    </row>
    <row r="19" spans="1:55" ht="24.95" customHeight="1" x14ac:dyDescent="0.4">
      <c r="A19" s="48" t="s">
        <v>66</v>
      </c>
      <c r="B19" s="48"/>
      <c r="C19" s="49"/>
      <c r="D19" s="50"/>
      <c r="E19" s="50"/>
      <c r="F19" s="50"/>
      <c r="G19" s="50"/>
      <c r="H19" s="50"/>
      <c r="I19" s="50"/>
      <c r="J19" s="50"/>
      <c r="K19" s="50"/>
      <c r="L19" s="50"/>
      <c r="M19" s="50"/>
      <c r="N19" s="50"/>
      <c r="O19" s="50"/>
      <c r="P19" s="50"/>
      <c r="Q19" s="50"/>
      <c r="R19" s="50"/>
      <c r="AQ19" t="s">
        <v>207</v>
      </c>
    </row>
    <row r="20" spans="1:55" ht="24.95" customHeight="1" x14ac:dyDescent="0.4">
      <c r="A20" s="48" t="s">
        <v>82</v>
      </c>
      <c r="B20" s="48"/>
      <c r="C20" s="49"/>
      <c r="D20" s="50"/>
      <c r="E20" s="50"/>
      <c r="F20" s="50"/>
      <c r="G20" s="50"/>
      <c r="H20" s="50"/>
      <c r="I20" s="50"/>
      <c r="J20" s="50"/>
      <c r="K20" s="50"/>
      <c r="L20" s="50"/>
      <c r="M20" s="50"/>
      <c r="N20" s="50"/>
      <c r="O20" s="50"/>
      <c r="P20" s="50"/>
      <c r="Q20" s="50"/>
      <c r="R20" s="50"/>
      <c r="AQ20" t="s">
        <v>208</v>
      </c>
    </row>
    <row r="21" spans="1:55" ht="24.95" customHeight="1" x14ac:dyDescent="0.4">
      <c r="A21" s="53" t="s">
        <v>140</v>
      </c>
      <c r="B21" s="48"/>
      <c r="C21" s="49"/>
      <c r="D21" s="51"/>
      <c r="E21" s="52"/>
      <c r="F21" s="52"/>
      <c r="G21" s="52"/>
      <c r="H21" s="52"/>
      <c r="I21" s="52"/>
      <c r="J21" s="54" t="s">
        <v>15</v>
      </c>
      <c r="K21" s="55"/>
      <c r="L21" s="52"/>
      <c r="M21" s="52"/>
      <c r="N21" s="52"/>
      <c r="O21" s="52"/>
      <c r="P21" s="52"/>
      <c r="Q21" s="52"/>
      <c r="R21" s="56"/>
      <c r="AQ21" t="s">
        <v>209</v>
      </c>
    </row>
    <row r="22" spans="1:55" ht="24.95" customHeight="1" x14ac:dyDescent="0.4">
      <c r="A22" s="48" t="s">
        <v>151</v>
      </c>
      <c r="B22" s="48"/>
      <c r="C22" s="49"/>
      <c r="D22" s="50"/>
      <c r="E22" s="50"/>
      <c r="F22" s="50"/>
      <c r="G22" s="50"/>
      <c r="H22" s="50"/>
      <c r="I22" s="50"/>
      <c r="J22" s="50"/>
      <c r="K22" s="50"/>
      <c r="L22" s="50"/>
      <c r="M22" s="50"/>
      <c r="N22" s="50"/>
      <c r="O22" s="50"/>
      <c r="P22" s="50"/>
      <c r="Q22" s="50"/>
      <c r="R22" s="50"/>
      <c r="AQ22" t="s">
        <v>210</v>
      </c>
    </row>
    <row r="23" spans="1:55" ht="24.95" customHeight="1" x14ac:dyDescent="0.4">
      <c r="A23" s="48" t="s">
        <v>153</v>
      </c>
      <c r="B23" s="48"/>
      <c r="C23" s="49"/>
      <c r="D23" s="51"/>
      <c r="E23" s="52"/>
      <c r="F23" s="52"/>
      <c r="G23" s="52"/>
      <c r="H23" s="52"/>
      <c r="I23" s="52"/>
      <c r="J23" s="52"/>
      <c r="K23" s="52"/>
      <c r="L23" s="52"/>
      <c r="M23" s="52"/>
      <c r="N23" s="52"/>
      <c r="O23" s="52"/>
      <c r="P23" s="52"/>
      <c r="Q23" s="52"/>
      <c r="R23" s="25" t="s">
        <v>154</v>
      </c>
      <c r="S23" s="39" t="s">
        <v>152</v>
      </c>
      <c r="T23" s="40"/>
      <c r="U23" s="41"/>
      <c r="V23" s="39" t="s">
        <v>161</v>
      </c>
      <c r="W23" s="40"/>
      <c r="X23" s="41"/>
    </row>
    <row r="24" spans="1:55" ht="24.95" customHeight="1" x14ac:dyDescent="0.4">
      <c r="A24" s="45" t="s">
        <v>155</v>
      </c>
      <c r="B24" s="45"/>
      <c r="C24" s="45"/>
      <c r="D24" s="46"/>
      <c r="E24" s="47"/>
      <c r="F24" s="47"/>
      <c r="G24" s="47"/>
      <c r="H24" s="47"/>
      <c r="I24" s="47"/>
      <c r="J24" s="47"/>
      <c r="K24" s="47"/>
      <c r="L24" s="47"/>
      <c r="M24" s="47"/>
      <c r="N24" s="47"/>
      <c r="O24" s="47"/>
      <c r="P24" s="47"/>
      <c r="Q24" s="47"/>
      <c r="R24" s="25" t="s">
        <v>123</v>
      </c>
      <c r="S24" s="42" t="str">
        <f>IFERROR(VLOOKUP(D19&amp;D20&amp;D21&amp;L21&amp;D22&amp;D18,AS55:AT139,2,0),"")</f>
        <v/>
      </c>
      <c r="T24" s="43"/>
      <c r="U24" s="44"/>
      <c r="V24" s="42" t="e">
        <f>S24*D23</f>
        <v>#VALUE!</v>
      </c>
      <c r="W24" s="43"/>
      <c r="X24" s="44"/>
      <c r="AY24" t="s">
        <v>184</v>
      </c>
    </row>
    <row r="25" spans="1:55" ht="24.95" customHeight="1" x14ac:dyDescent="0.4">
      <c r="A25" s="26"/>
      <c r="B25" s="26"/>
      <c r="C25" s="26"/>
      <c r="D25" s="31"/>
      <c r="E25" s="31"/>
      <c r="F25" s="31"/>
      <c r="G25" s="31"/>
      <c r="H25" s="31"/>
      <c r="I25" s="31"/>
      <c r="J25" s="31"/>
      <c r="K25" s="31"/>
      <c r="L25" s="31"/>
      <c r="M25" s="31"/>
      <c r="N25" s="31"/>
      <c r="O25" s="31"/>
      <c r="P25" s="31"/>
      <c r="Q25" s="31"/>
      <c r="R25" s="31"/>
      <c r="AY25" t="s">
        <v>112</v>
      </c>
    </row>
    <row r="26" spans="1:55" ht="24.95" customHeight="1" x14ac:dyDescent="0.4">
      <c r="A26" s="35"/>
      <c r="B26" s="35"/>
      <c r="C26" s="35"/>
      <c r="D26" s="36"/>
      <c r="E26" s="36"/>
      <c r="F26" s="36"/>
      <c r="G26" s="36"/>
      <c r="H26" s="36"/>
      <c r="I26" s="36"/>
      <c r="J26" s="36"/>
      <c r="K26" s="36"/>
      <c r="L26" s="36"/>
      <c r="M26" s="36"/>
      <c r="N26" s="36"/>
      <c r="O26" s="36"/>
      <c r="P26" s="36"/>
      <c r="Q26" s="36"/>
      <c r="R26" s="36"/>
      <c r="AY26" t="s">
        <v>116</v>
      </c>
    </row>
    <row r="27" spans="1:55" ht="24.95" customHeight="1" x14ac:dyDescent="0.4"/>
    <row r="28" spans="1:55" ht="24.95" customHeight="1" x14ac:dyDescent="0.4"/>
    <row r="29" spans="1:55" ht="24.95" customHeight="1" x14ac:dyDescent="0.4"/>
    <row r="30" spans="1:55" ht="24.95" customHeight="1" x14ac:dyDescent="0.4"/>
    <row r="31" spans="1:55" ht="24.95" customHeight="1" x14ac:dyDescent="0.4"/>
    <row r="32" spans="1:55" ht="24.95" customHeight="1" x14ac:dyDescent="0.4"/>
    <row r="33" spans="1:44" ht="24.95" customHeight="1" x14ac:dyDescent="0.4"/>
    <row r="34" spans="1:44" ht="24.95" customHeight="1" x14ac:dyDescent="0.4"/>
    <row r="35" spans="1:44" ht="24.95" customHeight="1" x14ac:dyDescent="0.4"/>
    <row r="36" spans="1:44" ht="24.95" customHeight="1" x14ac:dyDescent="0.4"/>
    <row r="37" spans="1:44" ht="24.95" customHeight="1" x14ac:dyDescent="0.4"/>
    <row r="38" spans="1:44" ht="24.95" customHeight="1" x14ac:dyDescent="0.4"/>
    <row r="39" spans="1:44" ht="24.95" customHeight="1" x14ac:dyDescent="0.4"/>
    <row r="40" spans="1:44" s="23" customFormat="1" ht="24.95" customHeight="1" x14ac:dyDescent="0.4">
      <c r="A40" s="27"/>
      <c r="B40" s="27"/>
      <c r="C40" s="27"/>
      <c r="D40" s="27"/>
      <c r="E40" s="27"/>
      <c r="F40" s="27"/>
      <c r="G40" s="27"/>
      <c r="H40" s="27"/>
      <c r="I40" s="27"/>
      <c r="J40" s="27"/>
      <c r="K40" s="27"/>
      <c r="L40" s="27"/>
      <c r="M40" s="27"/>
      <c r="N40" s="27"/>
      <c r="O40" s="27"/>
      <c r="P40" s="27"/>
      <c r="Q40" s="27"/>
      <c r="R40" s="27"/>
      <c r="AR40"/>
    </row>
    <row r="41" spans="1:44" ht="24.95" customHeight="1" x14ac:dyDescent="0.4">
      <c r="AR41" s="23"/>
    </row>
    <row r="42" spans="1:44" ht="24.95" customHeight="1" x14ac:dyDescent="0.4"/>
    <row r="43" spans="1:44" ht="24.95" customHeight="1" x14ac:dyDescent="0.4"/>
    <row r="44" spans="1:44" ht="24.95" customHeight="1" x14ac:dyDescent="0.4"/>
    <row r="45" spans="1:44" ht="24.95" customHeight="1" x14ac:dyDescent="0.4"/>
    <row r="46" spans="1:44" ht="24.95" customHeight="1" x14ac:dyDescent="0.4"/>
    <row r="47" spans="1:44" ht="24.95" customHeight="1" x14ac:dyDescent="0.4"/>
    <row r="48" spans="1:44" ht="24.95" customHeight="1" x14ac:dyDescent="0.4"/>
    <row r="49" spans="19:55" ht="24.95" customHeight="1" x14ac:dyDescent="0.4"/>
    <row r="50" spans="19:55" ht="24.95" customHeight="1" x14ac:dyDescent="0.4"/>
    <row r="51" spans="19:55" ht="24.95" customHeight="1" x14ac:dyDescent="0.4"/>
    <row r="52" spans="19:55" ht="24.95" customHeight="1" x14ac:dyDescent="0.4"/>
    <row r="53" spans="19:55" ht="24.95" customHeight="1" x14ac:dyDescent="0.4">
      <c r="AM53" t="s">
        <v>185</v>
      </c>
      <c r="AW53" t="s">
        <v>177</v>
      </c>
      <c r="BC53" t="s">
        <v>176</v>
      </c>
    </row>
    <row r="54" spans="19:55" ht="24.95" customHeight="1" x14ac:dyDescent="0.4">
      <c r="AM54" t="s">
        <v>178</v>
      </c>
      <c r="AN54" t="s">
        <v>179</v>
      </c>
      <c r="AO54" t="s">
        <v>186</v>
      </c>
      <c r="AP54" t="s">
        <v>186</v>
      </c>
      <c r="AQ54" t="s">
        <v>187</v>
      </c>
      <c r="AR54" t="s">
        <v>188</v>
      </c>
      <c r="AS54" t="s">
        <v>189</v>
      </c>
      <c r="AT54" t="s">
        <v>190</v>
      </c>
      <c r="AW54" t="s">
        <v>120</v>
      </c>
      <c r="BC54" t="s">
        <v>113</v>
      </c>
    </row>
    <row r="55" spans="19:55" ht="24.95" customHeight="1" x14ac:dyDescent="0.4">
      <c r="AM55" t="s">
        <v>69</v>
      </c>
      <c r="AN55" t="s">
        <v>85</v>
      </c>
      <c r="AP55" t="s">
        <v>120</v>
      </c>
      <c r="AR55" t="s">
        <v>143</v>
      </c>
      <c r="AS55" t="str">
        <f t="shared" ref="AS55:AS118" si="0">AM55&amp;AN55&amp;AO55&amp;AP55&amp;AQ55&amp;AR55</f>
        <v>DFSKor不明F1Vfumei事業用</v>
      </c>
      <c r="AT55" s="28">
        <v>1221000</v>
      </c>
      <c r="AW55" t="s">
        <v>117</v>
      </c>
      <c r="BC55" t="s">
        <v>114</v>
      </c>
    </row>
    <row r="56" spans="19:55" ht="24.95" customHeight="1" x14ac:dyDescent="0.4">
      <c r="AM56" t="s">
        <v>69</v>
      </c>
      <c r="AN56" t="s">
        <v>85</v>
      </c>
      <c r="AP56" t="s">
        <v>120</v>
      </c>
      <c r="AR56" t="s">
        <v>145</v>
      </c>
      <c r="AS56" t="str">
        <f t="shared" si="0"/>
        <v>DFSKor不明F1Vfumei自家用</v>
      </c>
      <c r="AT56" s="28">
        <v>1109000</v>
      </c>
      <c r="AW56" t="s">
        <v>121</v>
      </c>
      <c r="BC56" t="s">
        <v>115</v>
      </c>
    </row>
    <row r="57" spans="19:55" ht="46.5" customHeight="1" x14ac:dyDescent="0.4">
      <c r="AM57" t="s">
        <v>69</v>
      </c>
      <c r="AN57" t="s">
        <v>96</v>
      </c>
      <c r="AP57" t="s">
        <v>120</v>
      </c>
      <c r="AR57" t="s">
        <v>143</v>
      </c>
      <c r="AS57" t="str">
        <f t="shared" si="0"/>
        <v>DFSKor不明F1Tfumei事業用</v>
      </c>
      <c r="AT57" s="28">
        <v>1007000</v>
      </c>
      <c r="AW57" t="s">
        <v>124</v>
      </c>
      <c r="BC57" t="s">
        <v>211</v>
      </c>
    </row>
    <row r="58" spans="19:55" ht="24.95" customHeight="1" x14ac:dyDescent="0.4">
      <c r="AM58" t="s">
        <v>69</v>
      </c>
      <c r="AN58" t="s">
        <v>96</v>
      </c>
      <c r="AP58" t="s">
        <v>120</v>
      </c>
      <c r="AR58" t="s">
        <v>145</v>
      </c>
      <c r="AS58" t="str">
        <f t="shared" si="0"/>
        <v>DFSKor不明F1Tfumei自家用</v>
      </c>
      <c r="AT58" s="28">
        <v>895000</v>
      </c>
      <c r="AW58" t="s">
        <v>125</v>
      </c>
    </row>
    <row r="59" spans="19:55" ht="49.5" customHeight="1" x14ac:dyDescent="0.4">
      <c r="AM59" t="s">
        <v>69</v>
      </c>
      <c r="AN59" t="s">
        <v>103</v>
      </c>
      <c r="AP59" t="s">
        <v>120</v>
      </c>
      <c r="AR59" t="s">
        <v>143</v>
      </c>
      <c r="AS59" t="str">
        <f t="shared" si="0"/>
        <v>DFSKor不明F1VSfumei事業用</v>
      </c>
      <c r="AT59" s="28">
        <v>1821000</v>
      </c>
      <c r="AW59" t="s">
        <v>126</v>
      </c>
    </row>
    <row r="60" spans="19:55" ht="24.95" customHeight="1" x14ac:dyDescent="0.4">
      <c r="AM60" t="s">
        <v>69</v>
      </c>
      <c r="AN60" t="s">
        <v>103</v>
      </c>
      <c r="AP60" t="s">
        <v>120</v>
      </c>
      <c r="AR60" t="s">
        <v>145</v>
      </c>
      <c r="AS60" t="str">
        <f t="shared" si="0"/>
        <v>DFSKor不明F1VSfumei自家用</v>
      </c>
      <c r="AT60" s="28">
        <v>1709000</v>
      </c>
      <c r="AW60" t="s">
        <v>212</v>
      </c>
    </row>
    <row r="61" spans="19:55" ht="24.95" customHeight="1" x14ac:dyDescent="0.4">
      <c r="AM61" t="s">
        <v>69</v>
      </c>
      <c r="AN61" t="s">
        <v>108</v>
      </c>
      <c r="AP61" t="s">
        <v>120</v>
      </c>
      <c r="AR61" t="s">
        <v>143</v>
      </c>
      <c r="AS61" t="str">
        <f t="shared" si="0"/>
        <v>DFSKor不明F1TSfumei事業用</v>
      </c>
      <c r="AT61" s="28">
        <v>1607000</v>
      </c>
      <c r="AW61" t="s">
        <v>213</v>
      </c>
    </row>
    <row r="62" spans="19:55" ht="24.95" customHeight="1" x14ac:dyDescent="0.4">
      <c r="S62" s="29"/>
      <c r="AM62" t="s">
        <v>69</v>
      </c>
      <c r="AN62" t="s">
        <v>108</v>
      </c>
      <c r="AP62" t="s">
        <v>120</v>
      </c>
      <c r="AR62" t="s">
        <v>145</v>
      </c>
      <c r="AS62" t="str">
        <f t="shared" si="0"/>
        <v>DFSKor不明F1TSfumei自家用</v>
      </c>
      <c r="AT62" s="28">
        <v>1495000</v>
      </c>
      <c r="AW62" t="s">
        <v>127</v>
      </c>
    </row>
    <row r="63" spans="19:55" ht="24.75" customHeight="1" x14ac:dyDescent="0.4">
      <c r="AM63" t="s">
        <v>70</v>
      </c>
      <c r="AN63" t="s">
        <v>86</v>
      </c>
      <c r="AP63" t="s">
        <v>120</v>
      </c>
      <c r="AR63" t="s">
        <v>143</v>
      </c>
      <c r="AS63" t="str">
        <f t="shared" si="0"/>
        <v>柳州五菱ASF2.0fumei事業用</v>
      </c>
      <c r="AT63" s="28">
        <v>1160000</v>
      </c>
      <c r="AW63" t="s">
        <v>128</v>
      </c>
      <c r="AX63" s="23"/>
      <c r="AY63" s="23"/>
      <c r="AZ63" s="23"/>
    </row>
    <row r="64" spans="19:55" ht="24.75" customHeight="1" x14ac:dyDescent="0.4">
      <c r="AM64" t="s">
        <v>70</v>
      </c>
      <c r="AN64" t="s">
        <v>86</v>
      </c>
      <c r="AO64" t="s">
        <v>113</v>
      </c>
      <c r="AP64" t="s">
        <v>117</v>
      </c>
      <c r="AR64" t="s">
        <v>143</v>
      </c>
      <c r="AS64" t="str">
        <f t="shared" si="0"/>
        <v>柳州五菱ASF2.0ZABWA20VP事業用</v>
      </c>
      <c r="AT64" s="28">
        <v>1160000</v>
      </c>
      <c r="AW64" t="s">
        <v>129</v>
      </c>
    </row>
    <row r="65" spans="19:49" ht="24.95" customHeight="1" x14ac:dyDescent="0.4">
      <c r="AM65" t="s">
        <v>150</v>
      </c>
      <c r="AN65" t="s">
        <v>87</v>
      </c>
      <c r="AP65" t="s">
        <v>120</v>
      </c>
      <c r="AR65" t="s">
        <v>143</v>
      </c>
      <c r="AS65" t="str">
        <f t="shared" si="0"/>
        <v>CENNTROor不明ELEMO-Kfumei事業用</v>
      </c>
      <c r="AT65" s="28">
        <v>1040000</v>
      </c>
      <c r="AW65" t="s">
        <v>130</v>
      </c>
    </row>
    <row r="66" spans="19:49" ht="24.95" customHeight="1" x14ac:dyDescent="0.4">
      <c r="AM66" t="s">
        <v>150</v>
      </c>
      <c r="AN66" t="s">
        <v>97</v>
      </c>
      <c r="AP66" t="s">
        <v>120</v>
      </c>
      <c r="AR66" t="s">
        <v>143</v>
      </c>
      <c r="AS66" t="str">
        <f t="shared" si="0"/>
        <v>CENNTROor不明ELEMOfumei事業用</v>
      </c>
      <c r="AT66" s="28">
        <v>1259000</v>
      </c>
      <c r="AW66" s="23" t="s">
        <v>131</v>
      </c>
    </row>
    <row r="67" spans="19:49" ht="24.95" customHeight="1" x14ac:dyDescent="0.4">
      <c r="AM67" t="s">
        <v>150</v>
      </c>
      <c r="AN67" t="s">
        <v>104</v>
      </c>
      <c r="AP67" t="s">
        <v>120</v>
      </c>
      <c r="AR67" t="s">
        <v>143</v>
      </c>
      <c r="AS67" t="str">
        <f t="shared" si="0"/>
        <v>CENNTROor不明ELEMO-Lfumei事業用</v>
      </c>
      <c r="AT67" s="28">
        <v>1276000</v>
      </c>
      <c r="AW67" t="s">
        <v>132</v>
      </c>
    </row>
    <row r="68" spans="19:49" ht="24.95" customHeight="1" x14ac:dyDescent="0.4">
      <c r="T68" s="30"/>
      <c r="U68" s="30"/>
      <c r="V68" s="30"/>
      <c r="AM68" t="s">
        <v>150</v>
      </c>
      <c r="AN68" t="s">
        <v>104</v>
      </c>
      <c r="AP68" t="s">
        <v>120</v>
      </c>
      <c r="AR68" t="s">
        <v>145</v>
      </c>
      <c r="AS68" t="str">
        <f t="shared" si="0"/>
        <v>CENNTROor不明ELEMO-Lfumei自家用</v>
      </c>
      <c r="AT68" s="28">
        <v>1164000</v>
      </c>
      <c r="AW68" t="s">
        <v>133</v>
      </c>
    </row>
    <row r="69" spans="19:49" ht="24.95" customHeight="1" x14ac:dyDescent="0.4">
      <c r="S69" s="33"/>
      <c r="T69" s="33"/>
      <c r="U69" s="33"/>
      <c r="V69" s="33"/>
      <c r="W69" s="33"/>
      <c r="X69" s="33"/>
      <c r="AM69" t="s">
        <v>72</v>
      </c>
      <c r="AN69" t="s">
        <v>88</v>
      </c>
      <c r="AP69" t="s">
        <v>120</v>
      </c>
      <c r="AR69" t="s">
        <v>143</v>
      </c>
      <c r="AS69" t="str">
        <f t="shared" si="0"/>
        <v>不明OHKUMA-LV270Lfumei事業用</v>
      </c>
      <c r="AT69" s="28">
        <v>1468000</v>
      </c>
      <c r="AW69" t="s">
        <v>134</v>
      </c>
    </row>
    <row r="70" spans="19:49" ht="24.95" customHeight="1" x14ac:dyDescent="0.4">
      <c r="S70" s="33"/>
      <c r="T70" s="33"/>
      <c r="U70" s="33"/>
      <c r="V70" s="33"/>
      <c r="W70" s="33"/>
      <c r="X70" s="33"/>
      <c r="AM70" t="s">
        <v>72</v>
      </c>
      <c r="AN70" t="s">
        <v>98</v>
      </c>
      <c r="AP70" t="s">
        <v>120</v>
      </c>
      <c r="AR70" t="s">
        <v>143</v>
      </c>
      <c r="AS70" t="str">
        <f t="shared" si="0"/>
        <v>不明OHKUMA-TX200Lfumei事業用</v>
      </c>
      <c r="AT70" s="28">
        <v>540000</v>
      </c>
      <c r="AW70" t="s">
        <v>118</v>
      </c>
    </row>
    <row r="71" spans="19:49" ht="24.95" customHeight="1" x14ac:dyDescent="0.4">
      <c r="AM71" t="s">
        <v>72</v>
      </c>
      <c r="AN71" t="s">
        <v>105</v>
      </c>
      <c r="AP71" t="s">
        <v>120</v>
      </c>
      <c r="AR71" t="s">
        <v>143</v>
      </c>
      <c r="AS71" t="str">
        <f t="shared" si="0"/>
        <v>不明WS5040XXYBEVfumei事業用</v>
      </c>
      <c r="AT71" s="28">
        <v>2912000</v>
      </c>
      <c r="AW71" t="s">
        <v>119</v>
      </c>
    </row>
    <row r="72" spans="19:49" ht="24.95" customHeight="1" x14ac:dyDescent="0.4">
      <c r="AM72" t="s">
        <v>72</v>
      </c>
      <c r="AN72" t="s">
        <v>105</v>
      </c>
      <c r="AP72" t="s">
        <v>120</v>
      </c>
      <c r="AR72" t="s">
        <v>145</v>
      </c>
      <c r="AS72" t="str">
        <f t="shared" si="0"/>
        <v>不明WS5040XXYBEVfumei自家用</v>
      </c>
      <c r="AT72" s="28">
        <v>2800000</v>
      </c>
      <c r="AW72" t="s">
        <v>135</v>
      </c>
    </row>
    <row r="73" spans="19:49" ht="24.95" customHeight="1" x14ac:dyDescent="0.4">
      <c r="AM73" t="s">
        <v>73</v>
      </c>
      <c r="AN73" t="s">
        <v>89</v>
      </c>
      <c r="AO73" t="s">
        <v>113</v>
      </c>
      <c r="AP73" t="s">
        <v>121</v>
      </c>
      <c r="AR73" t="s">
        <v>143</v>
      </c>
      <c r="AS73" t="str">
        <f t="shared" si="0"/>
        <v>三菱MINICAB MiEV 2シーターZABU68VHLDDD事業用</v>
      </c>
      <c r="AT73" s="28">
        <v>959000</v>
      </c>
      <c r="AW73" t="s">
        <v>136</v>
      </c>
    </row>
    <row r="74" spans="19:49" ht="24.95" customHeight="1" x14ac:dyDescent="0.4">
      <c r="AM74" t="s">
        <v>73</v>
      </c>
      <c r="AN74" t="s">
        <v>99</v>
      </c>
      <c r="AO74" t="s">
        <v>113</v>
      </c>
      <c r="AP74" t="s">
        <v>124</v>
      </c>
      <c r="AR74" t="s">
        <v>143</v>
      </c>
      <c r="AS74" t="str">
        <f t="shared" si="0"/>
        <v>三菱MINICAB MiEV 4シーターZABU68VHLDDA事業用</v>
      </c>
      <c r="AT74" s="28">
        <v>972000</v>
      </c>
      <c r="AW74" t="s">
        <v>137</v>
      </c>
    </row>
    <row r="75" spans="19:49" ht="24.95" customHeight="1" x14ac:dyDescent="0.4">
      <c r="AM75" t="s">
        <v>73</v>
      </c>
      <c r="AN75" t="s">
        <v>106</v>
      </c>
      <c r="AO75" t="s">
        <v>113</v>
      </c>
      <c r="AP75" t="s">
        <v>125</v>
      </c>
      <c r="AR75" t="s">
        <v>143</v>
      </c>
      <c r="AS75" t="str">
        <f t="shared" si="0"/>
        <v>三菱MINICAB EV 2シーターZABU69VHLDDG事業用</v>
      </c>
      <c r="AT75" s="28">
        <v>784000</v>
      </c>
      <c r="AW75" t="s">
        <v>138</v>
      </c>
    </row>
    <row r="76" spans="19:49" ht="24.95" customHeight="1" x14ac:dyDescent="0.4">
      <c r="AM76" t="s">
        <v>73</v>
      </c>
      <c r="AN76" t="s">
        <v>109</v>
      </c>
      <c r="AO76" t="s">
        <v>113</v>
      </c>
      <c r="AP76" t="s">
        <v>126</v>
      </c>
      <c r="AR76" t="s">
        <v>143</v>
      </c>
      <c r="AS76" t="str">
        <f t="shared" si="0"/>
        <v>三菱MINICAB EV 4シーターZABU69VHLDDF事業用</v>
      </c>
      <c r="AT76" s="28">
        <v>818000</v>
      </c>
      <c r="AW76" t="s">
        <v>139</v>
      </c>
    </row>
    <row r="77" spans="19:49" ht="24.95" customHeight="1" x14ac:dyDescent="0.4">
      <c r="AM77" t="s">
        <v>73</v>
      </c>
      <c r="AN77" t="s">
        <v>106</v>
      </c>
      <c r="AO77" t="s">
        <v>113</v>
      </c>
      <c r="AP77" t="s">
        <v>212</v>
      </c>
      <c r="AR77" t="s">
        <v>143</v>
      </c>
      <c r="AS77" t="str">
        <f t="shared" si="0"/>
        <v>三菱MINICAB EV 2シーターZABU69VHLDDI事業用</v>
      </c>
      <c r="AT77" s="28">
        <v>1002000</v>
      </c>
      <c r="AW77" t="s">
        <v>214</v>
      </c>
    </row>
    <row r="78" spans="19:49" ht="24.95" customHeight="1" x14ac:dyDescent="0.4">
      <c r="AM78" t="s">
        <v>73</v>
      </c>
      <c r="AN78" t="s">
        <v>109</v>
      </c>
      <c r="AO78" t="s">
        <v>113</v>
      </c>
      <c r="AP78" t="s">
        <v>213</v>
      </c>
      <c r="AR78" t="s">
        <v>143</v>
      </c>
      <c r="AS78" t="str">
        <f t="shared" si="0"/>
        <v>三菱MINICAB EV 4シーターZABU69VHLDDH事業用</v>
      </c>
      <c r="AT78" s="28">
        <v>1035000</v>
      </c>
      <c r="AW78" t="s">
        <v>215</v>
      </c>
    </row>
    <row r="79" spans="19:49" ht="24.95" customHeight="1" x14ac:dyDescent="0.4">
      <c r="AM79" t="s">
        <v>73</v>
      </c>
      <c r="AN79" t="s">
        <v>205</v>
      </c>
      <c r="AO79" t="s">
        <v>222</v>
      </c>
      <c r="AP79" t="s">
        <v>220</v>
      </c>
      <c r="AR79" t="s">
        <v>143</v>
      </c>
      <c r="AS79" t="str">
        <f t="shared" si="0"/>
        <v>三菱23MYeKクロス EV（Gビジネスパッケージグレード）ZAAB5AWLDCB事業用</v>
      </c>
      <c r="AT79" s="28">
        <v>769000</v>
      </c>
      <c r="AW79" t="s">
        <v>216</v>
      </c>
    </row>
    <row r="80" spans="19:49" ht="24.95" customHeight="1" x14ac:dyDescent="0.4">
      <c r="AM80" t="s">
        <v>73</v>
      </c>
      <c r="AN80" t="s">
        <v>206</v>
      </c>
      <c r="AO80" t="s">
        <v>222</v>
      </c>
      <c r="AP80" t="s">
        <v>220</v>
      </c>
      <c r="AR80" t="s">
        <v>143</v>
      </c>
      <c r="AS80" t="str">
        <f t="shared" si="0"/>
        <v>三菱23MYeKクロス EV（Gグレード）ZAAB5AWLDCB事業用</v>
      </c>
      <c r="AT80" s="28">
        <v>769000</v>
      </c>
      <c r="AW80" t="s">
        <v>217</v>
      </c>
    </row>
    <row r="81" spans="39:49" ht="24.95" customHeight="1" x14ac:dyDescent="0.4">
      <c r="AM81" t="s">
        <v>73</v>
      </c>
      <c r="AN81" t="s">
        <v>207</v>
      </c>
      <c r="AO81" t="s">
        <v>222</v>
      </c>
      <c r="AP81" t="s">
        <v>221</v>
      </c>
      <c r="AR81" t="s">
        <v>143</v>
      </c>
      <c r="AS81" t="str">
        <f t="shared" si="0"/>
        <v>三菱23MYeKクロス EV（Pグレード）ZAAB5AWLDEB事業用</v>
      </c>
      <c r="AT81" s="28">
        <v>769000</v>
      </c>
      <c r="AW81" t="s">
        <v>218</v>
      </c>
    </row>
    <row r="82" spans="39:49" ht="24.95" customHeight="1" x14ac:dyDescent="0.4">
      <c r="AM82" t="s">
        <v>73</v>
      </c>
      <c r="AN82" t="s">
        <v>208</v>
      </c>
      <c r="AO82" t="s">
        <v>222</v>
      </c>
      <c r="AP82" t="s">
        <v>220</v>
      </c>
      <c r="AR82" t="s">
        <v>143</v>
      </c>
      <c r="AS82" t="str">
        <f t="shared" si="0"/>
        <v>三菱25MYeKクロス EV（Gビジネスパッケージグレード）ZAAB5AWLDCB事業用</v>
      </c>
      <c r="AT82" s="28">
        <v>782000</v>
      </c>
      <c r="AW82" t="s">
        <v>219</v>
      </c>
    </row>
    <row r="83" spans="39:49" ht="24.95" customHeight="1" x14ac:dyDescent="0.4">
      <c r="AM83" t="s">
        <v>73</v>
      </c>
      <c r="AN83" t="s">
        <v>209</v>
      </c>
      <c r="AO83" t="s">
        <v>222</v>
      </c>
      <c r="AP83" t="s">
        <v>220</v>
      </c>
      <c r="AR83" t="s">
        <v>143</v>
      </c>
      <c r="AS83" t="str">
        <f t="shared" si="0"/>
        <v>三菱25MYeKクロス EV（Gグレード）ZAAB5AWLDCB事業用</v>
      </c>
      <c r="AT83" s="28">
        <v>782000</v>
      </c>
      <c r="AW83" t="s">
        <v>224</v>
      </c>
    </row>
    <row r="84" spans="39:49" ht="24.95" customHeight="1" x14ac:dyDescent="0.4">
      <c r="AM84" t="s">
        <v>73</v>
      </c>
      <c r="AN84" t="s">
        <v>210</v>
      </c>
      <c r="AO84" t="s">
        <v>222</v>
      </c>
      <c r="AP84" t="s">
        <v>221</v>
      </c>
      <c r="AR84" t="s">
        <v>143</v>
      </c>
      <c r="AS84" t="str">
        <f t="shared" si="0"/>
        <v>三菱25MYeKクロス EV（Pグレード）ZAAB5AWLDEB事業用</v>
      </c>
      <c r="AT84" s="28">
        <v>782000</v>
      </c>
      <c r="AW84" t="s">
        <v>225</v>
      </c>
    </row>
    <row r="85" spans="39:49" ht="24.95" customHeight="1" x14ac:dyDescent="0.4">
      <c r="AM85" t="s">
        <v>74</v>
      </c>
      <c r="AN85" t="s">
        <v>90</v>
      </c>
      <c r="AO85" t="s">
        <v>113</v>
      </c>
      <c r="AP85" t="s">
        <v>127</v>
      </c>
      <c r="AR85" t="s">
        <v>143</v>
      </c>
      <c r="AS85" t="str">
        <f t="shared" si="0"/>
        <v>日野デュトロZ EVZABXED100V事業用</v>
      </c>
      <c r="AT85" s="28">
        <v>5165000</v>
      </c>
      <c r="AW85" t="s">
        <v>122</v>
      </c>
    </row>
    <row r="86" spans="39:49" ht="24.95" customHeight="1" x14ac:dyDescent="0.4">
      <c r="AM86" t="s">
        <v>74</v>
      </c>
      <c r="AN86" t="s">
        <v>90</v>
      </c>
      <c r="AO86" t="s">
        <v>113</v>
      </c>
      <c r="AP86" t="s">
        <v>127</v>
      </c>
      <c r="AR86" t="s">
        <v>145</v>
      </c>
      <c r="AS86" t="str">
        <f t="shared" si="0"/>
        <v>日野デュトロZ EVZABXED100V自家用</v>
      </c>
      <c r="AT86" s="28">
        <v>5053000</v>
      </c>
      <c r="AW86" t="s">
        <v>220</v>
      </c>
    </row>
    <row r="87" spans="39:49" ht="24.95" customHeight="1" x14ac:dyDescent="0.4">
      <c r="AM87" t="s">
        <v>74</v>
      </c>
      <c r="AN87" t="s">
        <v>90</v>
      </c>
      <c r="AO87" t="s">
        <v>113</v>
      </c>
      <c r="AP87" t="s">
        <v>128</v>
      </c>
      <c r="AR87" t="s">
        <v>143</v>
      </c>
      <c r="AS87" t="str">
        <f t="shared" si="0"/>
        <v>日野デュトロZ EVZABXED100事業用</v>
      </c>
      <c r="AT87" s="28">
        <v>5165000</v>
      </c>
      <c r="AW87" t="s">
        <v>221</v>
      </c>
    </row>
    <row r="88" spans="39:49" ht="24.95" customHeight="1" x14ac:dyDescent="0.4">
      <c r="AM88" t="s">
        <v>74</v>
      </c>
      <c r="AN88" t="s">
        <v>90</v>
      </c>
      <c r="AO88" t="s">
        <v>113</v>
      </c>
      <c r="AP88" t="s">
        <v>128</v>
      </c>
      <c r="AR88" t="s">
        <v>145</v>
      </c>
      <c r="AS88" t="str">
        <f t="shared" si="0"/>
        <v>日野デュトロZ EVZABXED100自家用</v>
      </c>
      <c r="AT88" s="28">
        <v>5053000</v>
      </c>
      <c r="AW88" t="s">
        <v>232</v>
      </c>
    </row>
    <row r="89" spans="39:49" ht="24.95" customHeight="1" x14ac:dyDescent="0.4">
      <c r="AM89" t="s">
        <v>75</v>
      </c>
      <c r="AN89" t="s">
        <v>91</v>
      </c>
      <c r="AO89" t="s">
        <v>113</v>
      </c>
      <c r="AP89" t="s">
        <v>129</v>
      </c>
      <c r="AQ89" t="s">
        <v>156</v>
      </c>
      <c r="AR89" t="s">
        <v>143</v>
      </c>
      <c r="AS89" t="str">
        <f t="shared" si="0"/>
        <v>三菱ふそうeCanterZABFEAVKS事業用</v>
      </c>
      <c r="AT89" s="28">
        <v>5131000</v>
      </c>
    </row>
    <row r="90" spans="39:49" ht="24.95" customHeight="1" x14ac:dyDescent="0.4">
      <c r="AM90" t="s">
        <v>75</v>
      </c>
      <c r="AN90" t="s">
        <v>91</v>
      </c>
      <c r="AO90" t="s">
        <v>113</v>
      </c>
      <c r="AP90" t="s">
        <v>129</v>
      </c>
      <c r="AQ90" t="s">
        <v>156</v>
      </c>
      <c r="AR90" t="s">
        <v>145</v>
      </c>
      <c r="AS90" t="str">
        <f t="shared" si="0"/>
        <v>三菱ふそうeCanterZABFEAVKS自家用</v>
      </c>
      <c r="AT90" s="28">
        <v>5019000</v>
      </c>
    </row>
    <row r="91" spans="39:49" ht="24.95" customHeight="1" x14ac:dyDescent="0.4">
      <c r="AM91" t="s">
        <v>75</v>
      </c>
      <c r="AN91" t="s">
        <v>91</v>
      </c>
      <c r="AO91" t="s">
        <v>113</v>
      </c>
      <c r="AP91" t="s">
        <v>129</v>
      </c>
      <c r="AQ91" t="s">
        <v>157</v>
      </c>
      <c r="AR91" t="s">
        <v>143</v>
      </c>
      <c r="AS91" t="str">
        <f t="shared" si="0"/>
        <v>三菱ふそうeCanterZABFEAVKM事業用</v>
      </c>
      <c r="AT91" s="28">
        <v>6804000</v>
      </c>
    </row>
    <row r="92" spans="39:49" ht="24.95" customHeight="1" x14ac:dyDescent="0.4">
      <c r="AM92" t="s">
        <v>75</v>
      </c>
      <c r="AN92" t="s">
        <v>91</v>
      </c>
      <c r="AO92" t="s">
        <v>113</v>
      </c>
      <c r="AP92" t="s">
        <v>129</v>
      </c>
      <c r="AQ92" t="s">
        <v>157</v>
      </c>
      <c r="AR92" t="s">
        <v>145</v>
      </c>
      <c r="AS92" t="str">
        <f t="shared" si="0"/>
        <v>三菱ふそうeCanterZABFEAVKM自家用</v>
      </c>
      <c r="AT92" s="28">
        <v>6692000</v>
      </c>
    </row>
    <row r="93" spans="39:49" ht="24.95" customHeight="1" x14ac:dyDescent="0.4">
      <c r="AM93" t="s">
        <v>75</v>
      </c>
      <c r="AN93" t="s">
        <v>91</v>
      </c>
      <c r="AO93" t="s">
        <v>113</v>
      </c>
      <c r="AP93" t="s">
        <v>130</v>
      </c>
      <c r="AQ93" t="s">
        <v>156</v>
      </c>
      <c r="AR93" t="s">
        <v>143</v>
      </c>
      <c r="AS93" t="str">
        <f t="shared" si="0"/>
        <v>三菱ふそうeCanterZABFEBVKS事業用</v>
      </c>
      <c r="AT93" s="28">
        <v>5131000</v>
      </c>
    </row>
    <row r="94" spans="39:49" ht="24.95" customHeight="1" x14ac:dyDescent="0.4">
      <c r="AM94" t="s">
        <v>75</v>
      </c>
      <c r="AN94" t="s">
        <v>91</v>
      </c>
      <c r="AO94" t="s">
        <v>113</v>
      </c>
      <c r="AP94" t="s">
        <v>130</v>
      </c>
      <c r="AQ94" t="s">
        <v>156</v>
      </c>
      <c r="AR94" t="s">
        <v>145</v>
      </c>
      <c r="AS94" t="str">
        <f t="shared" si="0"/>
        <v>三菱ふそうeCanterZABFEBVKS自家用</v>
      </c>
      <c r="AT94" s="28">
        <v>5019000</v>
      </c>
    </row>
    <row r="95" spans="39:49" ht="24.95" customHeight="1" x14ac:dyDescent="0.4">
      <c r="AM95" t="s">
        <v>75</v>
      </c>
      <c r="AN95" t="s">
        <v>91</v>
      </c>
      <c r="AO95" t="s">
        <v>113</v>
      </c>
      <c r="AP95" t="s">
        <v>130</v>
      </c>
      <c r="AQ95" t="s">
        <v>157</v>
      </c>
      <c r="AR95" t="s">
        <v>143</v>
      </c>
      <c r="AS95" t="str">
        <f t="shared" si="0"/>
        <v>三菱ふそうeCanterZABFEBVKM事業用</v>
      </c>
      <c r="AT95" s="28">
        <v>6804000</v>
      </c>
    </row>
    <row r="96" spans="39:49" ht="24.95" customHeight="1" x14ac:dyDescent="0.4">
      <c r="AM96" t="s">
        <v>75</v>
      </c>
      <c r="AN96" t="s">
        <v>91</v>
      </c>
      <c r="AO96" t="s">
        <v>113</v>
      </c>
      <c r="AP96" t="s">
        <v>130</v>
      </c>
      <c r="AQ96" t="s">
        <v>157</v>
      </c>
      <c r="AR96" t="s">
        <v>145</v>
      </c>
      <c r="AS96" t="str">
        <f t="shared" si="0"/>
        <v>三菱ふそうeCanterZABFEBVKM自家用</v>
      </c>
      <c r="AT96" s="28">
        <v>6692000</v>
      </c>
    </row>
    <row r="97" spans="39:46" ht="24.95" customHeight="1" x14ac:dyDescent="0.4">
      <c r="AM97" t="s">
        <v>75</v>
      </c>
      <c r="AN97" t="s">
        <v>91</v>
      </c>
      <c r="AO97" t="s">
        <v>113</v>
      </c>
      <c r="AP97" t="s">
        <v>131</v>
      </c>
      <c r="AR97" t="s">
        <v>143</v>
      </c>
      <c r="AS97" t="str">
        <f t="shared" si="0"/>
        <v>三菱ふそうeCanterZABFEB8K事業用</v>
      </c>
      <c r="AT97" s="28">
        <v>6966000</v>
      </c>
    </row>
    <row r="98" spans="39:46" ht="24.95" customHeight="1" x14ac:dyDescent="0.4">
      <c r="AM98" t="s">
        <v>75</v>
      </c>
      <c r="AN98" t="s">
        <v>91</v>
      </c>
      <c r="AO98" t="s">
        <v>113</v>
      </c>
      <c r="AP98" t="s">
        <v>131</v>
      </c>
      <c r="AR98" t="s">
        <v>145</v>
      </c>
      <c r="AS98" t="str">
        <f t="shared" si="0"/>
        <v>三菱ふそうeCanterZABFEB8K自家用</v>
      </c>
      <c r="AT98" s="28">
        <v>6854000</v>
      </c>
    </row>
    <row r="99" spans="39:46" ht="24.95" customHeight="1" x14ac:dyDescent="0.4">
      <c r="AM99" t="s">
        <v>75</v>
      </c>
      <c r="AN99" t="s">
        <v>91</v>
      </c>
      <c r="AO99" t="s">
        <v>113</v>
      </c>
      <c r="AP99" t="s">
        <v>132</v>
      </c>
      <c r="AR99" t="s">
        <v>143</v>
      </c>
      <c r="AS99" t="str">
        <f t="shared" si="0"/>
        <v>三菱ふそうeCanterZABFEC9K事業用</v>
      </c>
      <c r="AT99" s="28">
        <v>8329000</v>
      </c>
    </row>
    <row r="100" spans="39:46" ht="24.95" customHeight="1" x14ac:dyDescent="0.4">
      <c r="AM100" t="s">
        <v>75</v>
      </c>
      <c r="AN100" t="s">
        <v>91</v>
      </c>
      <c r="AO100" t="s">
        <v>113</v>
      </c>
      <c r="AP100" t="s">
        <v>132</v>
      </c>
      <c r="AR100" t="s">
        <v>145</v>
      </c>
      <c r="AS100" t="str">
        <f t="shared" si="0"/>
        <v>三菱ふそうeCanterZABFEC9K自家用</v>
      </c>
      <c r="AT100" s="28">
        <v>8217000</v>
      </c>
    </row>
    <row r="101" spans="39:46" ht="24.95" customHeight="1" x14ac:dyDescent="0.4">
      <c r="AM101" t="s">
        <v>75</v>
      </c>
      <c r="AN101" t="s">
        <v>91</v>
      </c>
      <c r="AO101" t="s">
        <v>113</v>
      </c>
      <c r="AP101" t="s">
        <v>133</v>
      </c>
      <c r="AR101" t="s">
        <v>143</v>
      </c>
      <c r="AS101" t="str">
        <f t="shared" si="0"/>
        <v>三菱ふそうeCanterZABFED9K事業用</v>
      </c>
      <c r="AT101" s="28">
        <v>8329000</v>
      </c>
    </row>
    <row r="102" spans="39:46" ht="24.95" customHeight="1" x14ac:dyDescent="0.4">
      <c r="AM102" t="s">
        <v>75</v>
      </c>
      <c r="AN102" t="s">
        <v>91</v>
      </c>
      <c r="AO102" t="s">
        <v>113</v>
      </c>
      <c r="AP102" t="s">
        <v>133</v>
      </c>
      <c r="AR102" t="s">
        <v>145</v>
      </c>
      <c r="AS102" t="str">
        <f t="shared" si="0"/>
        <v>三菱ふそうeCanterZABFED9K自家用</v>
      </c>
      <c r="AT102" s="28">
        <v>8217000</v>
      </c>
    </row>
    <row r="103" spans="39:46" ht="24.95" customHeight="1" x14ac:dyDescent="0.4">
      <c r="AM103" t="s">
        <v>75</v>
      </c>
      <c r="AN103" t="s">
        <v>91</v>
      </c>
      <c r="AO103" t="s">
        <v>113</v>
      </c>
      <c r="AP103" t="s">
        <v>134</v>
      </c>
      <c r="AR103" t="s">
        <v>143</v>
      </c>
      <c r="AS103" t="str">
        <f t="shared" si="0"/>
        <v>三菱ふそうeCanterZABFEB8U事業用</v>
      </c>
      <c r="AT103" s="28">
        <v>7224000</v>
      </c>
    </row>
    <row r="104" spans="39:46" ht="24.95" customHeight="1" x14ac:dyDescent="0.4">
      <c r="AM104" t="s">
        <v>75</v>
      </c>
      <c r="AN104" t="s">
        <v>91</v>
      </c>
      <c r="AO104" t="s">
        <v>113</v>
      </c>
      <c r="AP104" t="s">
        <v>134</v>
      </c>
      <c r="AR104" t="s">
        <v>145</v>
      </c>
      <c r="AS104" t="str">
        <f t="shared" si="0"/>
        <v>三菱ふそうeCanterZABFEB8U自家用</v>
      </c>
      <c r="AT104" s="28">
        <v>7112000</v>
      </c>
    </row>
    <row r="105" spans="39:46" ht="24.95" customHeight="1" x14ac:dyDescent="0.4">
      <c r="AM105" t="s">
        <v>75</v>
      </c>
      <c r="AN105" t="s">
        <v>91</v>
      </c>
      <c r="AO105" t="s">
        <v>114</v>
      </c>
      <c r="AP105" t="s">
        <v>118</v>
      </c>
      <c r="AR105" t="s">
        <v>143</v>
      </c>
      <c r="AS105" t="str">
        <f t="shared" si="0"/>
        <v>三菱ふそうeCanter2RGFEB80改事業用</v>
      </c>
      <c r="AT105" s="28">
        <v>7224000</v>
      </c>
    </row>
    <row r="106" spans="39:46" ht="24.95" customHeight="1" x14ac:dyDescent="0.4">
      <c r="AM106" t="s">
        <v>75</v>
      </c>
      <c r="AN106" t="s">
        <v>91</v>
      </c>
      <c r="AO106" t="s">
        <v>114</v>
      </c>
      <c r="AP106" t="s">
        <v>118</v>
      </c>
      <c r="AR106" t="s">
        <v>145</v>
      </c>
      <c r="AS106" t="str">
        <f t="shared" si="0"/>
        <v>三菱ふそうeCanter2RGFEB80改自家用</v>
      </c>
      <c r="AT106" s="28">
        <v>7112000</v>
      </c>
    </row>
    <row r="107" spans="39:46" ht="24.95" customHeight="1" x14ac:dyDescent="0.4">
      <c r="AM107" t="s">
        <v>75</v>
      </c>
      <c r="AN107" t="s">
        <v>91</v>
      </c>
      <c r="AO107" t="s">
        <v>115</v>
      </c>
      <c r="AP107" t="s">
        <v>119</v>
      </c>
      <c r="AR107" t="s">
        <v>143</v>
      </c>
      <c r="AS107" t="str">
        <f t="shared" si="0"/>
        <v>三菱ふそうeCanter2PGFEBS0改事業用</v>
      </c>
      <c r="AT107" s="28">
        <v>7224000</v>
      </c>
    </row>
    <row r="108" spans="39:46" ht="24.95" customHeight="1" x14ac:dyDescent="0.4">
      <c r="AM108" t="s">
        <v>75</v>
      </c>
      <c r="AN108" t="s">
        <v>91</v>
      </c>
      <c r="AO108" t="s">
        <v>115</v>
      </c>
      <c r="AP108" t="s">
        <v>119</v>
      </c>
      <c r="AR108" t="s">
        <v>145</v>
      </c>
      <c r="AS108" t="str">
        <f t="shared" si="0"/>
        <v>三菱ふそうeCanter2PGFEBS0改自家用</v>
      </c>
      <c r="AT108" s="28">
        <v>7112000</v>
      </c>
    </row>
    <row r="109" spans="39:46" ht="24.95" customHeight="1" x14ac:dyDescent="0.4">
      <c r="AM109" t="s">
        <v>76</v>
      </c>
      <c r="AN109" t="s">
        <v>92</v>
      </c>
      <c r="AO109" t="s">
        <v>113</v>
      </c>
      <c r="AP109" t="s">
        <v>135</v>
      </c>
      <c r="AR109" t="s">
        <v>143</v>
      </c>
      <c r="AS109" t="str">
        <f t="shared" si="0"/>
        <v>いすゞエルフ mio EVZABNHR48AF事業用</v>
      </c>
      <c r="AT109" s="28">
        <v>4009000</v>
      </c>
    </row>
    <row r="110" spans="39:46" ht="24.95" customHeight="1" x14ac:dyDescent="0.4">
      <c r="AM110" t="s">
        <v>76</v>
      </c>
      <c r="AN110" t="s">
        <v>92</v>
      </c>
      <c r="AO110" t="s">
        <v>113</v>
      </c>
      <c r="AP110" t="s">
        <v>135</v>
      </c>
      <c r="AR110" t="s">
        <v>145</v>
      </c>
      <c r="AS110" t="str">
        <f t="shared" si="0"/>
        <v>いすゞエルフ mio EVZABNHR48AF自家用</v>
      </c>
      <c r="AT110" s="28">
        <v>3897000</v>
      </c>
    </row>
    <row r="111" spans="39:46" ht="24.95" customHeight="1" x14ac:dyDescent="0.4">
      <c r="AM111" t="s">
        <v>76</v>
      </c>
      <c r="AN111" t="s">
        <v>100</v>
      </c>
      <c r="AO111" t="s">
        <v>113</v>
      </c>
      <c r="AP111" t="s">
        <v>136</v>
      </c>
      <c r="AR111" t="s">
        <v>143</v>
      </c>
      <c r="AS111" t="str">
        <f t="shared" si="0"/>
        <v>いすゞエルフ EVZABNJR48AF事業用</v>
      </c>
      <c r="AT111" s="28">
        <v>4663000</v>
      </c>
    </row>
    <row r="112" spans="39:46" ht="24.95" customHeight="1" x14ac:dyDescent="0.4">
      <c r="AM112" t="s">
        <v>76</v>
      </c>
      <c r="AN112" t="s">
        <v>100</v>
      </c>
      <c r="AO112" t="s">
        <v>113</v>
      </c>
      <c r="AP112" t="s">
        <v>136</v>
      </c>
      <c r="AR112" t="s">
        <v>145</v>
      </c>
      <c r="AS112" t="str">
        <f t="shared" si="0"/>
        <v>いすゞエルフ EVZABNJR48AF自家用</v>
      </c>
      <c r="AT112" s="28">
        <v>4551000</v>
      </c>
    </row>
    <row r="113" spans="39:46" ht="24.95" customHeight="1" x14ac:dyDescent="0.4">
      <c r="AM113" t="s">
        <v>76</v>
      </c>
      <c r="AN113" t="s">
        <v>100</v>
      </c>
      <c r="AO113" t="s">
        <v>113</v>
      </c>
      <c r="AP113" t="s">
        <v>137</v>
      </c>
      <c r="AR113" t="s">
        <v>143</v>
      </c>
      <c r="AS113" t="str">
        <f t="shared" si="0"/>
        <v>いすゞエルフ EVZABNJR48AM事業用</v>
      </c>
      <c r="AT113" s="28">
        <v>4663000</v>
      </c>
    </row>
    <row r="114" spans="39:46" ht="24.95" customHeight="1" x14ac:dyDescent="0.4">
      <c r="AM114" t="s">
        <v>76</v>
      </c>
      <c r="AN114" t="s">
        <v>100</v>
      </c>
      <c r="AO114" t="s">
        <v>113</v>
      </c>
      <c r="AP114" t="s">
        <v>137</v>
      </c>
      <c r="AR114" t="s">
        <v>145</v>
      </c>
      <c r="AS114" t="str">
        <f t="shared" si="0"/>
        <v>いすゞエルフ EVZABNJR48AM自家用</v>
      </c>
      <c r="AT114" s="28">
        <v>4551000</v>
      </c>
    </row>
    <row r="115" spans="39:46" ht="24.95" customHeight="1" x14ac:dyDescent="0.4">
      <c r="AM115" t="s">
        <v>76</v>
      </c>
      <c r="AN115" t="s">
        <v>100</v>
      </c>
      <c r="AO115" t="s">
        <v>113</v>
      </c>
      <c r="AP115" t="s">
        <v>138</v>
      </c>
      <c r="AR115" t="s">
        <v>143</v>
      </c>
      <c r="AS115" t="str">
        <f t="shared" si="0"/>
        <v>いすゞエルフ EVZABNLR48AM事業用</v>
      </c>
      <c r="AT115" s="28">
        <v>5175000</v>
      </c>
    </row>
    <row r="116" spans="39:46" ht="24.95" customHeight="1" x14ac:dyDescent="0.4">
      <c r="AM116" t="s">
        <v>76</v>
      </c>
      <c r="AN116" t="s">
        <v>100</v>
      </c>
      <c r="AO116" t="s">
        <v>113</v>
      </c>
      <c r="AP116" t="s">
        <v>138</v>
      </c>
      <c r="AR116" t="s">
        <v>145</v>
      </c>
      <c r="AS116" t="str">
        <f t="shared" si="0"/>
        <v>いすゞエルフ EVZABNLR48AM自家用</v>
      </c>
      <c r="AT116" s="28">
        <v>5063000</v>
      </c>
    </row>
    <row r="117" spans="39:46" ht="24.95" customHeight="1" x14ac:dyDescent="0.4">
      <c r="AM117" t="s">
        <v>76</v>
      </c>
      <c r="AN117" t="s">
        <v>100</v>
      </c>
      <c r="AO117" t="s">
        <v>113</v>
      </c>
      <c r="AP117" t="s">
        <v>139</v>
      </c>
      <c r="AR117" t="s">
        <v>143</v>
      </c>
      <c r="AS117" t="str">
        <f t="shared" si="0"/>
        <v>いすゞエルフ EVZABNPR48AM事業用</v>
      </c>
      <c r="AT117" s="28">
        <v>7600000</v>
      </c>
    </row>
    <row r="118" spans="39:46" ht="24.95" customHeight="1" x14ac:dyDescent="0.4">
      <c r="AM118" t="s">
        <v>76</v>
      </c>
      <c r="AN118" t="s">
        <v>100</v>
      </c>
      <c r="AO118" t="s">
        <v>113</v>
      </c>
      <c r="AP118" t="s">
        <v>139</v>
      </c>
      <c r="AR118" t="s">
        <v>145</v>
      </c>
      <c r="AS118" t="str">
        <f t="shared" si="0"/>
        <v>いすゞエルフ EVZABNPR48AM自家用</v>
      </c>
      <c r="AT118" s="28">
        <v>7488000</v>
      </c>
    </row>
    <row r="119" spans="39:46" ht="24.95" customHeight="1" x14ac:dyDescent="0.4">
      <c r="AM119" t="s">
        <v>76</v>
      </c>
      <c r="AN119" t="s">
        <v>93</v>
      </c>
      <c r="AO119" t="s">
        <v>114</v>
      </c>
      <c r="AP119" t="s">
        <v>122</v>
      </c>
      <c r="AR119" t="s">
        <v>143</v>
      </c>
      <c r="AS119" t="str">
        <f t="shared" ref="AS119:AS134" si="1">AM119&amp;AN119&amp;AO119&amp;AP119&amp;AQ119&amp;AR119</f>
        <v>いすゞFC小型トラック2RGNPR88AN改事業用</v>
      </c>
      <c r="AT119" s="28">
        <v>24789000</v>
      </c>
    </row>
    <row r="120" spans="39:46" ht="24.95" customHeight="1" x14ac:dyDescent="0.4">
      <c r="AM120" t="s">
        <v>76</v>
      </c>
      <c r="AN120" t="s">
        <v>93</v>
      </c>
      <c r="AO120" t="s">
        <v>114</v>
      </c>
      <c r="AP120" t="s">
        <v>122</v>
      </c>
      <c r="AR120" t="s">
        <v>145</v>
      </c>
      <c r="AS120" t="str">
        <f t="shared" si="1"/>
        <v>いすゞFC小型トラック2RGNPR88AN改自家用</v>
      </c>
      <c r="AT120" s="28">
        <v>24677000</v>
      </c>
    </row>
    <row r="121" spans="39:46" ht="24.95" customHeight="1" x14ac:dyDescent="0.4">
      <c r="AM121" t="s">
        <v>77</v>
      </c>
      <c r="AN121" t="s">
        <v>93</v>
      </c>
      <c r="AO121" t="s">
        <v>114</v>
      </c>
      <c r="AP121" t="s">
        <v>122</v>
      </c>
      <c r="AR121" t="s">
        <v>143</v>
      </c>
      <c r="AS121" t="str">
        <f t="shared" si="1"/>
        <v>トヨタFC小型トラック2RGNPR88AN改事業用</v>
      </c>
      <c r="AT121" s="28">
        <v>24967000</v>
      </c>
    </row>
    <row r="122" spans="39:46" ht="24.95" customHeight="1" x14ac:dyDescent="0.4">
      <c r="AM122" t="s">
        <v>77</v>
      </c>
      <c r="AN122" t="s">
        <v>93</v>
      </c>
      <c r="AO122" t="s">
        <v>114</v>
      </c>
      <c r="AP122" t="s">
        <v>122</v>
      </c>
      <c r="AR122" t="s">
        <v>145</v>
      </c>
      <c r="AS122" t="str">
        <f t="shared" si="1"/>
        <v>トヨタFC小型トラック2RGNPR88AN改自家用</v>
      </c>
      <c r="AT122" s="28">
        <v>24855000</v>
      </c>
    </row>
    <row r="123" spans="39:46" ht="24.95" customHeight="1" x14ac:dyDescent="0.4">
      <c r="AM123" t="s">
        <v>194</v>
      </c>
      <c r="AN123" t="s">
        <v>197</v>
      </c>
      <c r="AO123" t="s">
        <v>113</v>
      </c>
      <c r="AP123" t="s">
        <v>214</v>
      </c>
      <c r="AR123" t="s">
        <v>143</v>
      </c>
      <c r="AS123" t="str">
        <f t="shared" si="1"/>
        <v>ホンダN-VAN e:GZABJJ3AGDY事業用</v>
      </c>
      <c r="AT123" s="28">
        <v>1004000</v>
      </c>
    </row>
    <row r="124" spans="39:46" ht="24.95" customHeight="1" x14ac:dyDescent="0.4">
      <c r="AM124" t="s">
        <v>194</v>
      </c>
      <c r="AN124" t="s">
        <v>200</v>
      </c>
      <c r="AO124" t="s">
        <v>113</v>
      </c>
      <c r="AP124" t="s">
        <v>215</v>
      </c>
      <c r="AR124" t="s">
        <v>143</v>
      </c>
      <c r="AS124" t="str">
        <f t="shared" si="1"/>
        <v>ホンダN-VAN e:L2ZABJJ3AGEY事業用</v>
      </c>
      <c r="AT124" s="28">
        <v>1029000</v>
      </c>
    </row>
    <row r="125" spans="39:46" ht="24.95" customHeight="1" x14ac:dyDescent="0.4">
      <c r="AM125" t="s">
        <v>194</v>
      </c>
      <c r="AN125" t="s">
        <v>202</v>
      </c>
      <c r="AO125" t="s">
        <v>113</v>
      </c>
      <c r="AP125" t="s">
        <v>216</v>
      </c>
      <c r="AR125" t="s">
        <v>143</v>
      </c>
      <c r="AS125" t="str">
        <f t="shared" si="1"/>
        <v>ホンダN-VAN e:L4ZABJJ3AGFY事業用</v>
      </c>
      <c r="AT125" s="28">
        <v>1029000</v>
      </c>
    </row>
    <row r="126" spans="39:46" ht="24.95" customHeight="1" x14ac:dyDescent="0.4">
      <c r="AM126" t="s">
        <v>194</v>
      </c>
      <c r="AN126" t="s">
        <v>204</v>
      </c>
      <c r="AO126" t="s">
        <v>113</v>
      </c>
      <c r="AP126" t="s">
        <v>217</v>
      </c>
      <c r="AR126" t="s">
        <v>143</v>
      </c>
      <c r="AS126" t="str">
        <f t="shared" si="1"/>
        <v>ホンダN-VAN e:FUNZABJJ3AGGY事業用</v>
      </c>
      <c r="AT126" s="28">
        <v>1029000</v>
      </c>
    </row>
    <row r="127" spans="39:46" ht="24.95" customHeight="1" x14ac:dyDescent="0.4">
      <c r="AM127" t="s">
        <v>195</v>
      </c>
      <c r="AN127" t="s">
        <v>198</v>
      </c>
      <c r="AO127" t="s">
        <v>113</v>
      </c>
      <c r="AP127" t="s">
        <v>218</v>
      </c>
      <c r="AR127" t="s">
        <v>143</v>
      </c>
      <c r="AS127" t="str">
        <f t="shared" si="1"/>
        <v>ニッサンクリッパーEV2シーターZABU79VHLDDG事業用</v>
      </c>
      <c r="AT127" s="28">
        <v>1027000</v>
      </c>
    </row>
    <row r="128" spans="39:46" ht="24.95" customHeight="1" x14ac:dyDescent="0.4">
      <c r="AM128" t="s">
        <v>195</v>
      </c>
      <c r="AN128" t="s">
        <v>201</v>
      </c>
      <c r="AO128" t="s">
        <v>113</v>
      </c>
      <c r="AP128" t="s">
        <v>219</v>
      </c>
      <c r="AR128" t="s">
        <v>143</v>
      </c>
      <c r="AS128" t="str">
        <f t="shared" si="1"/>
        <v>ニッサンクリッパーEV4シーターZABU79VHLDDF事業用</v>
      </c>
      <c r="AT128" s="28">
        <v>1031000</v>
      </c>
    </row>
    <row r="129" spans="39:46" ht="24.95" customHeight="1" x14ac:dyDescent="0.4">
      <c r="AM129" t="s">
        <v>195</v>
      </c>
      <c r="AN129" t="s">
        <v>198</v>
      </c>
      <c r="AO129" t="s">
        <v>113</v>
      </c>
      <c r="AP129" t="s">
        <v>224</v>
      </c>
      <c r="AR129" t="s">
        <v>143</v>
      </c>
      <c r="AS129" t="str">
        <f t="shared" si="1"/>
        <v>ニッサンクリッパーEV2シーターZABU79VHLDDI事業用</v>
      </c>
      <c r="AT129" s="28">
        <v>1197000</v>
      </c>
    </row>
    <row r="130" spans="39:46" ht="24.95" customHeight="1" x14ac:dyDescent="0.4">
      <c r="AM130" t="s">
        <v>195</v>
      </c>
      <c r="AN130" t="s">
        <v>201</v>
      </c>
      <c r="AO130" t="s">
        <v>113</v>
      </c>
      <c r="AP130" t="s">
        <v>225</v>
      </c>
      <c r="AR130" t="s">
        <v>143</v>
      </c>
      <c r="AS130" t="str">
        <f t="shared" si="1"/>
        <v>ニッサンクリッパーEV4シーターZABU79VHLDDH事業用</v>
      </c>
      <c r="AT130" s="28">
        <v>1202000</v>
      </c>
    </row>
    <row r="131" spans="39:46" ht="24.95" customHeight="1" x14ac:dyDescent="0.4">
      <c r="AM131" t="s">
        <v>195</v>
      </c>
      <c r="AN131" t="s">
        <v>228</v>
      </c>
      <c r="AO131" t="s">
        <v>211</v>
      </c>
      <c r="AP131" t="s">
        <v>232</v>
      </c>
      <c r="AR131" t="s">
        <v>143</v>
      </c>
      <c r="AS131" t="str">
        <f t="shared" si="1"/>
        <v>ニッサン日産サクラSグレードZAAB6AW事業用</v>
      </c>
      <c r="AT131" s="28">
        <v>781000</v>
      </c>
    </row>
    <row r="132" spans="39:46" ht="24.95" customHeight="1" x14ac:dyDescent="0.4">
      <c r="AM132" t="s">
        <v>195</v>
      </c>
      <c r="AN132" t="s">
        <v>229</v>
      </c>
      <c r="AO132" t="s">
        <v>211</v>
      </c>
      <c r="AP132" t="s">
        <v>232</v>
      </c>
      <c r="AR132" t="s">
        <v>143</v>
      </c>
      <c r="AS132" t="str">
        <f t="shared" si="1"/>
        <v>ニッサン日産サクラXグレードZAAB6AW事業用</v>
      </c>
      <c r="AT132" s="28">
        <v>781000</v>
      </c>
    </row>
    <row r="133" spans="39:46" ht="24.95" customHeight="1" x14ac:dyDescent="0.4">
      <c r="AM133" t="s">
        <v>195</v>
      </c>
      <c r="AN133" t="s">
        <v>230</v>
      </c>
      <c r="AO133" t="s">
        <v>211</v>
      </c>
      <c r="AP133" t="s">
        <v>232</v>
      </c>
      <c r="AR133" t="s">
        <v>143</v>
      </c>
      <c r="AS133" t="str">
        <f t="shared" si="1"/>
        <v>ニッサン日産サクラ90周年記念車ZAAB6AW事業用</v>
      </c>
      <c r="AT133" s="28">
        <v>781000</v>
      </c>
    </row>
    <row r="134" spans="39:46" ht="24.95" customHeight="1" x14ac:dyDescent="0.4">
      <c r="AM134" t="s">
        <v>195</v>
      </c>
      <c r="AN134" t="s">
        <v>231</v>
      </c>
      <c r="AO134" t="s">
        <v>211</v>
      </c>
      <c r="AP134" t="s">
        <v>232</v>
      </c>
      <c r="AR134" t="s">
        <v>143</v>
      </c>
      <c r="AS134" t="str">
        <f t="shared" si="1"/>
        <v>ニッサン日産サクラGグレードZAAB6AW事業用</v>
      </c>
      <c r="AT134" s="28">
        <v>781000</v>
      </c>
    </row>
    <row r="135" spans="39:46" ht="24.95" customHeight="1" x14ac:dyDescent="0.4">
      <c r="AM135" t="s">
        <v>72</v>
      </c>
      <c r="AN135" t="s">
        <v>203</v>
      </c>
      <c r="AP135" t="s">
        <v>120</v>
      </c>
      <c r="AR135" t="s">
        <v>143</v>
      </c>
      <c r="AS135" t="str">
        <f>AM135&amp;AN135&amp;AO135&amp;AP135&amp;AQ135&amp;AR135</f>
        <v>不明TVC-700fumei事業用</v>
      </c>
      <c r="AT135" s="28">
        <v>1525000</v>
      </c>
    </row>
    <row r="136" spans="39:46" ht="24.95" customHeight="1" x14ac:dyDescent="0.4">
      <c r="AM136" t="s">
        <v>196</v>
      </c>
      <c r="AN136" t="s">
        <v>199</v>
      </c>
      <c r="AP136" t="s">
        <v>120</v>
      </c>
      <c r="AR136" t="s">
        <v>143</v>
      </c>
      <c r="AS136" t="str">
        <f>AM136&amp;AN136&amp;AO136&amp;AP136&amp;AQ136&amp;AR136</f>
        <v>フォトンor不明ZM6fumei事業用</v>
      </c>
      <c r="AT136" s="28">
        <v>5485000</v>
      </c>
    </row>
    <row r="137" spans="39:46" ht="24.95" customHeight="1" x14ac:dyDescent="0.4">
      <c r="AM137" t="s">
        <v>196</v>
      </c>
      <c r="AN137" t="s">
        <v>199</v>
      </c>
      <c r="AP137" t="s">
        <v>120</v>
      </c>
      <c r="AR137" t="s">
        <v>145</v>
      </c>
      <c r="AS137" t="str">
        <f>AM137&amp;AN137&amp;AO137&amp;AP137&amp;AQ137&amp;AR137</f>
        <v>フォトンor不明ZM6fumei自家用</v>
      </c>
      <c r="AT137" s="28">
        <v>5373000</v>
      </c>
    </row>
    <row r="138" spans="39:46" ht="24.95" customHeight="1" x14ac:dyDescent="0.4">
      <c r="AM138" t="s">
        <v>196</v>
      </c>
      <c r="AN138" t="s">
        <v>226</v>
      </c>
      <c r="AP138" t="s">
        <v>120</v>
      </c>
      <c r="AR138" t="s">
        <v>143</v>
      </c>
      <c r="AS138" t="str">
        <f t="shared" ref="AS138:AS139" si="2">AM138&amp;AN138&amp;AO138&amp;AP138&amp;AQ138&amp;AR138</f>
        <v>フォトンor不明eAUMARKfumei事業用</v>
      </c>
      <c r="AT138" s="28">
        <v>6085000</v>
      </c>
    </row>
    <row r="139" spans="39:46" ht="24.95" customHeight="1" x14ac:dyDescent="0.4">
      <c r="AM139" t="s">
        <v>196</v>
      </c>
      <c r="AN139" t="s">
        <v>226</v>
      </c>
      <c r="AP139" t="s">
        <v>120</v>
      </c>
      <c r="AR139" t="s">
        <v>145</v>
      </c>
      <c r="AS139" t="str">
        <f t="shared" si="2"/>
        <v>フォトンor不明eAUMARKfumei自家用</v>
      </c>
      <c r="AT139" s="28">
        <v>5973000</v>
      </c>
    </row>
    <row r="140" spans="39:46" ht="24.95" customHeight="1" x14ac:dyDescent="0.4"/>
    <row r="141" spans="39:46" ht="24.95" customHeight="1" x14ac:dyDescent="0.4"/>
    <row r="142" spans="39:46" ht="24.95" customHeight="1" x14ac:dyDescent="0.4"/>
    <row r="143" spans="39:46" ht="24.95" customHeight="1" x14ac:dyDescent="0.4"/>
    <row r="144" spans="39:46" ht="24.95" customHeight="1" x14ac:dyDescent="0.4"/>
    <row r="145" ht="24.95" customHeight="1" x14ac:dyDescent="0.4"/>
    <row r="146" ht="24.95" customHeight="1" x14ac:dyDescent="0.4"/>
    <row r="147" ht="24.95" customHeight="1" x14ac:dyDescent="0.4"/>
    <row r="148" ht="24.95" customHeight="1" x14ac:dyDescent="0.4"/>
    <row r="149" ht="24.95" customHeight="1" x14ac:dyDescent="0.4"/>
    <row r="150" ht="24.95" customHeight="1" x14ac:dyDescent="0.4"/>
    <row r="151" ht="24.95" customHeight="1" x14ac:dyDescent="0.4"/>
    <row r="152" ht="24.95" customHeight="1" x14ac:dyDescent="0.4"/>
    <row r="153" ht="24.95" customHeight="1" x14ac:dyDescent="0.4"/>
    <row r="154" ht="24.95" customHeight="1" x14ac:dyDescent="0.4"/>
    <row r="155" ht="24.95" customHeight="1" x14ac:dyDescent="0.4"/>
    <row r="156" ht="24.95" customHeight="1" x14ac:dyDescent="0.4"/>
    <row r="157" ht="24.95" customHeight="1" x14ac:dyDescent="0.4"/>
    <row r="158" ht="24.95" customHeight="1" x14ac:dyDescent="0.4"/>
    <row r="159" ht="24.95" customHeight="1" x14ac:dyDescent="0.4"/>
    <row r="160" ht="24.95" customHeight="1" x14ac:dyDescent="0.4"/>
    <row r="161" ht="24.95" customHeight="1" x14ac:dyDescent="0.4"/>
    <row r="162" ht="24.95" customHeight="1" x14ac:dyDescent="0.4"/>
    <row r="163" ht="24.95" customHeight="1" x14ac:dyDescent="0.4"/>
    <row r="164" ht="24.95" customHeight="1" x14ac:dyDescent="0.4"/>
    <row r="165" ht="24.95" customHeight="1" x14ac:dyDescent="0.4"/>
    <row r="166" ht="24.95" customHeight="1" x14ac:dyDescent="0.4"/>
    <row r="167" ht="24.95" customHeight="1" x14ac:dyDescent="0.4"/>
    <row r="168" ht="24.95" customHeight="1" x14ac:dyDescent="0.4"/>
    <row r="169" ht="24.95" customHeight="1" x14ac:dyDescent="0.4"/>
    <row r="170" ht="24.95" customHeight="1" x14ac:dyDescent="0.4"/>
    <row r="171" ht="24.95" customHeight="1" x14ac:dyDescent="0.4"/>
    <row r="172" ht="24.95" customHeight="1" x14ac:dyDescent="0.4"/>
    <row r="173" ht="24.95" customHeight="1" x14ac:dyDescent="0.4"/>
    <row r="174" ht="24.95" customHeight="1" x14ac:dyDescent="0.4"/>
    <row r="175" ht="24.95" customHeight="1" x14ac:dyDescent="0.4"/>
    <row r="176" ht="24.95" customHeight="1" x14ac:dyDescent="0.4"/>
    <row r="177" ht="24.95" customHeight="1" x14ac:dyDescent="0.4"/>
    <row r="178" ht="24.95" customHeight="1" x14ac:dyDescent="0.4"/>
  </sheetData>
  <sheetProtection algorithmName="SHA-512" hashValue="iLUsfQGHlLmf/eyvIkaYHaPO/K/tfvu4VMyB5ywjZLV16syWziqXkIXxCVidB9gUn8ON3rAtM5VUAYLkwtpVJQ==" saltValue="7VafTxiYAW2HpEf28dH/mw==" spinCount="100000" sheet="1" objects="1" scenarios="1"/>
  <mergeCells count="36">
    <mergeCell ref="A11:R11"/>
    <mergeCell ref="A12:C12"/>
    <mergeCell ref="D12:R12"/>
    <mergeCell ref="A7:R7"/>
    <mergeCell ref="A8:C8"/>
    <mergeCell ref="D8:R8"/>
    <mergeCell ref="A13:C13"/>
    <mergeCell ref="D13:R13"/>
    <mergeCell ref="A14:C14"/>
    <mergeCell ref="D14:R14"/>
    <mergeCell ref="A15:C15"/>
    <mergeCell ref="D15:R15"/>
    <mergeCell ref="A16:C16"/>
    <mergeCell ref="D16:R16"/>
    <mergeCell ref="A17:C17"/>
    <mergeCell ref="D17:R17"/>
    <mergeCell ref="A18:C18"/>
    <mergeCell ref="D18:R18"/>
    <mergeCell ref="A19:C19"/>
    <mergeCell ref="D19:R19"/>
    <mergeCell ref="A20:C20"/>
    <mergeCell ref="D20:R20"/>
    <mergeCell ref="A21:C21"/>
    <mergeCell ref="D21:I21"/>
    <mergeCell ref="J21:K21"/>
    <mergeCell ref="L21:R21"/>
    <mergeCell ref="V23:X23"/>
    <mergeCell ref="V24:X24"/>
    <mergeCell ref="A24:C24"/>
    <mergeCell ref="D24:Q24"/>
    <mergeCell ref="A22:C22"/>
    <mergeCell ref="D22:R22"/>
    <mergeCell ref="S23:U23"/>
    <mergeCell ref="A23:C23"/>
    <mergeCell ref="D23:Q23"/>
    <mergeCell ref="S24:U24"/>
  </mergeCells>
  <phoneticPr fontId="3"/>
  <conditionalFormatting sqref="D12:R12">
    <cfRule type="expression" dxfId="17" priority="23">
      <formula>$D$12=""</formula>
    </cfRule>
  </conditionalFormatting>
  <conditionalFormatting sqref="D13:R13">
    <cfRule type="expression" dxfId="16" priority="22">
      <formula>$D$13=""</formula>
    </cfRule>
  </conditionalFormatting>
  <conditionalFormatting sqref="D14:R14">
    <cfRule type="expression" dxfId="15" priority="21">
      <formula>$D$14=""</formula>
    </cfRule>
  </conditionalFormatting>
  <conditionalFormatting sqref="D15:R15">
    <cfRule type="expression" dxfId="14" priority="1">
      <formula>$D$15="有り"</formula>
    </cfRule>
    <cfRule type="expression" dxfId="13" priority="20">
      <formula>$D$15=""</formula>
    </cfRule>
  </conditionalFormatting>
  <conditionalFormatting sqref="D16:R16">
    <cfRule type="expression" dxfId="12" priority="19">
      <formula>$D$16=""</formula>
    </cfRule>
  </conditionalFormatting>
  <conditionalFormatting sqref="D17:R17">
    <cfRule type="expression" dxfId="11" priority="18">
      <formula>$D$17=""</formula>
    </cfRule>
  </conditionalFormatting>
  <conditionalFormatting sqref="D18:R18">
    <cfRule type="expression" dxfId="10" priority="17">
      <formula>$D$18=""</formula>
    </cfRule>
  </conditionalFormatting>
  <conditionalFormatting sqref="D19:R19">
    <cfRule type="expression" dxfId="9" priority="16">
      <formula>$D$19=""</formula>
    </cfRule>
  </conditionalFormatting>
  <conditionalFormatting sqref="D20:R20">
    <cfRule type="expression" dxfId="8" priority="15">
      <formula>$D$20=""</formula>
    </cfRule>
  </conditionalFormatting>
  <conditionalFormatting sqref="D21:I21">
    <cfRule type="expression" dxfId="7" priority="14">
      <formula>$D$21=""</formula>
    </cfRule>
  </conditionalFormatting>
  <conditionalFormatting sqref="L21:R21">
    <cfRule type="expression" dxfId="6" priority="13">
      <formula>$L$21=""</formula>
    </cfRule>
  </conditionalFormatting>
  <conditionalFormatting sqref="D22:R22">
    <cfRule type="expression" dxfId="5" priority="9">
      <formula>$D$22&lt;&gt;""</formula>
    </cfRule>
    <cfRule type="expression" dxfId="4" priority="10">
      <formula>$L$21="FEBVK"</formula>
    </cfRule>
    <cfRule type="expression" dxfId="3" priority="11">
      <formula>$L$21="FEAVK"</formula>
    </cfRule>
    <cfRule type="expression" dxfId="2" priority="12">
      <formula>$D$22=""</formula>
    </cfRule>
  </conditionalFormatting>
  <conditionalFormatting sqref="D23:R23">
    <cfRule type="expression" dxfId="1" priority="7">
      <formula>$D$23=""</formula>
    </cfRule>
  </conditionalFormatting>
  <conditionalFormatting sqref="D8:R8">
    <cfRule type="expression" dxfId="0" priority="2">
      <formula>$D$8=""</formula>
    </cfRule>
  </conditionalFormatting>
  <dataValidations count="10">
    <dataValidation allowBlank="1" showInputMessage="1" showErrorMessage="1" promptTitle="補助対象経費" prompt="改造車の申請の際に、見積書の合計金額を入力してください。" sqref="D24 R24" xr:uid="{C1DE2CF6-37F0-4024-8AD1-850192318BE2}"/>
    <dataValidation type="list" allowBlank="1" showInputMessage="1" showErrorMessage="1" promptTitle="バッテリーサイズ" prompt="補助対象車両、基準額一覧表にバッテリーサイズの記載がある車両のみプルダウンより選択してください。" sqref="D22:R22" xr:uid="{E3515080-E3B5-4A39-A902-FB57C30CB194}">
      <formula1>"S,M"</formula1>
    </dataValidation>
    <dataValidation type="list" allowBlank="1" showInputMessage="1" showErrorMessage="1" sqref="D20:R20" xr:uid="{CD36DC4B-453B-485B-8444-9630FAAC2846}">
      <formula1>INDIRECT($D$19)</formula1>
    </dataValidation>
    <dataValidation type="list" allowBlank="1" showInputMessage="1" showErrorMessage="1" sqref="D19:R19" xr:uid="{6CFFB366-8C62-4A1D-87BB-6129E5717D5A}">
      <formula1>$AM$10:$AX$10</formula1>
    </dataValidation>
    <dataValidation type="list" allowBlank="1" showInputMessage="1" showErrorMessage="1" sqref="D21:I21" xr:uid="{42643ACA-877C-490B-BB3E-CB97719D3FBA}">
      <formula1>$BC$54:$BC$57</formula1>
    </dataValidation>
    <dataValidation type="list" allowBlank="1" showInputMessage="1" showErrorMessage="1" sqref="D18:R18" xr:uid="{6F389C12-A374-4935-9D83-7B4E9DD87357}">
      <formula1>"事業用,自家用"</formula1>
    </dataValidation>
    <dataValidation type="list" allowBlank="1" showInputMessage="1" showErrorMessage="1" sqref="D17:R17" xr:uid="{A72F4BA6-3EDD-48AF-A649-0D860F285EA8}">
      <formula1>"軽自動車(バン),軽自動車(トラック),トラクタ,トラック(小型),トラック(中型),トラック(大型)"</formula1>
    </dataValidation>
    <dataValidation type="list" allowBlank="1" showInputMessage="1" showErrorMessage="1" sqref="D16:R16" xr:uid="{6FFC51F5-9629-47E9-A82F-A4987555E026}">
      <formula1>"BEV,PHEV,FCV,バッテリー交換式電気自動車(改造),水素内燃機関型自動車(改造)"</formula1>
    </dataValidation>
    <dataValidation type="list" allowBlank="1" showInputMessage="1" showErrorMessage="1" sqref="D14:R15" xr:uid="{74E6E067-1060-4D5B-B051-F77407D26189}">
      <formula1>"有り,無し"</formula1>
    </dataValidation>
    <dataValidation type="list" allowBlank="1" showInputMessage="1" showErrorMessage="1" sqref="L21:R21" xr:uid="{D1CBC95A-868A-46B8-BC0E-AF33481BBD11}">
      <formula1>$AW$54:$AW$88</formula1>
    </dataValidation>
  </dataValidations>
  <pageMargins left="0.7" right="0.7" top="0.75" bottom="0.75" header="0.3" footer="0.3"/>
  <pageSetup paperSize="9" scale="3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AF843-D623-4498-844D-B9B738AA75DE}">
  <sheetPr>
    <tabColor rgb="FF00B050"/>
  </sheetPr>
  <dimension ref="A1:AD62"/>
  <sheetViews>
    <sheetView showGridLines="0" showZeros="0" view="pageBreakPreview" zoomScale="106" zoomScaleNormal="100" zoomScaleSheetLayoutView="106" workbookViewId="0">
      <selection sqref="A1:XFD1048576"/>
    </sheetView>
  </sheetViews>
  <sheetFormatPr defaultRowHeight="13.5" x14ac:dyDescent="0.4"/>
  <cols>
    <col min="1" max="6" width="2.875" style="1" customWidth="1"/>
    <col min="7" max="9" width="4.125" style="1" customWidth="1"/>
    <col min="10" max="11" width="1.875" style="1" customWidth="1"/>
    <col min="12" max="16" width="3.625" style="1" customWidth="1"/>
    <col min="17" max="18" width="1.875" style="1" customWidth="1"/>
    <col min="19" max="23" width="3.625" style="1" customWidth="1"/>
    <col min="24" max="25" width="1.875" style="1" customWidth="1"/>
    <col min="26" max="30" width="3.625" style="1" customWidth="1"/>
    <col min="31" max="43" width="2.625" style="1" customWidth="1"/>
    <col min="44" max="16384" width="9" style="1"/>
  </cols>
  <sheetData>
    <row r="1" spans="1:30" ht="12.95" customHeight="1" x14ac:dyDescent="0.4">
      <c r="A1" s="129" t="s">
        <v>0</v>
      </c>
      <c r="B1" s="129"/>
      <c r="C1" s="129"/>
      <c r="D1" s="129"/>
      <c r="E1" s="129"/>
      <c r="F1" s="129"/>
      <c r="G1" s="129"/>
      <c r="H1" s="129"/>
      <c r="I1" s="129"/>
      <c r="W1" s="2"/>
      <c r="X1" s="2"/>
      <c r="Y1" s="2"/>
      <c r="Z1" s="2"/>
      <c r="AA1" s="2"/>
      <c r="AB1" s="2"/>
      <c r="AC1" s="2"/>
      <c r="AD1" s="2"/>
    </row>
    <row r="2" spans="1:30" ht="12.95" customHeight="1" x14ac:dyDescent="0.4">
      <c r="A2" s="129"/>
      <c r="B2" s="129"/>
      <c r="C2" s="129"/>
      <c r="D2" s="129"/>
      <c r="E2" s="129"/>
      <c r="F2" s="129"/>
      <c r="G2" s="129"/>
      <c r="H2" s="129"/>
      <c r="I2" s="129"/>
      <c r="T2" s="2"/>
      <c r="U2" s="2"/>
      <c r="V2" s="2"/>
      <c r="W2" s="2"/>
      <c r="X2" s="2"/>
      <c r="Y2" s="2"/>
      <c r="Z2" s="2"/>
      <c r="AA2" s="2"/>
      <c r="AB2" s="2"/>
      <c r="AC2" s="2"/>
      <c r="AD2" s="2"/>
    </row>
    <row r="3" spans="1:30" ht="17.25" customHeight="1" x14ac:dyDescent="0.4">
      <c r="A3" s="3" t="s">
        <v>1</v>
      </c>
    </row>
    <row r="4" spans="1:30" ht="17.25" customHeight="1" thickBot="1" x14ac:dyDescent="0.45">
      <c r="A4" s="3"/>
      <c r="B4" s="1" t="s">
        <v>2</v>
      </c>
    </row>
    <row r="5" spans="1:30" ht="17.25" customHeight="1" x14ac:dyDescent="0.4">
      <c r="A5" s="130" t="s">
        <v>3</v>
      </c>
      <c r="B5" s="131"/>
      <c r="C5" s="131"/>
      <c r="D5" s="131"/>
      <c r="E5" s="131"/>
      <c r="F5" s="131"/>
      <c r="G5" s="136" t="s">
        <v>164</v>
      </c>
      <c r="H5" s="136"/>
      <c r="I5" s="136"/>
      <c r="J5" s="139">
        <f>IFERROR(データシート!D8,"")</f>
        <v>0</v>
      </c>
      <c r="K5" s="139"/>
      <c r="L5" s="139"/>
      <c r="M5" s="139"/>
      <c r="N5" s="139"/>
      <c r="O5" s="139"/>
      <c r="P5" s="139"/>
      <c r="Q5" s="139"/>
      <c r="R5" s="139"/>
      <c r="S5" s="139"/>
      <c r="T5" s="139"/>
      <c r="U5" s="139"/>
      <c r="V5" s="139"/>
      <c r="W5" s="139"/>
      <c r="X5" s="139"/>
      <c r="Y5" s="139"/>
      <c r="Z5" s="139"/>
      <c r="AA5" s="139"/>
      <c r="AB5" s="139"/>
      <c r="AC5" s="139"/>
      <c r="AD5" s="140"/>
    </row>
    <row r="6" spans="1:30" ht="17.25" customHeight="1" x14ac:dyDescent="0.4">
      <c r="A6" s="132"/>
      <c r="B6" s="133"/>
      <c r="C6" s="133"/>
      <c r="D6" s="133"/>
      <c r="E6" s="133"/>
      <c r="F6" s="133"/>
      <c r="G6" s="137"/>
      <c r="H6" s="137"/>
      <c r="I6" s="137"/>
      <c r="J6" s="141"/>
      <c r="K6" s="141"/>
      <c r="L6" s="141"/>
      <c r="M6" s="141"/>
      <c r="N6" s="141"/>
      <c r="O6" s="141"/>
      <c r="P6" s="141"/>
      <c r="Q6" s="141"/>
      <c r="R6" s="141"/>
      <c r="S6" s="141"/>
      <c r="T6" s="141"/>
      <c r="U6" s="141"/>
      <c r="V6" s="141"/>
      <c r="W6" s="141"/>
      <c r="X6" s="141"/>
      <c r="Y6" s="141"/>
      <c r="Z6" s="141"/>
      <c r="AA6" s="141"/>
      <c r="AB6" s="141"/>
      <c r="AC6" s="141"/>
      <c r="AD6" s="142"/>
    </row>
    <row r="7" spans="1:30" ht="17.25" customHeight="1" thickBot="1" x14ac:dyDescent="0.45">
      <c r="A7" s="134"/>
      <c r="B7" s="135"/>
      <c r="C7" s="135"/>
      <c r="D7" s="135"/>
      <c r="E7" s="135"/>
      <c r="F7" s="135"/>
      <c r="G7" s="138"/>
      <c r="H7" s="138"/>
      <c r="I7" s="138"/>
      <c r="J7" s="143"/>
      <c r="K7" s="143"/>
      <c r="L7" s="143"/>
      <c r="M7" s="143"/>
      <c r="N7" s="143"/>
      <c r="O7" s="143"/>
      <c r="P7" s="143"/>
      <c r="Q7" s="143"/>
      <c r="R7" s="143"/>
      <c r="S7" s="143"/>
      <c r="T7" s="143"/>
      <c r="U7" s="143"/>
      <c r="V7" s="143"/>
      <c r="W7" s="143"/>
      <c r="X7" s="143"/>
      <c r="Y7" s="143"/>
      <c r="Z7" s="143"/>
      <c r="AA7" s="143"/>
      <c r="AB7" s="143"/>
      <c r="AC7" s="143"/>
      <c r="AD7" s="144"/>
    </row>
    <row r="8" spans="1:30" ht="12.95" customHeight="1" thickBot="1" x14ac:dyDescent="0.45">
      <c r="A8" s="145" t="s">
        <v>171</v>
      </c>
      <c r="B8" s="146"/>
      <c r="C8" s="146"/>
      <c r="D8" s="146"/>
      <c r="E8" s="146"/>
      <c r="F8" s="146"/>
      <c r="G8" s="149" t="s">
        <v>165</v>
      </c>
      <c r="H8" s="149"/>
      <c r="I8" s="150"/>
      <c r="J8" s="151" t="str">
        <f>IFERROR(IF(データシート!D16="BEV","〇",""),"")</f>
        <v/>
      </c>
      <c r="K8" s="152"/>
      <c r="L8" s="153" t="s">
        <v>4</v>
      </c>
      <c r="M8" s="153"/>
      <c r="N8" s="153"/>
      <c r="O8" s="153"/>
      <c r="P8" s="153"/>
      <c r="Q8" s="152" t="str">
        <f>IFERROR(IF(データシート!D16="PHEV","〇",""),"")</f>
        <v/>
      </c>
      <c r="R8" s="152"/>
      <c r="S8" s="153" t="s">
        <v>5</v>
      </c>
      <c r="T8" s="153"/>
      <c r="U8" s="153"/>
      <c r="V8" s="153"/>
      <c r="W8" s="153"/>
      <c r="X8" s="152" t="str">
        <f>IFERROR(IF(データシート!D16="FCV","〇",""),"")</f>
        <v/>
      </c>
      <c r="Y8" s="152"/>
      <c r="Z8" s="153" t="s">
        <v>6</v>
      </c>
      <c r="AA8" s="153"/>
      <c r="AB8" s="153"/>
      <c r="AC8" s="153"/>
      <c r="AD8" s="154"/>
    </row>
    <row r="9" spans="1:30" ht="12.95" customHeight="1" thickBot="1" x14ac:dyDescent="0.45">
      <c r="A9" s="147"/>
      <c r="B9" s="148"/>
      <c r="C9" s="148"/>
      <c r="D9" s="148"/>
      <c r="E9" s="148"/>
      <c r="F9" s="148"/>
      <c r="G9" s="122"/>
      <c r="H9" s="122"/>
      <c r="I9" s="123"/>
      <c r="J9" s="124"/>
      <c r="K9" s="125"/>
      <c r="L9" s="126"/>
      <c r="M9" s="126"/>
      <c r="N9" s="126"/>
      <c r="O9" s="126"/>
      <c r="P9" s="126"/>
      <c r="Q9" s="125"/>
      <c r="R9" s="125"/>
      <c r="S9" s="126"/>
      <c r="T9" s="126"/>
      <c r="U9" s="126"/>
      <c r="V9" s="126"/>
      <c r="W9" s="126"/>
      <c r="X9" s="125"/>
      <c r="Y9" s="125"/>
      <c r="Z9" s="126"/>
      <c r="AA9" s="126"/>
      <c r="AB9" s="126"/>
      <c r="AC9" s="126"/>
      <c r="AD9" s="127"/>
    </row>
    <row r="10" spans="1:30" ht="12.95" customHeight="1" thickBot="1" x14ac:dyDescent="0.45">
      <c r="A10" s="147"/>
      <c r="B10" s="148"/>
      <c r="C10" s="148"/>
      <c r="D10" s="148"/>
      <c r="E10" s="148"/>
      <c r="F10" s="148"/>
      <c r="G10" s="122"/>
      <c r="H10" s="122"/>
      <c r="I10" s="123"/>
      <c r="J10" s="124" t="str">
        <f>IFERROR(IF(データシート!D16="バッテリー交換式電気自動車(改造)","〇",""),"")</f>
        <v/>
      </c>
      <c r="K10" s="125"/>
      <c r="L10" s="155" t="s">
        <v>7</v>
      </c>
      <c r="M10" s="156"/>
      <c r="N10" s="156"/>
      <c r="O10" s="156"/>
      <c r="P10" s="156"/>
      <c r="Q10" s="125" t="str">
        <f>IFERROR(IF(データシート!D16="水素内燃機関型自動車(改造)","〇",""),"")</f>
        <v/>
      </c>
      <c r="R10" s="125"/>
      <c r="S10" s="155" t="s">
        <v>8</v>
      </c>
      <c r="T10" s="156"/>
      <c r="U10" s="156"/>
      <c r="V10" s="156"/>
      <c r="W10" s="156"/>
      <c r="X10" s="119"/>
      <c r="Y10" s="119"/>
      <c r="Z10" s="119"/>
      <c r="AA10" s="119"/>
      <c r="AB10" s="119"/>
      <c r="AC10" s="119"/>
      <c r="AD10" s="120"/>
    </row>
    <row r="11" spans="1:30" ht="12.95" customHeight="1" thickBot="1" x14ac:dyDescent="0.45">
      <c r="A11" s="147"/>
      <c r="B11" s="148"/>
      <c r="C11" s="148"/>
      <c r="D11" s="148"/>
      <c r="E11" s="148"/>
      <c r="F11" s="148"/>
      <c r="G11" s="122"/>
      <c r="H11" s="122"/>
      <c r="I11" s="123"/>
      <c r="J11" s="124"/>
      <c r="K11" s="125"/>
      <c r="L11" s="156"/>
      <c r="M11" s="156"/>
      <c r="N11" s="156"/>
      <c r="O11" s="156"/>
      <c r="P11" s="156"/>
      <c r="Q11" s="125"/>
      <c r="R11" s="125"/>
      <c r="S11" s="156"/>
      <c r="T11" s="156"/>
      <c r="U11" s="156"/>
      <c r="V11" s="156"/>
      <c r="W11" s="156"/>
      <c r="X11" s="119"/>
      <c r="Y11" s="119"/>
      <c r="Z11" s="119"/>
      <c r="AA11" s="119"/>
      <c r="AB11" s="119"/>
      <c r="AC11" s="119"/>
      <c r="AD11" s="120"/>
    </row>
    <row r="12" spans="1:30" ht="12.95" customHeight="1" thickBot="1" x14ac:dyDescent="0.45">
      <c r="A12" s="147"/>
      <c r="B12" s="148"/>
      <c r="C12" s="148"/>
      <c r="D12" s="148"/>
      <c r="E12" s="148"/>
      <c r="F12" s="148"/>
      <c r="G12" s="121" t="s">
        <v>166</v>
      </c>
      <c r="H12" s="122"/>
      <c r="I12" s="123"/>
      <c r="J12" s="124" t="str">
        <f>IFERROR(IF(データシート!D17="軽自動車(バン)","〇",""),"")</f>
        <v/>
      </c>
      <c r="K12" s="125"/>
      <c r="L12" s="126" t="s">
        <v>9</v>
      </c>
      <c r="M12" s="126"/>
      <c r="N12" s="126"/>
      <c r="O12" s="126"/>
      <c r="P12" s="126"/>
      <c r="Q12" s="125" t="str">
        <f>IFERROR(IF(データシート!D17="軽自動車(トラック)","〇",""),"")</f>
        <v/>
      </c>
      <c r="R12" s="125"/>
      <c r="S12" s="126" t="s">
        <v>10</v>
      </c>
      <c r="T12" s="126"/>
      <c r="U12" s="126"/>
      <c r="V12" s="126"/>
      <c r="W12" s="126"/>
      <c r="X12" s="125" t="str">
        <f>IFERROR(IF(データシート!D17="トラクタ","〇",""),"")</f>
        <v/>
      </c>
      <c r="Y12" s="125"/>
      <c r="Z12" s="126" t="s">
        <v>11</v>
      </c>
      <c r="AA12" s="126"/>
      <c r="AB12" s="126"/>
      <c r="AC12" s="126"/>
      <c r="AD12" s="127"/>
    </row>
    <row r="13" spans="1:30" ht="12.95" customHeight="1" thickBot="1" x14ac:dyDescent="0.45">
      <c r="A13" s="147"/>
      <c r="B13" s="148"/>
      <c r="C13" s="148"/>
      <c r="D13" s="148"/>
      <c r="E13" s="148"/>
      <c r="F13" s="148"/>
      <c r="G13" s="122"/>
      <c r="H13" s="122"/>
      <c r="I13" s="123"/>
      <c r="J13" s="124"/>
      <c r="K13" s="125"/>
      <c r="L13" s="126"/>
      <c r="M13" s="126"/>
      <c r="N13" s="126"/>
      <c r="O13" s="126"/>
      <c r="P13" s="126"/>
      <c r="Q13" s="125"/>
      <c r="R13" s="125"/>
      <c r="S13" s="126"/>
      <c r="T13" s="126"/>
      <c r="U13" s="126"/>
      <c r="V13" s="126"/>
      <c r="W13" s="126"/>
      <c r="X13" s="125"/>
      <c r="Y13" s="125"/>
      <c r="Z13" s="126"/>
      <c r="AA13" s="126"/>
      <c r="AB13" s="126"/>
      <c r="AC13" s="126"/>
      <c r="AD13" s="127"/>
    </row>
    <row r="14" spans="1:30" ht="12.95" customHeight="1" thickBot="1" x14ac:dyDescent="0.45">
      <c r="A14" s="147"/>
      <c r="B14" s="148"/>
      <c r="C14" s="148"/>
      <c r="D14" s="148"/>
      <c r="E14" s="148"/>
      <c r="F14" s="148"/>
      <c r="G14" s="122"/>
      <c r="H14" s="122"/>
      <c r="I14" s="123"/>
      <c r="J14" s="124" t="str">
        <f>IFERROR(IF(データシート!D17="トラック(小型)","〇",""),"")</f>
        <v/>
      </c>
      <c r="K14" s="125"/>
      <c r="L14" s="128" t="s">
        <v>12</v>
      </c>
      <c r="M14" s="126"/>
      <c r="N14" s="126"/>
      <c r="O14" s="126"/>
      <c r="P14" s="126"/>
      <c r="Q14" s="125" t="str">
        <f>IFERROR(IF(データシート!D17="トラック(中型)","〇",""),"")</f>
        <v/>
      </c>
      <c r="R14" s="125"/>
      <c r="S14" s="128" t="s">
        <v>13</v>
      </c>
      <c r="T14" s="126"/>
      <c r="U14" s="126"/>
      <c r="V14" s="126"/>
      <c r="W14" s="126"/>
      <c r="X14" s="125" t="str">
        <f>IFERROR(IF(データシート!D17="トラック(大型)","〇",""),"")</f>
        <v/>
      </c>
      <c r="Y14" s="125"/>
      <c r="Z14" s="128" t="s">
        <v>14</v>
      </c>
      <c r="AA14" s="126"/>
      <c r="AB14" s="126"/>
      <c r="AC14" s="126"/>
      <c r="AD14" s="127"/>
    </row>
    <row r="15" spans="1:30" ht="12.95" customHeight="1" thickBot="1" x14ac:dyDescent="0.45">
      <c r="A15" s="147"/>
      <c r="B15" s="148"/>
      <c r="C15" s="148"/>
      <c r="D15" s="148"/>
      <c r="E15" s="148"/>
      <c r="F15" s="148"/>
      <c r="G15" s="122"/>
      <c r="H15" s="122"/>
      <c r="I15" s="123"/>
      <c r="J15" s="124"/>
      <c r="K15" s="125"/>
      <c r="L15" s="126"/>
      <c r="M15" s="126"/>
      <c r="N15" s="126"/>
      <c r="O15" s="126"/>
      <c r="P15" s="126"/>
      <c r="Q15" s="125"/>
      <c r="R15" s="125"/>
      <c r="S15" s="126"/>
      <c r="T15" s="126"/>
      <c r="U15" s="126"/>
      <c r="V15" s="126"/>
      <c r="W15" s="126"/>
      <c r="X15" s="125"/>
      <c r="Y15" s="125"/>
      <c r="Z15" s="126"/>
      <c r="AA15" s="126"/>
      <c r="AB15" s="126"/>
      <c r="AC15" s="126"/>
      <c r="AD15" s="127"/>
    </row>
    <row r="16" spans="1:30" ht="12.95" customHeight="1" x14ac:dyDescent="0.4">
      <c r="A16" s="147"/>
      <c r="B16" s="148"/>
      <c r="C16" s="148"/>
      <c r="D16" s="148"/>
      <c r="E16" s="148"/>
      <c r="F16" s="148"/>
      <c r="G16" s="86" t="s">
        <v>167</v>
      </c>
      <c r="H16" s="86"/>
      <c r="I16" s="86"/>
      <c r="J16" s="114">
        <f>データシート!D19</f>
        <v>0</v>
      </c>
      <c r="K16" s="114"/>
      <c r="L16" s="114"/>
      <c r="M16" s="114"/>
      <c r="N16" s="114"/>
      <c r="O16" s="114"/>
      <c r="P16" s="114"/>
      <c r="Q16" s="114"/>
      <c r="R16" s="114"/>
      <c r="S16" s="114"/>
      <c r="T16" s="114"/>
      <c r="U16" s="114"/>
      <c r="V16" s="114"/>
      <c r="W16" s="114"/>
      <c r="X16" s="114"/>
      <c r="Y16" s="114"/>
      <c r="Z16" s="114"/>
      <c r="AA16" s="114"/>
      <c r="AB16" s="114"/>
      <c r="AC16" s="114"/>
      <c r="AD16" s="115"/>
    </row>
    <row r="17" spans="1:30" ht="12.95" customHeight="1" x14ac:dyDescent="0.4">
      <c r="A17" s="147"/>
      <c r="B17" s="148"/>
      <c r="C17" s="148"/>
      <c r="D17" s="148"/>
      <c r="E17" s="148"/>
      <c r="F17" s="148"/>
      <c r="G17" s="86"/>
      <c r="H17" s="86"/>
      <c r="I17" s="86"/>
      <c r="J17" s="86"/>
      <c r="K17" s="86"/>
      <c r="L17" s="86"/>
      <c r="M17" s="86"/>
      <c r="N17" s="86"/>
      <c r="O17" s="86"/>
      <c r="P17" s="86"/>
      <c r="Q17" s="86"/>
      <c r="R17" s="86"/>
      <c r="S17" s="86"/>
      <c r="T17" s="86"/>
      <c r="U17" s="86"/>
      <c r="V17" s="86"/>
      <c r="W17" s="86"/>
      <c r="X17" s="86"/>
      <c r="Y17" s="86"/>
      <c r="Z17" s="86"/>
      <c r="AA17" s="86"/>
      <c r="AB17" s="86"/>
      <c r="AC17" s="86"/>
      <c r="AD17" s="109"/>
    </row>
    <row r="18" spans="1:30" ht="12.95" customHeight="1" x14ac:dyDescent="0.4">
      <c r="A18" s="147"/>
      <c r="B18" s="148"/>
      <c r="C18" s="148"/>
      <c r="D18" s="148"/>
      <c r="E18" s="148"/>
      <c r="F18" s="148"/>
      <c r="G18" s="86" t="s">
        <v>168</v>
      </c>
      <c r="H18" s="86"/>
      <c r="I18" s="86"/>
      <c r="J18" s="86">
        <f>データシート!D20</f>
        <v>0</v>
      </c>
      <c r="K18" s="86"/>
      <c r="L18" s="86"/>
      <c r="M18" s="86"/>
      <c r="N18" s="86"/>
      <c r="O18" s="86"/>
      <c r="P18" s="86"/>
      <c r="Q18" s="86"/>
      <c r="R18" s="86"/>
      <c r="S18" s="86"/>
      <c r="T18" s="86"/>
      <c r="U18" s="86"/>
      <c r="V18" s="86"/>
      <c r="W18" s="86"/>
      <c r="X18" s="86"/>
      <c r="Y18" s="86"/>
      <c r="Z18" s="86"/>
      <c r="AA18" s="86"/>
      <c r="AB18" s="86"/>
      <c r="AC18" s="86"/>
      <c r="AD18" s="109"/>
    </row>
    <row r="19" spans="1:30" ht="12.95" customHeight="1" x14ac:dyDescent="0.4">
      <c r="A19" s="147"/>
      <c r="B19" s="148"/>
      <c r="C19" s="148"/>
      <c r="D19" s="148"/>
      <c r="E19" s="148"/>
      <c r="F19" s="148"/>
      <c r="G19" s="86"/>
      <c r="H19" s="86"/>
      <c r="I19" s="86"/>
      <c r="J19" s="86"/>
      <c r="K19" s="86"/>
      <c r="L19" s="86"/>
      <c r="M19" s="86"/>
      <c r="N19" s="86"/>
      <c r="O19" s="86"/>
      <c r="P19" s="86"/>
      <c r="Q19" s="86"/>
      <c r="R19" s="86"/>
      <c r="S19" s="86"/>
      <c r="T19" s="86"/>
      <c r="U19" s="86"/>
      <c r="V19" s="86"/>
      <c r="W19" s="86"/>
      <c r="X19" s="86"/>
      <c r="Y19" s="86"/>
      <c r="Z19" s="86"/>
      <c r="AA19" s="86"/>
      <c r="AB19" s="86"/>
      <c r="AC19" s="86"/>
      <c r="AD19" s="109"/>
    </row>
    <row r="20" spans="1:30" ht="12.95" customHeight="1" x14ac:dyDescent="0.4">
      <c r="A20" s="147"/>
      <c r="B20" s="148"/>
      <c r="C20" s="148"/>
      <c r="D20" s="148"/>
      <c r="E20" s="148"/>
      <c r="F20" s="148"/>
      <c r="G20" s="116" t="s">
        <v>169</v>
      </c>
      <c r="H20" s="86"/>
      <c r="I20" s="86"/>
      <c r="J20" s="86">
        <f>データシート!D21</f>
        <v>0</v>
      </c>
      <c r="K20" s="86"/>
      <c r="L20" s="86"/>
      <c r="M20" s="87"/>
      <c r="N20" s="117" t="s">
        <v>15</v>
      </c>
      <c r="O20" s="118">
        <f>データシート!L21</f>
        <v>0</v>
      </c>
      <c r="P20" s="86"/>
      <c r="Q20" s="86"/>
      <c r="R20" s="86"/>
      <c r="S20" s="86"/>
      <c r="T20" s="86"/>
      <c r="U20" s="64" t="s">
        <v>170</v>
      </c>
      <c r="V20" s="64"/>
      <c r="W20" s="64"/>
      <c r="X20" s="64"/>
      <c r="Y20" s="64"/>
      <c r="Z20" s="64"/>
      <c r="AA20" s="86">
        <f>データシート!D22</f>
        <v>0</v>
      </c>
      <c r="AB20" s="86"/>
      <c r="AC20" s="86"/>
      <c r="AD20" s="109"/>
    </row>
    <row r="21" spans="1:30" ht="12.95" customHeight="1" x14ac:dyDescent="0.4">
      <c r="A21" s="147"/>
      <c r="B21" s="148"/>
      <c r="C21" s="148"/>
      <c r="D21" s="148"/>
      <c r="E21" s="148"/>
      <c r="F21" s="148"/>
      <c r="G21" s="86"/>
      <c r="H21" s="86"/>
      <c r="I21" s="86"/>
      <c r="J21" s="86"/>
      <c r="K21" s="86"/>
      <c r="L21" s="86"/>
      <c r="M21" s="87"/>
      <c r="N21" s="117"/>
      <c r="O21" s="118"/>
      <c r="P21" s="86"/>
      <c r="Q21" s="86"/>
      <c r="R21" s="86"/>
      <c r="S21" s="86"/>
      <c r="T21" s="86"/>
      <c r="U21" s="64"/>
      <c r="V21" s="64"/>
      <c r="W21" s="64"/>
      <c r="X21" s="64"/>
      <c r="Y21" s="64"/>
      <c r="Z21" s="64"/>
      <c r="AA21" s="86"/>
      <c r="AB21" s="86"/>
      <c r="AC21" s="86"/>
      <c r="AD21" s="109"/>
    </row>
    <row r="22" spans="1:30" ht="12.95" customHeight="1" x14ac:dyDescent="0.4">
      <c r="A22" s="96" t="s">
        <v>16</v>
      </c>
      <c r="B22" s="97"/>
      <c r="C22" s="97"/>
      <c r="D22" s="97"/>
      <c r="E22" s="97"/>
      <c r="F22" s="97"/>
      <c r="G22" s="86" t="s">
        <v>17</v>
      </c>
      <c r="H22" s="86"/>
      <c r="I22" s="86"/>
      <c r="J22" s="102">
        <f>データシート!D12</f>
        <v>0</v>
      </c>
      <c r="K22" s="102"/>
      <c r="L22" s="102"/>
      <c r="M22" s="102"/>
      <c r="N22" s="102"/>
      <c r="O22" s="102"/>
      <c r="P22" s="103" t="s">
        <v>18</v>
      </c>
      <c r="Q22" s="104"/>
      <c r="R22" s="104"/>
      <c r="S22" s="104"/>
      <c r="T22" s="104"/>
      <c r="U22" s="105">
        <f>データシート!D13</f>
        <v>0</v>
      </c>
      <c r="V22" s="105"/>
      <c r="W22" s="105"/>
      <c r="X22" s="105"/>
      <c r="Y22" s="105"/>
      <c r="Z22" s="105"/>
      <c r="AA22" s="105"/>
      <c r="AB22" s="105"/>
      <c r="AC22" s="105"/>
      <c r="AD22" s="106"/>
    </row>
    <row r="23" spans="1:30" ht="12.95" customHeight="1" x14ac:dyDescent="0.4">
      <c r="A23" s="98"/>
      <c r="B23" s="77"/>
      <c r="C23" s="77"/>
      <c r="D23" s="77"/>
      <c r="E23" s="77"/>
      <c r="F23" s="77"/>
      <c r="G23" s="86"/>
      <c r="H23" s="86"/>
      <c r="I23" s="86"/>
      <c r="J23" s="102"/>
      <c r="K23" s="102"/>
      <c r="L23" s="102"/>
      <c r="M23" s="102"/>
      <c r="N23" s="102"/>
      <c r="O23" s="102"/>
      <c r="P23" s="104"/>
      <c r="Q23" s="104"/>
      <c r="R23" s="104"/>
      <c r="S23" s="104"/>
      <c r="T23" s="104"/>
      <c r="U23" s="105"/>
      <c r="V23" s="105"/>
      <c r="W23" s="105"/>
      <c r="X23" s="105"/>
      <c r="Y23" s="105"/>
      <c r="Z23" s="105"/>
      <c r="AA23" s="105"/>
      <c r="AB23" s="105"/>
      <c r="AC23" s="105"/>
      <c r="AD23" s="106"/>
    </row>
    <row r="24" spans="1:30" ht="12.95" customHeight="1" x14ac:dyDescent="0.4">
      <c r="A24" s="98"/>
      <c r="B24" s="77"/>
      <c r="C24" s="77"/>
      <c r="D24" s="77"/>
      <c r="E24" s="77"/>
      <c r="F24" s="77"/>
      <c r="G24" s="64" t="s">
        <v>19</v>
      </c>
      <c r="H24" s="64"/>
      <c r="I24" s="64"/>
      <c r="J24" s="86" t="s">
        <v>20</v>
      </c>
      <c r="K24" s="86"/>
      <c r="L24" s="86"/>
      <c r="M24" s="86"/>
      <c r="N24" s="86"/>
      <c r="O24" s="86"/>
      <c r="P24" s="86"/>
      <c r="Q24" s="86"/>
      <c r="R24" s="86"/>
      <c r="S24" s="86"/>
      <c r="T24" s="86"/>
      <c r="U24" s="86"/>
      <c r="V24" s="86"/>
      <c r="W24" s="86"/>
      <c r="X24" s="86"/>
      <c r="Y24" s="86"/>
      <c r="Z24" s="86"/>
      <c r="AA24" s="86"/>
      <c r="AB24" s="86"/>
      <c r="AC24" s="86"/>
      <c r="AD24" s="109"/>
    </row>
    <row r="25" spans="1:30" ht="12.95" customHeight="1" x14ac:dyDescent="0.4">
      <c r="A25" s="98"/>
      <c r="B25" s="77"/>
      <c r="C25" s="77"/>
      <c r="D25" s="77"/>
      <c r="E25" s="77"/>
      <c r="F25" s="77"/>
      <c r="G25" s="64"/>
      <c r="H25" s="64"/>
      <c r="I25" s="64"/>
      <c r="J25" s="86"/>
      <c r="K25" s="86"/>
      <c r="L25" s="86"/>
      <c r="M25" s="86"/>
      <c r="N25" s="86"/>
      <c r="O25" s="86"/>
      <c r="P25" s="86"/>
      <c r="Q25" s="86"/>
      <c r="R25" s="86"/>
      <c r="S25" s="86"/>
      <c r="T25" s="86"/>
      <c r="U25" s="86"/>
      <c r="V25" s="86"/>
      <c r="W25" s="86"/>
      <c r="X25" s="86"/>
      <c r="Y25" s="86"/>
      <c r="Z25" s="86"/>
      <c r="AA25" s="86"/>
      <c r="AB25" s="86"/>
      <c r="AC25" s="86"/>
      <c r="AD25" s="109"/>
    </row>
    <row r="26" spans="1:30" ht="12.95" customHeight="1" x14ac:dyDescent="0.4">
      <c r="A26" s="98"/>
      <c r="B26" s="77"/>
      <c r="C26" s="77"/>
      <c r="D26" s="77"/>
      <c r="E26" s="77"/>
      <c r="F26" s="77"/>
      <c r="G26" s="64" t="s">
        <v>172</v>
      </c>
      <c r="H26" s="64"/>
      <c r="I26" s="64"/>
      <c r="J26" s="86" t="s">
        <v>21</v>
      </c>
      <c r="K26" s="86"/>
      <c r="L26" s="87"/>
      <c r="M26" s="110">
        <f>データシート!D23</f>
        <v>0</v>
      </c>
      <c r="N26" s="111"/>
      <c r="O26" s="111"/>
      <c r="P26" s="111"/>
      <c r="Q26" s="111"/>
      <c r="R26" s="111"/>
      <c r="S26" s="111"/>
      <c r="T26" s="111"/>
      <c r="U26" s="111"/>
      <c r="V26" s="111"/>
      <c r="W26" s="111"/>
      <c r="X26" s="111"/>
      <c r="Y26" s="111"/>
      <c r="Z26" s="111"/>
      <c r="AA26" s="111"/>
      <c r="AB26" s="111"/>
      <c r="AC26" s="111"/>
      <c r="AD26" s="112"/>
    </row>
    <row r="27" spans="1:30" ht="12.95" customHeight="1" x14ac:dyDescent="0.4">
      <c r="A27" s="98"/>
      <c r="B27" s="77"/>
      <c r="C27" s="77"/>
      <c r="D27" s="77"/>
      <c r="E27" s="77"/>
      <c r="F27" s="77"/>
      <c r="G27" s="64"/>
      <c r="H27" s="64"/>
      <c r="I27" s="64"/>
      <c r="J27" s="86"/>
      <c r="K27" s="86"/>
      <c r="L27" s="87"/>
      <c r="M27" s="110"/>
      <c r="N27" s="111"/>
      <c r="O27" s="111"/>
      <c r="P27" s="111"/>
      <c r="Q27" s="111"/>
      <c r="R27" s="111"/>
      <c r="S27" s="111"/>
      <c r="T27" s="111"/>
      <c r="U27" s="111"/>
      <c r="V27" s="111"/>
      <c r="W27" s="111"/>
      <c r="X27" s="111"/>
      <c r="Y27" s="111"/>
      <c r="Z27" s="111"/>
      <c r="AA27" s="111"/>
      <c r="AB27" s="111"/>
      <c r="AC27" s="111"/>
      <c r="AD27" s="112"/>
    </row>
    <row r="28" spans="1:30" ht="12.95" customHeight="1" x14ac:dyDescent="0.4">
      <c r="A28" s="98"/>
      <c r="B28" s="77"/>
      <c r="C28" s="77"/>
      <c r="D28" s="77"/>
      <c r="E28" s="77"/>
      <c r="F28" s="77"/>
      <c r="G28" s="113" t="s">
        <v>22</v>
      </c>
      <c r="H28" s="64"/>
      <c r="I28" s="64"/>
      <c r="J28" s="86" t="s">
        <v>23</v>
      </c>
      <c r="K28" s="86"/>
      <c r="L28" s="87"/>
      <c r="M28" s="90" t="str">
        <f>データシート!S24</f>
        <v/>
      </c>
      <c r="N28" s="91"/>
      <c r="O28" s="91"/>
      <c r="P28" s="91"/>
      <c r="Q28" s="91"/>
      <c r="R28" s="91"/>
      <c r="S28" s="91"/>
      <c r="T28" s="91"/>
      <c r="U28" s="91"/>
      <c r="V28" s="91"/>
      <c r="W28" s="91"/>
      <c r="X28" s="91"/>
      <c r="Y28" s="91"/>
      <c r="Z28" s="91"/>
      <c r="AA28" s="91"/>
      <c r="AB28" s="91"/>
      <c r="AC28" s="91"/>
      <c r="AD28" s="92"/>
    </row>
    <row r="29" spans="1:30" ht="12.95" customHeight="1" x14ac:dyDescent="0.4">
      <c r="A29" s="98"/>
      <c r="B29" s="77"/>
      <c r="C29" s="77"/>
      <c r="D29" s="77"/>
      <c r="E29" s="77"/>
      <c r="F29" s="77"/>
      <c r="G29" s="64"/>
      <c r="H29" s="64"/>
      <c r="I29" s="64"/>
      <c r="J29" s="86"/>
      <c r="K29" s="86"/>
      <c r="L29" s="87"/>
      <c r="M29" s="90"/>
      <c r="N29" s="91"/>
      <c r="O29" s="91"/>
      <c r="P29" s="91"/>
      <c r="Q29" s="91"/>
      <c r="R29" s="91"/>
      <c r="S29" s="91"/>
      <c r="T29" s="91"/>
      <c r="U29" s="91"/>
      <c r="V29" s="91"/>
      <c r="W29" s="91"/>
      <c r="X29" s="91"/>
      <c r="Y29" s="91"/>
      <c r="Z29" s="91"/>
      <c r="AA29" s="91"/>
      <c r="AB29" s="91"/>
      <c r="AC29" s="91"/>
      <c r="AD29" s="92"/>
    </row>
    <row r="30" spans="1:30" ht="12.95" customHeight="1" x14ac:dyDescent="0.4">
      <c r="A30" s="98"/>
      <c r="B30" s="77"/>
      <c r="C30" s="77"/>
      <c r="D30" s="77"/>
      <c r="E30" s="77"/>
      <c r="F30" s="77"/>
      <c r="G30" s="64" t="s">
        <v>173</v>
      </c>
      <c r="H30" s="64"/>
      <c r="I30" s="64"/>
      <c r="J30" s="79"/>
      <c r="K30" s="80"/>
      <c r="L30" s="80"/>
      <c r="M30" s="80">
        <f>IFERROR(データシート!D24,"")</f>
        <v>0</v>
      </c>
      <c r="N30" s="80"/>
      <c r="O30" s="80"/>
      <c r="P30" s="80"/>
      <c r="Q30" s="80"/>
      <c r="R30" s="80"/>
      <c r="S30" s="80"/>
      <c r="T30" s="80"/>
      <c r="U30" s="80"/>
      <c r="V30" s="80"/>
      <c r="W30" s="80"/>
      <c r="X30" s="80"/>
      <c r="Y30" s="80"/>
      <c r="Z30" s="80"/>
      <c r="AA30" s="80"/>
      <c r="AB30" s="80"/>
      <c r="AC30" s="80"/>
      <c r="AD30" s="83"/>
    </row>
    <row r="31" spans="1:30" ht="12.95" customHeight="1" x14ac:dyDescent="0.4">
      <c r="A31" s="98"/>
      <c r="B31" s="77"/>
      <c r="C31" s="77"/>
      <c r="D31" s="77"/>
      <c r="E31" s="77"/>
      <c r="F31" s="77"/>
      <c r="G31" s="64"/>
      <c r="H31" s="64"/>
      <c r="I31" s="64"/>
      <c r="J31" s="81"/>
      <c r="K31" s="82"/>
      <c r="L31" s="82"/>
      <c r="M31" s="82"/>
      <c r="N31" s="82"/>
      <c r="O31" s="82"/>
      <c r="P31" s="82"/>
      <c r="Q31" s="82"/>
      <c r="R31" s="82"/>
      <c r="S31" s="82"/>
      <c r="T31" s="82"/>
      <c r="U31" s="82"/>
      <c r="V31" s="82"/>
      <c r="W31" s="82"/>
      <c r="X31" s="82"/>
      <c r="Y31" s="82"/>
      <c r="Z31" s="82"/>
      <c r="AA31" s="82"/>
      <c r="AB31" s="82"/>
      <c r="AC31" s="82"/>
      <c r="AD31" s="84"/>
    </row>
    <row r="32" spans="1:30" s="4" customFormat="1" ht="12.95" customHeight="1" x14ac:dyDescent="0.4">
      <c r="A32" s="98"/>
      <c r="B32" s="77"/>
      <c r="C32" s="77"/>
      <c r="D32" s="77"/>
      <c r="E32" s="77"/>
      <c r="F32" s="77"/>
      <c r="G32" s="64" t="s">
        <v>174</v>
      </c>
      <c r="H32" s="64"/>
      <c r="I32" s="64"/>
      <c r="J32" s="86" t="s">
        <v>24</v>
      </c>
      <c r="K32" s="86"/>
      <c r="L32" s="87"/>
      <c r="M32" s="90" t="str">
        <f>IFERROR(データシート!V24,"")</f>
        <v/>
      </c>
      <c r="N32" s="91"/>
      <c r="O32" s="91"/>
      <c r="P32" s="91"/>
      <c r="Q32" s="91"/>
      <c r="R32" s="91"/>
      <c r="S32" s="91"/>
      <c r="T32" s="91"/>
      <c r="U32" s="91"/>
      <c r="V32" s="91"/>
      <c r="W32" s="91"/>
      <c r="X32" s="91"/>
      <c r="Y32" s="91"/>
      <c r="Z32" s="91"/>
      <c r="AA32" s="91"/>
      <c r="AB32" s="91"/>
      <c r="AC32" s="91"/>
      <c r="AD32" s="92"/>
    </row>
    <row r="33" spans="1:30" s="4" customFormat="1" ht="12.95" customHeight="1" thickBot="1" x14ac:dyDescent="0.45">
      <c r="A33" s="98"/>
      <c r="B33" s="77"/>
      <c r="C33" s="77"/>
      <c r="D33" s="77"/>
      <c r="E33" s="77"/>
      <c r="F33" s="77"/>
      <c r="G33" s="85"/>
      <c r="H33" s="85"/>
      <c r="I33" s="85"/>
      <c r="J33" s="88"/>
      <c r="K33" s="88"/>
      <c r="L33" s="89"/>
      <c r="M33" s="93"/>
      <c r="N33" s="94"/>
      <c r="O33" s="94"/>
      <c r="P33" s="94"/>
      <c r="Q33" s="94"/>
      <c r="R33" s="94"/>
      <c r="S33" s="94"/>
      <c r="T33" s="94"/>
      <c r="U33" s="94"/>
      <c r="V33" s="94"/>
      <c r="W33" s="94"/>
      <c r="X33" s="94"/>
      <c r="Y33" s="94"/>
      <c r="Z33" s="94"/>
      <c r="AA33" s="94"/>
      <c r="AB33" s="94"/>
      <c r="AC33" s="94"/>
      <c r="AD33" s="95"/>
    </row>
    <row r="34" spans="1:30" ht="12.95" customHeight="1" x14ac:dyDescent="0.4">
      <c r="A34" s="98"/>
      <c r="B34" s="77"/>
      <c r="C34" s="77"/>
      <c r="D34" s="77"/>
      <c r="E34" s="77"/>
      <c r="F34" s="99"/>
      <c r="G34" s="107" t="s">
        <v>25</v>
      </c>
      <c r="H34" s="107"/>
      <c r="I34" s="107"/>
      <c r="J34" s="70" t="str">
        <f>IFERROR(IF(データシート!D14="有り","〇",""),"")</f>
        <v/>
      </c>
      <c r="K34" s="71"/>
      <c r="L34" s="76" t="s">
        <v>26</v>
      </c>
      <c r="M34" s="76"/>
      <c r="N34" s="76"/>
      <c r="O34" s="76"/>
      <c r="P34" s="76"/>
      <c r="Q34" s="70" t="str">
        <f>IFERROR(IF(データシート!D14="無し","〇",""),"")</f>
        <v/>
      </c>
      <c r="R34" s="71"/>
      <c r="S34" s="76" t="s">
        <v>27</v>
      </c>
      <c r="T34" s="76"/>
      <c r="U34" s="76"/>
      <c r="V34" s="76"/>
      <c r="W34" s="76"/>
      <c r="X34" s="5"/>
      <c r="Y34" s="5"/>
      <c r="Z34" s="5"/>
      <c r="AA34" s="5"/>
      <c r="AB34" s="5"/>
      <c r="AC34" s="5"/>
      <c r="AD34" s="6"/>
    </row>
    <row r="35" spans="1:30" ht="12.95" customHeight="1" thickBot="1" x14ac:dyDescent="0.45">
      <c r="A35" s="100"/>
      <c r="B35" s="78"/>
      <c r="C35" s="78"/>
      <c r="D35" s="78"/>
      <c r="E35" s="78"/>
      <c r="F35" s="101"/>
      <c r="G35" s="108"/>
      <c r="H35" s="108"/>
      <c r="I35" s="108"/>
      <c r="J35" s="74"/>
      <c r="K35" s="75"/>
      <c r="L35" s="78"/>
      <c r="M35" s="78"/>
      <c r="N35" s="78"/>
      <c r="O35" s="78"/>
      <c r="P35" s="78"/>
      <c r="Q35" s="74"/>
      <c r="R35" s="75"/>
      <c r="S35" s="78"/>
      <c r="T35" s="78"/>
      <c r="U35" s="78"/>
      <c r="V35" s="78"/>
      <c r="W35" s="78"/>
      <c r="X35" s="7"/>
      <c r="Y35" s="7"/>
      <c r="Z35" s="7"/>
      <c r="AA35" s="7"/>
      <c r="AB35" s="7"/>
      <c r="AC35" s="7"/>
      <c r="AD35" s="8"/>
    </row>
    <row r="36" spans="1:30" ht="12.95" customHeight="1" x14ac:dyDescent="0.4">
      <c r="A36" s="65" t="s">
        <v>28</v>
      </c>
      <c r="B36" s="66"/>
      <c r="C36" s="66"/>
      <c r="D36" s="66"/>
      <c r="E36" s="66"/>
      <c r="F36" s="66"/>
      <c r="G36" s="67"/>
      <c r="H36" s="67"/>
      <c r="I36" s="67"/>
      <c r="J36" s="70" t="str">
        <f>IFERROR(IF(データシート!D15="有り","〇",""),"")</f>
        <v/>
      </c>
      <c r="K36" s="71"/>
      <c r="L36" s="76" t="s">
        <v>26</v>
      </c>
      <c r="M36" s="76"/>
      <c r="N36" s="76"/>
      <c r="O36" s="76"/>
      <c r="P36" s="76"/>
      <c r="Q36" s="70" t="str">
        <f>IFERROR(IF(データシート!D15="無し","〇",""),"")</f>
        <v/>
      </c>
      <c r="R36" s="71"/>
      <c r="S36" s="76" t="s">
        <v>27</v>
      </c>
      <c r="T36" s="76"/>
      <c r="U36" s="76"/>
      <c r="V36" s="76"/>
      <c r="W36" s="76"/>
      <c r="X36" s="9"/>
      <c r="Y36" s="9"/>
      <c r="Z36" s="9"/>
      <c r="AA36" s="9"/>
      <c r="AB36" s="9"/>
      <c r="AC36" s="9"/>
      <c r="AD36" s="10"/>
    </row>
    <row r="37" spans="1:30" ht="12.75" customHeight="1" x14ac:dyDescent="0.4">
      <c r="A37" s="65"/>
      <c r="B37" s="66"/>
      <c r="C37" s="66"/>
      <c r="D37" s="66"/>
      <c r="E37" s="66"/>
      <c r="F37" s="66"/>
      <c r="G37" s="66"/>
      <c r="H37" s="66"/>
      <c r="I37" s="66"/>
      <c r="J37" s="72"/>
      <c r="K37" s="73"/>
      <c r="L37" s="77"/>
      <c r="M37" s="77"/>
      <c r="N37" s="77"/>
      <c r="O37" s="77"/>
      <c r="P37" s="77"/>
      <c r="Q37" s="72"/>
      <c r="R37" s="73"/>
      <c r="S37" s="77"/>
      <c r="T37" s="77"/>
      <c r="U37" s="77"/>
      <c r="V37" s="77"/>
      <c r="W37" s="77"/>
      <c r="X37" s="11"/>
      <c r="Y37" s="11"/>
      <c r="Z37" s="11"/>
      <c r="AA37" s="11"/>
      <c r="AB37" s="11"/>
      <c r="AC37" s="11"/>
      <c r="AD37" s="12"/>
    </row>
    <row r="38" spans="1:30" ht="12.95" customHeight="1" x14ac:dyDescent="0.4">
      <c r="A38" s="65"/>
      <c r="B38" s="66"/>
      <c r="C38" s="66"/>
      <c r="D38" s="66"/>
      <c r="E38" s="66"/>
      <c r="F38" s="66"/>
      <c r="G38" s="66"/>
      <c r="H38" s="66"/>
      <c r="I38" s="66"/>
      <c r="J38" s="72"/>
      <c r="K38" s="73"/>
      <c r="L38" s="77"/>
      <c r="M38" s="77"/>
      <c r="N38" s="77"/>
      <c r="O38" s="77"/>
      <c r="P38" s="77"/>
      <c r="Q38" s="72"/>
      <c r="R38" s="73"/>
      <c r="S38" s="77"/>
      <c r="T38" s="77"/>
      <c r="U38" s="77"/>
      <c r="V38" s="77"/>
      <c r="W38" s="77"/>
      <c r="X38" s="11"/>
      <c r="Y38" s="11"/>
      <c r="Z38" s="11"/>
      <c r="AA38" s="11"/>
      <c r="AB38" s="11"/>
      <c r="AC38" s="11"/>
      <c r="AD38" s="12"/>
    </row>
    <row r="39" spans="1:30" ht="12.95" customHeight="1" thickBot="1" x14ac:dyDescent="0.45">
      <c r="A39" s="68"/>
      <c r="B39" s="69"/>
      <c r="C39" s="69"/>
      <c r="D39" s="69"/>
      <c r="E39" s="69"/>
      <c r="F39" s="69"/>
      <c r="G39" s="69"/>
      <c r="H39" s="69"/>
      <c r="I39" s="69"/>
      <c r="J39" s="74"/>
      <c r="K39" s="75"/>
      <c r="L39" s="78"/>
      <c r="M39" s="78"/>
      <c r="N39" s="78"/>
      <c r="O39" s="78"/>
      <c r="P39" s="78"/>
      <c r="Q39" s="74"/>
      <c r="R39" s="75"/>
      <c r="S39" s="78"/>
      <c r="T39" s="78"/>
      <c r="U39" s="78"/>
      <c r="V39" s="78"/>
      <c r="W39" s="78"/>
      <c r="X39" s="13"/>
      <c r="Y39" s="13"/>
      <c r="Z39" s="13"/>
      <c r="AA39" s="13"/>
      <c r="AB39" s="13"/>
      <c r="AC39" s="13"/>
      <c r="AD39" s="14"/>
    </row>
    <row r="40" spans="1:30" s="4" customFormat="1" ht="12.95" customHeight="1" x14ac:dyDescent="0.4">
      <c r="A40" s="4" t="s">
        <v>29</v>
      </c>
      <c r="C40" s="4" t="s">
        <v>30</v>
      </c>
    </row>
    <row r="41" spans="1:30" s="4" customFormat="1" ht="12.95" customHeight="1" x14ac:dyDescent="0.4">
      <c r="A41" s="4" t="s">
        <v>31</v>
      </c>
      <c r="C41" s="4" t="s">
        <v>32</v>
      </c>
    </row>
    <row r="42" spans="1:30" s="4" customFormat="1" ht="12.95" customHeight="1" x14ac:dyDescent="0.4">
      <c r="A42" s="4" t="s">
        <v>33</v>
      </c>
      <c r="C42" s="4" t="s">
        <v>34</v>
      </c>
      <c r="M42" s="4" t="s">
        <v>35</v>
      </c>
    </row>
    <row r="43" spans="1:30" s="4" customFormat="1" ht="12.95" customHeight="1" x14ac:dyDescent="0.4">
      <c r="M43" s="4" t="s">
        <v>36</v>
      </c>
    </row>
    <row r="44" spans="1:30" s="4" customFormat="1" ht="12.95" customHeight="1" x14ac:dyDescent="0.4">
      <c r="M44" s="4" t="s">
        <v>37</v>
      </c>
    </row>
    <row r="45" spans="1:30" s="4" customFormat="1" ht="12.95" customHeight="1" x14ac:dyDescent="0.4">
      <c r="A45" s="4" t="s">
        <v>38</v>
      </c>
      <c r="C45" s="4" t="s">
        <v>39</v>
      </c>
    </row>
    <row r="46" spans="1:30" s="4" customFormat="1" ht="12.95" customHeight="1" x14ac:dyDescent="0.4">
      <c r="A46" s="4" t="s">
        <v>40</v>
      </c>
      <c r="C46" s="4" t="s">
        <v>41</v>
      </c>
    </row>
    <row r="47" spans="1:30" s="4" customFormat="1" ht="9.9499999999999993" customHeight="1" x14ac:dyDescent="0.4">
      <c r="C47" s="4" t="s">
        <v>42</v>
      </c>
    </row>
    <row r="48" spans="1:30" s="4" customFormat="1" ht="9.9499999999999993" customHeight="1" x14ac:dyDescent="0.4">
      <c r="A48" s="4" t="s">
        <v>43</v>
      </c>
      <c r="C48" s="4" t="s">
        <v>44</v>
      </c>
    </row>
    <row r="49" spans="1:3" s="4" customFormat="1" ht="9.9499999999999993" customHeight="1" x14ac:dyDescent="0.4">
      <c r="A49" s="4" t="s">
        <v>45</v>
      </c>
      <c r="C49" s="4" t="s">
        <v>46</v>
      </c>
    </row>
    <row r="50" spans="1:3" s="4" customFormat="1" ht="9.9499999999999993" customHeight="1" x14ac:dyDescent="0.4">
      <c r="A50" s="4" t="s">
        <v>47</v>
      </c>
      <c r="C50" s="4" t="s">
        <v>48</v>
      </c>
    </row>
    <row r="51" spans="1:3" s="4" customFormat="1" ht="9.9499999999999993" customHeight="1" x14ac:dyDescent="0.4">
      <c r="A51" s="4" t="s">
        <v>49</v>
      </c>
      <c r="C51" s="4" t="s">
        <v>175</v>
      </c>
    </row>
    <row r="52" spans="1:3" s="4" customFormat="1" ht="9.9499999999999993" customHeight="1" x14ac:dyDescent="0.4">
      <c r="A52" s="4" t="s">
        <v>50</v>
      </c>
      <c r="C52" s="4" t="s">
        <v>51</v>
      </c>
    </row>
    <row r="53" spans="1:3" s="4" customFormat="1" ht="9.9499999999999993" customHeight="1" x14ac:dyDescent="0.4">
      <c r="A53" s="4" t="s">
        <v>52</v>
      </c>
      <c r="C53" s="4" t="s">
        <v>193</v>
      </c>
    </row>
    <row r="54" spans="1:3" s="4" customFormat="1" ht="9.9499999999999993" customHeight="1" x14ac:dyDescent="0.4"/>
    <row r="55" spans="1:3" ht="9.9499999999999993" customHeight="1" x14ac:dyDescent="0.4"/>
    <row r="56" spans="1:3" ht="9.9499999999999993" customHeight="1" x14ac:dyDescent="0.4"/>
    <row r="57" spans="1:3" ht="9.9499999999999993" customHeight="1" x14ac:dyDescent="0.4"/>
    <row r="58" spans="1:3" ht="9.9499999999999993" customHeight="1" x14ac:dyDescent="0.4"/>
    <row r="59" spans="1:3" ht="9.9499999999999993" customHeight="1" x14ac:dyDescent="0.4"/>
    <row r="60" spans="1:3" ht="9.9499999999999993" customHeight="1" x14ac:dyDescent="0.4"/>
    <row r="61" spans="1:3" ht="9.9499999999999993" customHeight="1" x14ac:dyDescent="0.4"/>
    <row r="62" spans="1:3" ht="9.9499999999999993" customHeight="1" x14ac:dyDescent="0.4"/>
  </sheetData>
  <sheetProtection algorithmName="SHA-512" hashValue="741BPy4atyL4/9pc5lVHwrlDcsFDoKt69F4RN/4wanaF5wDAj8D9wl/mPeIzmZ+0hUxveTaQmtt/pGcZvLg6/Q==" saltValue="1K+6WfOBUj590wDOHnaoDQ==" spinCount="100000" sheet="1" objects="1" scenarios="1"/>
  <mergeCells count="69">
    <mergeCell ref="A1:I2"/>
    <mergeCell ref="A5:F7"/>
    <mergeCell ref="G5:I7"/>
    <mergeCell ref="J5:AD7"/>
    <mergeCell ref="A8:F21"/>
    <mergeCell ref="G8:I11"/>
    <mergeCell ref="J8:K9"/>
    <mergeCell ref="L8:P9"/>
    <mergeCell ref="Q8:R9"/>
    <mergeCell ref="S8:W9"/>
    <mergeCell ref="X8:Y9"/>
    <mergeCell ref="Z8:AD9"/>
    <mergeCell ref="J10:K11"/>
    <mergeCell ref="L10:P11"/>
    <mergeCell ref="Q10:R11"/>
    <mergeCell ref="S10:W11"/>
    <mergeCell ref="X10:AD11"/>
    <mergeCell ref="G12:I15"/>
    <mergeCell ref="J12:K13"/>
    <mergeCell ref="L12:P13"/>
    <mergeCell ref="Q12:R13"/>
    <mergeCell ref="S12:W13"/>
    <mergeCell ref="Z12:AD13"/>
    <mergeCell ref="J14:K15"/>
    <mergeCell ref="L14:P15"/>
    <mergeCell ref="Q14:R15"/>
    <mergeCell ref="S14:W15"/>
    <mergeCell ref="X14:Y15"/>
    <mergeCell ref="Z14:AD15"/>
    <mergeCell ref="X12:Y13"/>
    <mergeCell ref="G16:I17"/>
    <mergeCell ref="J16:AD17"/>
    <mergeCell ref="G18:I19"/>
    <mergeCell ref="J18:AD19"/>
    <mergeCell ref="G20:I21"/>
    <mergeCell ref="J20:M21"/>
    <mergeCell ref="N20:N21"/>
    <mergeCell ref="O20:T21"/>
    <mergeCell ref="U20:Z21"/>
    <mergeCell ref="AA20:AD21"/>
    <mergeCell ref="J24:AD25"/>
    <mergeCell ref="G26:I27"/>
    <mergeCell ref="J26:L27"/>
    <mergeCell ref="M26:AD27"/>
    <mergeCell ref="G28:I29"/>
    <mergeCell ref="J28:L29"/>
    <mergeCell ref="M28:AD29"/>
    <mergeCell ref="S36:W39"/>
    <mergeCell ref="G34:I35"/>
    <mergeCell ref="J34:K35"/>
    <mergeCell ref="L34:P35"/>
    <mergeCell ref="Q34:R35"/>
    <mergeCell ref="S34:W35"/>
    <mergeCell ref="G30:I31"/>
    <mergeCell ref="A36:I39"/>
    <mergeCell ref="J36:K39"/>
    <mergeCell ref="L36:P39"/>
    <mergeCell ref="Q36:R39"/>
    <mergeCell ref="J30:L31"/>
    <mergeCell ref="M30:AD31"/>
    <mergeCell ref="G32:I33"/>
    <mergeCell ref="J32:L33"/>
    <mergeCell ref="M32:AD33"/>
    <mergeCell ref="A22:F35"/>
    <mergeCell ref="G22:I23"/>
    <mergeCell ref="J22:O23"/>
    <mergeCell ref="P22:T23"/>
    <mergeCell ref="U22:AD23"/>
    <mergeCell ref="G24:I25"/>
  </mergeCells>
  <phoneticPr fontId="3"/>
  <pageMargins left="0.7" right="0.7" top="0.75" bottom="0.75" header="0.3" footer="0.3"/>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14</vt:i4>
      </vt:variant>
    </vt:vector>
  </HeadingPairs>
  <TitlesOfParts>
    <vt:vector size="16" baseType="lpstr">
      <vt:lpstr>データシート</vt:lpstr>
      <vt:lpstr>様式第１(その８)</vt:lpstr>
      <vt:lpstr>データシート!CENNTROor不明</vt:lpstr>
      <vt:lpstr>データシート!DFSKor不明</vt:lpstr>
      <vt:lpstr>データシート!Print_Area</vt:lpstr>
      <vt:lpstr>'様式第１(その８)'!Print_Area</vt:lpstr>
      <vt:lpstr>データシート!いすゞ</vt:lpstr>
      <vt:lpstr>データシート!トヨタ</vt:lpstr>
      <vt:lpstr>ニッサン</vt:lpstr>
      <vt:lpstr>フォトンor不明</vt:lpstr>
      <vt:lpstr>ホンダ</vt:lpstr>
      <vt:lpstr>データシート!三菱</vt:lpstr>
      <vt:lpstr>データシート!三菱ふそう</vt:lpstr>
      <vt:lpstr>データシート!日野</vt:lpstr>
      <vt:lpstr>データシート!不明</vt:lpstr>
      <vt:lpstr>データシート!柳州五菱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m-fuchikami</dc:creator>
  <cp:lastModifiedBy>m-fuchikami</cp:lastModifiedBy>
  <cp:lastPrinted>2024-10-09T04:30:20Z</cp:lastPrinted>
  <dcterms:created xsi:type="dcterms:W3CDTF">2024-03-14T02:51:56Z</dcterms:created>
  <dcterms:modified xsi:type="dcterms:W3CDTF">2024-10-09T04:30:23Z</dcterms:modified>
</cp:coreProperties>
</file>