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yamada.LEVO3\Desktop\交付申請データシート\EVMJ 金額訂正\"/>
    </mc:Choice>
  </mc:AlternateContent>
  <bookViews>
    <workbookView xWindow="0" yWindow="0" windowWidth="28800" windowHeight="11460"/>
  </bookViews>
  <sheets>
    <sheet name="データシート" sheetId="5" r:id="rId1"/>
    <sheet name="様式第１(その７の２)" sheetId="2" r:id="rId2"/>
  </sheets>
  <definedNames>
    <definedName name="ABB">データシート!$D$252:$D$264</definedName>
    <definedName name="EVモーターズ・ジャパン">データシート!$D$379:$D$388</definedName>
    <definedName name="GSユアサ_V2H">データシート!$Q$88:$Q$91</definedName>
    <definedName name="JFEテクノス">データシート!$D$85:$D$106</definedName>
    <definedName name="_xlnm.Print_Area" localSheetId="0">データシート!$A$1:$AK$81</definedName>
    <definedName name="_xlnm.Print_Area" localSheetId="1">'様式第１(その７の２)'!$A$1:$AD$46</definedName>
    <definedName name="V2H充放電設備">データシート!$O$85:$O$94</definedName>
    <definedName name="Zerova">データシート!$D$270:$D$298</definedName>
    <definedName name="Zerova_普通">データシート!$K$204:$K$222</definedName>
    <definedName name="アイケイエス_V2H">データシート!$Q$85:$Q$87</definedName>
    <definedName name="アサヒ衛陶">データシート!$D$375</definedName>
    <definedName name="エンザミンパワー">データシート!$D$378</definedName>
    <definedName name="オムロンソーシアルソリューションズ_V2H">データシート!$Q$118:$Q$121</definedName>
    <definedName name="オリジン_外部">データシート!$V$85</definedName>
    <definedName name="キューヘン">データシート!$D$173:$D$184</definedName>
    <definedName name="クリエイト・プロ_普通">データシート!$K$145:$K$146</definedName>
    <definedName name="ジゴワッツ_普通">データシート!$K$240:$K$243</definedName>
    <definedName name="シンフォニアテクノロジー">データシート!$D$206:$D$217</definedName>
    <definedName name="ダイヘン">データシート!$D$185:$D$198</definedName>
    <definedName name="ダイヤゼブラ電機_V2H">データシート!$Q$127</definedName>
    <definedName name="ダックビル_普通">データシート!$K$238:$K$239</definedName>
    <definedName name="デルタ電子">データシート!$D$265:$D$269</definedName>
    <definedName name="デルタ電子_V2H">データシート!$Q$114:$Q$115</definedName>
    <definedName name="デルタ電子_普通">データシート!$K$223</definedName>
    <definedName name="デンゲン">データシート!$D$300</definedName>
    <definedName name="デンソー_V2H">データシート!$Q$98</definedName>
    <definedName name="テンフィールズファクトリー">データシート!$D$299</definedName>
    <definedName name="ニチコン">データシート!$D$107:$D$147</definedName>
    <definedName name="ニチコン_V2H">データシート!$Q$100:$Q$115</definedName>
    <definedName name="ニチコン_外部">データシート!$V$87:$V$89</definedName>
    <definedName name="ハセテック">データシート!$D$148:$D$157</definedName>
    <definedName name="パナソニック_V2H">データシート!$Q$116:$Q$117</definedName>
    <definedName name="パナソニック_普通">データシート!$K$85:$K$144</definedName>
    <definedName name="パワーエックス">データシート!$D$376:$D$377</definedName>
    <definedName name="プラゴ_普通">データシート!$K$202:$K$203</definedName>
    <definedName name="フルタイムシステム_普通">データシート!$K$147:$K$150</definedName>
    <definedName name="モリテックスチール_普通">データシート!$K$244:$K$249</definedName>
    <definedName name="河村電器産業_普通">データシート!$K$229:$K$234</definedName>
    <definedName name="外部給電設備">データシート!$T$85:$T$89</definedName>
    <definedName name="丸紅">データシート!$D$199:$D$205</definedName>
    <definedName name="急速充電設備">データシート!$A$85:$A$105</definedName>
    <definedName name="九電テクノシステムズ">データシート!$D$171:$D$172</definedName>
    <definedName name="三井物産プラントシステム">データシート!$D$373:$D$374</definedName>
    <definedName name="三菱自動車工業_外部">データシート!$V$91</definedName>
    <definedName name="新電元工業">データシート!$D$218:$D$251</definedName>
    <definedName name="新電元工業_普通">データシート!$K$189:$K$198</definedName>
    <definedName name="長州産業_V2H">データシート!$Q$122:$Q$126</definedName>
    <definedName name="椿本チエイン_V2H">データシート!$Q$92:$Q$97</definedName>
    <definedName name="東光高岳">データシート!$D$158:$D$170</definedName>
    <definedName name="東光高岳_V2H">データシート!$Q$99</definedName>
    <definedName name="内外電機_普通">データシート!$K$151:$K$152</definedName>
    <definedName name="日東工業_普通">データシート!$K$153:$K$188</definedName>
    <definedName name="日本宅配システム_普通">データシート!$K$235</definedName>
    <definedName name="日本電気_普通">データシート!$K$236:$K$237</definedName>
    <definedName name="日立製作所">データシート!$D$301:$D$372</definedName>
    <definedName name="普通充電設備">データシート!$H$85:$H$100</definedName>
    <definedName name="平河ヒューテック_普通">データシート!$K$199:$K$201</definedName>
    <definedName name="豊田自動織機_外部">データシート!$V$86</definedName>
    <definedName name="本田技研工業_外部">データシート!$V$90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0" i="5" l="1"/>
  <c r="D59" i="5"/>
  <c r="AB74" i="5" l="1"/>
  <c r="AA3" i="2" l="1"/>
  <c r="S59" i="5" l="1"/>
  <c r="J10" i="2" l="1"/>
  <c r="J14" i="2" l="1"/>
  <c r="T60" i="5"/>
  <c r="S25" i="5"/>
  <c r="S24" i="5"/>
  <c r="S23" i="5"/>
  <c r="S22" i="5"/>
  <c r="S21" i="5"/>
  <c r="S20" i="5"/>
  <c r="S19" i="5"/>
  <c r="S18" i="5"/>
  <c r="S17" i="5"/>
  <c r="S16" i="5"/>
  <c r="S15" i="5"/>
  <c r="S14" i="5"/>
  <c r="S13" i="5"/>
  <c r="S12" i="5"/>
  <c r="S56" i="5" l="1"/>
  <c r="S57" i="5"/>
  <c r="K64" i="5"/>
  <c r="K63" i="5"/>
  <c r="X12" i="2" l="1"/>
  <c r="Q12" i="2"/>
  <c r="J12" i="2"/>
  <c r="S11" i="5" l="1"/>
  <c r="M24" i="2" l="1"/>
  <c r="M22" i="2"/>
  <c r="V14" i="2"/>
  <c r="J6" i="2"/>
  <c r="J4" i="2"/>
  <c r="X20" i="2" l="1"/>
  <c r="Q18" i="2"/>
  <c r="J8" i="2"/>
  <c r="T35" i="2" l="1"/>
  <c r="T34" i="2"/>
  <c r="T29" i="2"/>
  <c r="T28" i="2"/>
  <c r="A48" i="5" l="1"/>
  <c r="S9" i="5" l="1"/>
  <c r="A74" i="5" l="1"/>
  <c r="A70" i="5"/>
  <c r="D70" i="5" l="1"/>
  <c r="N70" i="5" s="1"/>
  <c r="Y78" i="5"/>
  <c r="Y80" i="5" s="1"/>
  <c r="D74" i="5"/>
  <c r="T30" i="2"/>
  <c r="T36" i="2"/>
  <c r="T31" i="2" l="1"/>
  <c r="T37" i="2"/>
  <c r="I74" i="5"/>
  <c r="N74" i="5" s="1"/>
  <c r="T70" i="5"/>
  <c r="S70" i="5"/>
  <c r="T32" i="2"/>
  <c r="T38" i="2"/>
  <c r="T33" i="2" l="1"/>
  <c r="S74" i="5"/>
  <c r="D78" i="5" s="1"/>
  <c r="D80" i="5" s="1"/>
  <c r="T39" i="2"/>
  <c r="T40" i="2" l="1"/>
</calcChain>
</file>

<file path=xl/sharedStrings.xml><?xml version="1.0" encoding="utf-8"?>
<sst xmlns="http://schemas.openxmlformats.org/spreadsheetml/2006/main" count="904" uniqueCount="773">
  <si>
    <t>-</t>
    <phoneticPr fontId="2"/>
  </si>
  <si>
    <t>有</t>
    <rPh sb="0" eb="1">
      <t>ア</t>
    </rPh>
    <phoneticPr fontId="2"/>
  </si>
  <si>
    <t>普通充電装置</t>
    <rPh sb="0" eb="6">
      <t>フツウジュウデンソウチ</t>
    </rPh>
    <phoneticPr fontId="2"/>
  </si>
  <si>
    <t>急速充電装置</t>
    <rPh sb="0" eb="6">
      <t>キュウソクジュウデンソウチ</t>
    </rPh>
    <phoneticPr fontId="2"/>
  </si>
  <si>
    <t>円</t>
    <rPh sb="0" eb="1">
      <t>エン</t>
    </rPh>
    <phoneticPr fontId="2"/>
  </si>
  <si>
    <t>(7) 補助金交付申請額・充電設備（「(6)-1」＋「(6)-2」）</t>
    <phoneticPr fontId="2"/>
  </si>
  <si>
    <t>(6)-2 補助金交付申請額・工事費（(5)-2）</t>
    <phoneticPr fontId="2"/>
  </si>
  <si>
    <t>(3)-2 補助対象経費支出予定額（「(1)-2」-「(2)-2」）</t>
    <phoneticPr fontId="2"/>
  </si>
  <si>
    <t>(2)-2 寄付金、補助金その他の収入</t>
    <phoneticPr fontId="2"/>
  </si>
  <si>
    <t>(6)-1 補助金交付申請額・充電機器（(5)-1×台数）</t>
    <phoneticPr fontId="2"/>
  </si>
  <si>
    <t>(3)-1 補助対象経費支出予定額（「(1)-1」-「(2)-1」）</t>
    <phoneticPr fontId="2"/>
  </si>
  <si>
    <t>(2)-1 寄付金、補助金その他の収入</t>
    <phoneticPr fontId="2"/>
  </si>
  <si>
    <t>金額</t>
    <rPh sb="0" eb="2">
      <t>キンガク</t>
    </rPh>
    <phoneticPr fontId="2"/>
  </si>
  <si>
    <t>所要経費</t>
    <rPh sb="0" eb="4">
      <t>ショヨウケイヒ</t>
    </rPh>
    <phoneticPr fontId="2"/>
  </si>
  <si>
    <t>営業所位置(使用の本拠の位置・住所)</t>
    <rPh sb="0" eb="5">
      <t>エイギョウショイチ</t>
    </rPh>
    <rPh sb="6" eb="8">
      <t>シヨウ</t>
    </rPh>
    <rPh sb="9" eb="11">
      <t>ホンキョ</t>
    </rPh>
    <rPh sb="12" eb="14">
      <t>イチ</t>
    </rPh>
    <rPh sb="15" eb="17">
      <t>ジュウショ</t>
    </rPh>
    <phoneticPr fontId="2"/>
  </si>
  <si>
    <t>営業所名</t>
    <rPh sb="0" eb="3">
      <t>エイギョウショ</t>
    </rPh>
    <rPh sb="3" eb="4">
      <t>メイ</t>
    </rPh>
    <phoneticPr fontId="2"/>
  </si>
  <si>
    <r>
      <t>出力電力</t>
    </r>
    <r>
      <rPr>
        <vertAlign val="superscript"/>
        <sz val="11"/>
        <color theme="1"/>
        <rFont val="ＭＳ Ｐ明朝"/>
        <family val="1"/>
        <charset val="128"/>
      </rPr>
      <t>注１</t>
    </r>
    <r>
      <rPr>
        <sz val="11"/>
        <color theme="1"/>
        <rFont val="ＭＳ Ｐ明朝"/>
        <family val="1"/>
        <charset val="128"/>
      </rPr>
      <t>：</t>
    </r>
    <rPh sb="0" eb="4">
      <t>シュツリョクデンリョク</t>
    </rPh>
    <rPh sb="4" eb="5">
      <t>チュウ</t>
    </rPh>
    <phoneticPr fontId="2"/>
  </si>
  <si>
    <r>
      <t>製造番号</t>
    </r>
    <r>
      <rPr>
        <vertAlign val="superscript"/>
        <sz val="11"/>
        <color theme="1"/>
        <rFont val="ＭＳ Ｐ明朝"/>
        <family val="1"/>
        <charset val="128"/>
      </rPr>
      <t>注１</t>
    </r>
    <r>
      <rPr>
        <sz val="11"/>
        <color theme="1"/>
        <rFont val="ＭＳ Ｐ明朝"/>
        <family val="1"/>
        <charset val="128"/>
      </rPr>
      <t>：</t>
    </r>
    <rPh sb="0" eb="4">
      <t>セイゾウバンゴウ</t>
    </rPh>
    <rPh sb="4" eb="5">
      <t>チュウ</t>
    </rPh>
    <phoneticPr fontId="2"/>
  </si>
  <si>
    <r>
      <t>メーカー名</t>
    </r>
    <r>
      <rPr>
        <vertAlign val="superscript"/>
        <sz val="11"/>
        <color theme="1"/>
        <rFont val="ＭＳ Ｐ明朝"/>
        <family val="1"/>
        <charset val="128"/>
      </rPr>
      <t>注１</t>
    </r>
    <r>
      <rPr>
        <sz val="11"/>
        <color theme="1"/>
        <rFont val="ＭＳ Ｐ明朝"/>
        <family val="1"/>
        <charset val="128"/>
      </rPr>
      <t>：</t>
    </r>
    <rPh sb="4" eb="5">
      <t>メイ</t>
    </rPh>
    <rPh sb="5" eb="6">
      <t>チュウ</t>
    </rPh>
    <phoneticPr fontId="2"/>
  </si>
  <si>
    <t>充電機器</t>
    <rPh sb="0" eb="4">
      <t>ジュウデンキキ</t>
    </rPh>
    <phoneticPr fontId="2"/>
  </si>
  <si>
    <t>台</t>
    <rPh sb="0" eb="1">
      <t>ダイ</t>
    </rPh>
    <phoneticPr fontId="2"/>
  </si>
  <si>
    <t>(総口数</t>
    <rPh sb="1" eb="2">
      <t>ソウ</t>
    </rPh>
    <rPh sb="2" eb="4">
      <t>クチスウ</t>
    </rPh>
    <phoneticPr fontId="2"/>
  </si>
  <si>
    <t>口）</t>
    <rPh sb="0" eb="1">
      <t>クチ</t>
    </rPh>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</si>
  <si>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</si>
  <si>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</si>
  <si>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…入力項目</t>
    <rPh sb="1" eb="3">
      <t>ニュウリョク</t>
    </rPh>
    <rPh sb="3" eb="5">
      <t>コウモク</t>
    </rPh>
    <phoneticPr fontId="2"/>
  </si>
  <si>
    <t>…必要な場合入力</t>
    <rPh sb="1" eb="3">
      <t>ヒツヨウ</t>
    </rPh>
    <rPh sb="4" eb="6">
      <t>バアイ</t>
    </rPh>
    <rPh sb="6" eb="8">
      <t>ニュウリョク</t>
    </rPh>
    <phoneticPr fontId="2"/>
  </si>
  <si>
    <t>…入力不要項目</t>
    <rPh sb="1" eb="5">
      <t>ニュウリョクフヨウ</t>
    </rPh>
    <rPh sb="5" eb="7">
      <t>コウモク</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</si>
  <si>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</si>
  <si>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</si>
  <si>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</si>
  <si>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</si>
  <si>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補助事業の完了予定年月日</t>
    <rPh sb="0" eb="4">
      <t>ホジョジギョウ</t>
    </rPh>
    <rPh sb="5" eb="12">
      <t>カンリョウヨテイネンガッピ</t>
    </rPh>
    <phoneticPr fontId="2"/>
  </si>
  <si>
    <t>充電設備/種類</t>
    <rPh sb="0" eb="4">
      <t>ジュウデンセツビ</t>
    </rPh>
    <rPh sb="5" eb="7">
      <t>シュルイ</t>
    </rPh>
    <phoneticPr fontId="2"/>
  </si>
  <si>
    <t>９０kW以上</t>
    <rPh sb="4" eb="6">
      <t>イジョウ</t>
    </rPh>
    <phoneticPr fontId="2"/>
  </si>
  <si>
    <t>５０kW以上</t>
    <rPh sb="4" eb="6">
      <t>イジョウ</t>
    </rPh>
    <phoneticPr fontId="2"/>
  </si>
  <si>
    <t>１０kW以上</t>
    <rPh sb="4" eb="6">
      <t>イジョウ</t>
    </rPh>
    <phoneticPr fontId="2"/>
  </si>
  <si>
    <t>ケーブル付き充電設備</t>
    <phoneticPr fontId="2"/>
  </si>
  <si>
    <t>６kW</t>
    <phoneticPr fontId="2"/>
  </si>
  <si>
    <t>３kW・４kW</t>
    <phoneticPr fontId="2"/>
  </si>
  <si>
    <t>コンセントスタンド</t>
    <phoneticPr fontId="2"/>
  </si>
  <si>
    <t>コンセント</t>
    <phoneticPr fontId="2"/>
  </si>
  <si>
    <t>Ｖ２Ｈ・外部給電器</t>
    <rPh sb="4" eb="9">
      <t>ガイブキュウデンキ</t>
    </rPh>
    <phoneticPr fontId="2"/>
  </si>
  <si>
    <t>Ｖ２Ｈ 充放電設備</t>
    <rPh sb="4" eb="5">
      <t>ジュウ</t>
    </rPh>
    <rPh sb="5" eb="7">
      <t>ホウデン</t>
    </rPh>
    <rPh sb="7" eb="9">
      <t>セツビ</t>
    </rPh>
    <phoneticPr fontId="2"/>
  </si>
  <si>
    <t>外部給電器</t>
    <rPh sb="0" eb="5">
      <t>ガイブキュウデンキ</t>
    </rPh>
    <phoneticPr fontId="2"/>
  </si>
  <si>
    <t>350kW以上</t>
    <phoneticPr fontId="2"/>
  </si>
  <si>
    <t>高圧受電設備</t>
    <rPh sb="0" eb="2">
      <t>コウアツ</t>
    </rPh>
    <rPh sb="2" eb="4">
      <t>ジュデン</t>
    </rPh>
    <rPh sb="4" eb="6">
      <t>セツビ</t>
    </rPh>
    <phoneticPr fontId="2"/>
  </si>
  <si>
    <t>50kW以上</t>
    <phoneticPr fontId="2"/>
  </si>
  <si>
    <t>250kW以上</t>
    <phoneticPr fontId="2"/>
  </si>
  <si>
    <t>150kW以上</t>
    <phoneticPr fontId="2"/>
  </si>
  <si>
    <t>90kW以上</t>
    <phoneticPr fontId="2"/>
  </si>
  <si>
    <t>申請者情報</t>
    <rPh sb="0" eb="5">
      <t>シンセイシャジョウホウ</t>
    </rPh>
    <phoneticPr fontId="2"/>
  </si>
  <si>
    <t>郵便番号</t>
    <rPh sb="0" eb="4">
      <t>ユウビンバンゴウ</t>
    </rPh>
    <phoneticPr fontId="2"/>
  </si>
  <si>
    <t>-</t>
    <phoneticPr fontId="2"/>
  </si>
  <si>
    <t>申請者住所</t>
    <rPh sb="0" eb="5">
      <t>シンセイシャジュウショ</t>
    </rPh>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</si>
  <si>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</si>
  <si>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</si>
  <si>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</si>
  <si>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</si>
  <si>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</si>
  <si>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</si>
  <si>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</si>
  <si>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</si>
  <si>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</si>
  <si>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</si>
  <si>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担当者氏名</t>
    <rPh sb="0" eb="3">
      <t>タントウシャ</t>
    </rPh>
    <rPh sb="3" eb="5">
      <t>シメイ</t>
    </rPh>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</si>
  <si>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</si>
  <si>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</si>
  <si>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</si>
  <si>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t>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</si>
  <si>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</si>
  <si>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</si>
  <si>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</si>
  <si>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申請区分</t>
    <rPh sb="0" eb="4">
      <t>シンセイクブン</t>
    </rPh>
    <phoneticPr fontId="2"/>
  </si>
  <si>
    <t>型式</t>
    <rPh sb="0" eb="2">
      <t>カタシキ</t>
    </rPh>
    <phoneticPr fontId="2"/>
  </si>
  <si>
    <t>基準額</t>
    <rPh sb="0" eb="3">
      <t>キジュンガク</t>
    </rPh>
    <phoneticPr fontId="2"/>
  </si>
  <si>
    <t>貸渡先郵便番号</t>
    <rPh sb="0" eb="3">
      <t>カシワタシサキ</t>
    </rPh>
    <rPh sb="3" eb="7">
      <t>ユウビンバンゴウ</t>
    </rPh>
    <phoneticPr fontId="2"/>
  </si>
  <si>
    <t>-</t>
    <phoneticPr fontId="2"/>
  </si>
  <si>
    <t>貸渡先住所</t>
    <rPh sb="0" eb="3">
      <t>カシワタシサキ</t>
    </rPh>
    <rPh sb="3" eb="5">
      <t>ジュウショ</t>
    </rPh>
    <phoneticPr fontId="2"/>
  </si>
  <si>
    <t>貸渡先事業者名</t>
    <rPh sb="0" eb="3">
      <t>カシワタシサキ</t>
    </rPh>
    <rPh sb="3" eb="7">
      <t>ジギョウシャメイ</t>
    </rPh>
    <phoneticPr fontId="2"/>
  </si>
  <si>
    <t>営業所位置
(使用本拠の位置・住所)</t>
    <rPh sb="0" eb="3">
      <t>エイギョウショ</t>
    </rPh>
    <rPh sb="3" eb="5">
      <t>イチ</t>
    </rPh>
    <rPh sb="7" eb="11">
      <t>シヨウホンキョ</t>
    </rPh>
    <rPh sb="12" eb="14">
      <t>イチ</t>
    </rPh>
    <rPh sb="15" eb="17">
      <t>ジュウショ</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</si>
  <si>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</si>
  <si>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</si>
  <si>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①本申請での”交付申請額”</t>
    <rPh sb="1" eb="4">
      <t>ホンシンセイ</t>
    </rPh>
    <rPh sb="7" eb="12">
      <t>コウフシンセイガク</t>
    </rPh>
    <phoneticPr fontId="2"/>
  </si>
  <si>
    <t>①本申請での”補助対象経費”</t>
    <rPh sb="1" eb="4">
      <t>ホンシンセイ</t>
    </rPh>
    <rPh sb="7" eb="13">
      <t>ホジョタイショウケイヒ</t>
    </rPh>
    <phoneticPr fontId="2"/>
  </si>
  <si>
    <t>②別の型式の”交付申請額”（合計）</t>
    <rPh sb="1" eb="2">
      <t>ベツ</t>
    </rPh>
    <rPh sb="3" eb="5">
      <t>カタシキ</t>
    </rPh>
    <rPh sb="7" eb="12">
      <t>コウフシンセイガク</t>
    </rPh>
    <rPh sb="14" eb="16">
      <t>ゴウケイ</t>
    </rPh>
    <phoneticPr fontId="2"/>
  </si>
  <si>
    <t>②別の型式の”補助対象経費”（合計）</t>
    <rPh sb="1" eb="2">
      <t>ベツ</t>
    </rPh>
    <rPh sb="3" eb="5">
      <t>カタシキ</t>
    </rPh>
    <rPh sb="7" eb="13">
      <t>ホジョタイショウケイヒ</t>
    </rPh>
    <rPh sb="15" eb="17">
      <t>ゴウケイ</t>
    </rPh>
    <phoneticPr fontId="2"/>
  </si>
  <si>
    <t>（①+②）合計”交付申請額”</t>
    <rPh sb="5" eb="7">
      <t>ゴウケイ</t>
    </rPh>
    <rPh sb="8" eb="13">
      <t>コウフシンセイガク</t>
    </rPh>
    <phoneticPr fontId="2"/>
  </si>
  <si>
    <t>（①+②）合計”補助対象経費”</t>
    <rPh sb="5" eb="7">
      <t>ゴウケイ</t>
    </rPh>
    <rPh sb="8" eb="14">
      <t>ホジョタイショウケイヒ</t>
    </rPh>
    <phoneticPr fontId="2"/>
  </si>
  <si>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</si>
  <si>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</si>
  <si>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</si>
  <si>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</si>
  <si>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kW</t>
    <phoneticPr fontId="2"/>
  </si>
  <si>
    <t>認証登録</t>
    <rPh sb="0" eb="4">
      <t>ニンショウトウロク</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</si>
  <si>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</si>
  <si>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</si>
  <si>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補助対象経費支出予定額</t>
    <phoneticPr fontId="2"/>
  </si>
  <si>
    <t>補助金所要額（補助金交付申請額）</t>
    <phoneticPr fontId="2"/>
  </si>
  <si>
    <t>補助対象経費（工事費・全体）</t>
    <rPh sb="0" eb="2">
      <t>ホジョ</t>
    </rPh>
    <rPh sb="2" eb="4">
      <t>タイショウ</t>
    </rPh>
    <rPh sb="4" eb="6">
      <t>ケイヒ</t>
    </rPh>
    <rPh sb="7" eb="10">
      <t>コウジヒ</t>
    </rPh>
    <rPh sb="11" eb="13">
      <t>ゼンタイ</t>
    </rPh>
    <phoneticPr fontId="2"/>
  </si>
  <si>
    <t>補助金所要額（補助金交付申請額）</t>
    <phoneticPr fontId="2"/>
  </si>
  <si>
    <t>補助金交付申請額・工事費</t>
    <phoneticPr fontId="2"/>
  </si>
  <si>
    <t>補助対象車両の申請番号</t>
    <rPh sb="0" eb="2">
      <t>ホジョ</t>
    </rPh>
    <rPh sb="2" eb="4">
      <t>タイショウ</t>
    </rPh>
    <rPh sb="4" eb="6">
      <t>シャリョウ</t>
    </rPh>
    <rPh sb="7" eb="9">
      <t>シンセイ</t>
    </rPh>
    <rPh sb="9" eb="11">
      <t>バンゴウ</t>
    </rPh>
    <phoneticPr fontId="2"/>
  </si>
  <si>
    <t>公募期間内にトラックの導入予定</t>
    <rPh sb="0" eb="2">
      <t>コウボ</t>
    </rPh>
    <rPh sb="2" eb="5">
      <t>キカンナイ</t>
    </rPh>
    <rPh sb="11" eb="13">
      <t>ドウニュウ</t>
    </rPh>
    <rPh sb="13" eb="15">
      <t>ヨテイ</t>
    </rPh>
    <phoneticPr fontId="2"/>
  </si>
  <si>
    <r>
      <rPr>
        <sz val="8"/>
        <rFont val="ＭＳ Ｐ明朝"/>
        <family val="1"/>
      </rPr>
      <t>メーカー名</t>
    </r>
  </si>
  <si>
    <r>
      <rPr>
        <sz val="8"/>
        <rFont val="ＭＳ Ｐ明朝"/>
        <family val="1"/>
      </rPr>
      <t>区分</t>
    </r>
  </si>
  <si>
    <r>
      <rPr>
        <sz val="8"/>
        <rFont val="ＭＳ Ｐ明朝"/>
        <family val="1"/>
      </rPr>
      <t>型式</t>
    </r>
  </si>
  <si>
    <r>
      <rPr>
        <sz val="8"/>
        <rFont val="ＭＳ Ｐ明朝"/>
        <family val="1"/>
      </rPr>
      <t>出力</t>
    </r>
  </si>
  <si>
    <r>
      <rPr>
        <sz val="8"/>
        <rFont val="ＭＳ Ｐ明朝"/>
        <family val="1"/>
      </rPr>
      <t>種別</t>
    </r>
  </si>
  <si>
    <r>
      <rPr>
        <sz val="8"/>
        <rFont val="ＭＳ Ｐ明朝"/>
        <family val="1"/>
      </rPr>
      <t>JFEテクノス</t>
    </r>
  </si>
  <si>
    <r>
      <rPr>
        <sz val="8"/>
        <rFont val="ＭＳ Ｐ明朝"/>
        <family val="1"/>
      </rPr>
      <t>90kW以上</t>
    </r>
  </si>
  <si>
    <r>
      <rPr>
        <sz val="8"/>
        <rFont val="ＭＳ Ｐ明朝"/>
        <family val="1"/>
      </rPr>
      <t>SuperRAPIDAS-SR</t>
    </r>
  </si>
  <si>
    <r>
      <rPr>
        <sz val="8"/>
        <rFont val="ＭＳ Ｐ明朝"/>
        <family val="1"/>
      </rPr>
      <t>SuperRAPIDAS-SR-AE</t>
    </r>
  </si>
  <si>
    <r>
      <rPr>
        <sz val="8"/>
        <rFont val="ＭＳ Ｐ明朝"/>
        <family val="1"/>
      </rPr>
      <t>SuperRAPIDAS-SR-AJ</t>
    </r>
  </si>
  <si>
    <r>
      <rPr>
        <sz val="8"/>
        <rFont val="ＭＳ Ｐ明朝"/>
        <family val="1"/>
      </rPr>
      <t>SuperRAPIDAS-SR-AU</t>
    </r>
  </si>
  <si>
    <r>
      <rPr>
        <sz val="8"/>
        <rFont val="ＭＳ Ｐ明朝"/>
        <family val="1"/>
      </rPr>
      <t>SuperRAPIDAS-SR-AP</t>
    </r>
  </si>
  <si>
    <r>
      <rPr>
        <sz val="8"/>
        <rFont val="ＭＳ Ｐ明朝"/>
        <family val="1"/>
      </rPr>
      <t>SuperRAPIDAS-SR-AE-EM</t>
    </r>
  </si>
  <si>
    <r>
      <rPr>
        <sz val="8"/>
        <rFont val="ＭＳ Ｐ明朝"/>
        <family val="1"/>
      </rPr>
      <t>SuperRAPIDAS-SR-AJ-EM</t>
    </r>
  </si>
  <si>
    <r>
      <rPr>
        <sz val="8"/>
        <rFont val="ＭＳ Ｐ明朝"/>
        <family val="1"/>
      </rPr>
      <t>SuperRAPIDAS-SR-AU-EM</t>
    </r>
  </si>
  <si>
    <r>
      <rPr>
        <sz val="8"/>
        <rFont val="ＭＳ Ｐ明朝"/>
        <family val="1"/>
      </rPr>
      <t>SuperRAPIDAS-SR-AP-EM</t>
    </r>
  </si>
  <si>
    <r>
      <rPr>
        <sz val="8"/>
        <rFont val="ＭＳ Ｐ明朝"/>
        <family val="1"/>
      </rPr>
      <t>50kW以上90kW未満</t>
    </r>
  </si>
  <si>
    <r>
      <rPr>
        <sz val="8"/>
        <rFont val="ＭＳ Ｐ明朝"/>
        <family val="1"/>
      </rPr>
      <t>RAPIDAS-EX55</t>
    </r>
  </si>
  <si>
    <r>
      <rPr>
        <sz val="8"/>
        <rFont val="ＭＳ Ｐ明朝"/>
        <family val="1"/>
      </rPr>
      <t>RAPIDAS-EX55-AE</t>
    </r>
  </si>
  <si>
    <r>
      <rPr>
        <sz val="8"/>
        <rFont val="ＭＳ Ｐ明朝"/>
        <family val="1"/>
      </rPr>
      <t>RAPIDAS-EX55-AU</t>
    </r>
  </si>
  <si>
    <r>
      <rPr>
        <sz val="8"/>
        <rFont val="ＭＳ Ｐ明朝"/>
        <family val="1"/>
      </rPr>
      <t>RAPIDAS-EX55-AP</t>
    </r>
  </si>
  <si>
    <r>
      <rPr>
        <sz val="8"/>
        <rFont val="ＭＳ Ｐ明朝"/>
        <family val="1"/>
      </rPr>
      <t>RAPIDAS-X</t>
    </r>
  </si>
  <si>
    <r>
      <rPr>
        <sz val="8"/>
        <rFont val="ＭＳ Ｐ明朝"/>
        <family val="1"/>
      </rPr>
      <t>RAPIDAS-X-AE</t>
    </r>
  </si>
  <si>
    <r>
      <rPr>
        <sz val="8"/>
        <rFont val="ＭＳ Ｐ明朝"/>
        <family val="1"/>
      </rPr>
      <t>RAPIDAS-X-AJ</t>
    </r>
  </si>
  <si>
    <r>
      <rPr>
        <sz val="8"/>
        <rFont val="ＭＳ Ｐ明朝"/>
        <family val="1"/>
      </rPr>
      <t>RAPIDAS-X-AU</t>
    </r>
  </si>
  <si>
    <r>
      <rPr>
        <sz val="8"/>
        <rFont val="ＭＳ Ｐ明朝"/>
        <family val="1"/>
      </rPr>
      <t>RAPIDAS-X-AP</t>
    </r>
  </si>
  <si>
    <r>
      <rPr>
        <sz val="8"/>
        <rFont val="ＭＳ Ｐ明朝"/>
        <family val="1"/>
      </rPr>
      <t>RAPIDAS-X2</t>
    </r>
  </si>
  <si>
    <r>
      <rPr>
        <sz val="8"/>
        <rFont val="ＭＳ Ｐ明朝"/>
        <family val="1"/>
      </rPr>
      <t>RAPIDAS-X2-AE</t>
    </r>
  </si>
  <si>
    <r>
      <rPr>
        <sz val="8"/>
        <rFont val="ＭＳ Ｐ明朝"/>
        <family val="1"/>
      </rPr>
      <t>RAPIDAS-X2-AP</t>
    </r>
  </si>
  <si>
    <r>
      <rPr>
        <sz val="8"/>
        <rFont val="ＭＳ Ｐ明朝"/>
        <family val="1"/>
      </rPr>
      <t>RAPIDAS-X2-AU</t>
    </r>
  </si>
  <si>
    <r>
      <rPr>
        <sz val="8"/>
        <rFont val="ＭＳ Ｐ明朝"/>
        <family val="1"/>
      </rPr>
      <t>ニチコン</t>
    </r>
  </si>
  <si>
    <r>
      <rPr>
        <sz val="8"/>
        <rFont val="ＭＳ Ｐ明朝"/>
        <family val="1"/>
      </rPr>
      <t>NQM-UCY04E</t>
    </r>
  </si>
  <si>
    <r>
      <rPr>
        <sz val="8"/>
        <rFont val="ＭＳ Ｐ明朝"/>
        <family val="1"/>
      </rPr>
      <t>NQM-UCY04P</t>
    </r>
  </si>
  <si>
    <r>
      <rPr>
        <sz val="8"/>
        <rFont val="ＭＳ Ｐ明朝"/>
        <family val="1"/>
      </rPr>
      <t>NQD-UCX04P</t>
    </r>
  </si>
  <si>
    <r>
      <rPr>
        <sz val="8"/>
        <rFont val="ＭＳ Ｐ明朝"/>
        <family val="1"/>
      </rPr>
      <t>NQD-UCX04P-H</t>
    </r>
  </si>
  <si>
    <r>
      <rPr>
        <sz val="8"/>
        <rFont val="ＭＳ Ｐ明朝"/>
        <family val="1"/>
      </rPr>
      <t>NQC-TC504A</t>
    </r>
  </si>
  <si>
    <r>
      <rPr>
        <sz val="8"/>
        <rFont val="ＭＳ Ｐ明朝"/>
        <family val="1"/>
      </rPr>
      <t>NQC-TC504A-H</t>
    </r>
  </si>
  <si>
    <r>
      <rPr>
        <sz val="8"/>
        <rFont val="ＭＳ Ｐ明朝"/>
        <family val="1"/>
      </rPr>
      <t>NQC-TC504P</t>
    </r>
  </si>
  <si>
    <r>
      <rPr>
        <sz val="8"/>
        <rFont val="ＭＳ Ｐ明朝"/>
        <family val="1"/>
      </rPr>
      <t>NQC-TC504P-H</t>
    </r>
  </si>
  <si>
    <r>
      <rPr>
        <sz val="8"/>
        <rFont val="ＭＳ Ｐ明朝"/>
        <family val="1"/>
      </rPr>
      <t>NQC-TC5030</t>
    </r>
  </si>
  <si>
    <r>
      <rPr>
        <sz val="8"/>
        <rFont val="ＭＳ Ｐ明朝"/>
        <family val="1"/>
      </rPr>
      <t>NQC-TC5030-C</t>
    </r>
  </si>
  <si>
    <r>
      <rPr>
        <sz val="8"/>
        <rFont val="ＭＳ Ｐ明朝"/>
        <family val="1"/>
      </rPr>
      <t>NQC-TC503E</t>
    </r>
  </si>
  <si>
    <r>
      <rPr>
        <sz val="8"/>
        <rFont val="ＭＳ Ｐ明朝"/>
        <family val="1"/>
      </rPr>
      <t>NQC-TC503E-C</t>
    </r>
  </si>
  <si>
    <r>
      <rPr>
        <sz val="8"/>
        <rFont val="ＭＳ Ｐ明朝"/>
        <family val="1"/>
      </rPr>
      <t>NQC-TC503N</t>
    </r>
  </si>
  <si>
    <r>
      <rPr>
        <sz val="8"/>
        <rFont val="ＭＳ Ｐ明朝"/>
        <family val="1"/>
      </rPr>
      <t>NQC-TC503U</t>
    </r>
  </si>
  <si>
    <r>
      <rPr>
        <sz val="8"/>
        <rFont val="ＭＳ Ｐ明朝"/>
        <family val="1"/>
      </rPr>
      <t>NQC-TC503U-C</t>
    </r>
  </si>
  <si>
    <r>
      <rPr>
        <sz val="8"/>
        <rFont val="ＭＳ Ｐ明朝"/>
        <family val="1"/>
      </rPr>
      <t>10kW以上50kW未満</t>
    </r>
  </si>
  <si>
    <r>
      <rPr>
        <sz val="8"/>
        <rFont val="ＭＳ Ｐ明朝"/>
        <family val="1"/>
      </rPr>
      <t>NQC-TC3530</t>
    </r>
  </si>
  <si>
    <r>
      <rPr>
        <sz val="8"/>
        <rFont val="ＭＳ Ｐ明朝"/>
        <family val="1"/>
      </rPr>
      <t>NQC-TC3530-C</t>
    </r>
  </si>
  <si>
    <r>
      <rPr>
        <sz val="8"/>
        <rFont val="ＭＳ Ｐ明朝"/>
        <family val="1"/>
      </rPr>
      <t>NQC-TC353E</t>
    </r>
  </si>
  <si>
    <r>
      <rPr>
        <sz val="8"/>
        <rFont val="ＭＳ Ｐ明朝"/>
        <family val="1"/>
      </rPr>
      <t>NQC-TC353E-C</t>
    </r>
  </si>
  <si>
    <r>
      <rPr>
        <sz val="8"/>
        <rFont val="ＭＳ Ｐ明朝"/>
        <family val="1"/>
      </rPr>
      <t>NQC-TC353U</t>
    </r>
  </si>
  <si>
    <r>
      <rPr>
        <sz val="8"/>
        <rFont val="ＭＳ Ｐ明朝"/>
        <family val="1"/>
      </rPr>
      <t>NQC-TC353U-C</t>
    </r>
  </si>
  <si>
    <r>
      <rPr>
        <sz val="8"/>
        <rFont val="ＭＳ Ｐ明朝"/>
        <family val="1"/>
      </rPr>
      <t>NQC-SC2530</t>
    </r>
  </si>
  <si>
    <r>
      <rPr>
        <sz val="8"/>
        <rFont val="ＭＳ Ｐ明朝"/>
        <family val="1"/>
      </rPr>
      <t>NQC-SC2530-C</t>
    </r>
  </si>
  <si>
    <r>
      <rPr>
        <sz val="8"/>
        <rFont val="ＭＳ Ｐ明朝"/>
        <family val="1"/>
      </rPr>
      <t>NQC-SC253E</t>
    </r>
  </si>
  <si>
    <r>
      <rPr>
        <sz val="8"/>
        <rFont val="ＭＳ Ｐ明朝"/>
        <family val="1"/>
      </rPr>
      <t>NQC-SC253E-C</t>
    </r>
  </si>
  <si>
    <r>
      <rPr>
        <sz val="8"/>
        <rFont val="ＭＳ Ｐ明朝"/>
        <family val="1"/>
      </rPr>
      <t>NQC-SC253U</t>
    </r>
  </si>
  <si>
    <r>
      <rPr>
        <sz val="8"/>
        <rFont val="ＭＳ Ｐ明朝"/>
        <family val="1"/>
      </rPr>
      <t>NQC-SC253U-C</t>
    </r>
  </si>
  <si>
    <r>
      <rPr>
        <sz val="8"/>
        <rFont val="ＭＳ Ｐ明朝"/>
        <family val="1"/>
      </rPr>
      <t>NQC-TC2530</t>
    </r>
  </si>
  <si>
    <r>
      <rPr>
        <sz val="8"/>
        <rFont val="ＭＳ Ｐ明朝"/>
        <family val="1"/>
      </rPr>
      <t>NQC-TC2530-C</t>
    </r>
  </si>
  <si>
    <r>
      <rPr>
        <sz val="8"/>
        <rFont val="ＭＳ Ｐ明朝"/>
        <family val="1"/>
      </rPr>
      <t>NQC-TC253E</t>
    </r>
  </si>
  <si>
    <r>
      <rPr>
        <sz val="8"/>
        <rFont val="ＭＳ Ｐ明朝"/>
        <family val="1"/>
      </rPr>
      <t>NQC-TC253E-C</t>
    </r>
  </si>
  <si>
    <r>
      <rPr>
        <sz val="8"/>
        <rFont val="ＭＳ Ｐ明朝"/>
        <family val="1"/>
      </rPr>
      <t>NQC-TC253U</t>
    </r>
  </si>
  <si>
    <r>
      <rPr>
        <sz val="8"/>
        <rFont val="ＭＳ Ｐ明朝"/>
        <family val="1"/>
      </rPr>
      <t>NQC-TC253U-C</t>
    </r>
  </si>
  <si>
    <r>
      <rPr>
        <sz val="8"/>
        <rFont val="ＭＳ Ｐ明朝"/>
        <family val="1"/>
      </rPr>
      <t>NQC-SC1030</t>
    </r>
  </si>
  <si>
    <r>
      <rPr>
        <sz val="8"/>
        <rFont val="ＭＳ Ｐ明朝"/>
        <family val="1"/>
      </rPr>
      <t>NQC-SC1030-C</t>
    </r>
  </si>
  <si>
    <r>
      <rPr>
        <sz val="8"/>
        <rFont val="ＭＳ Ｐ明朝"/>
        <family val="1"/>
      </rPr>
      <t>NQC-SC103E</t>
    </r>
  </si>
  <si>
    <r>
      <rPr>
        <sz val="8"/>
        <rFont val="ＭＳ Ｐ明朝"/>
        <family val="1"/>
      </rPr>
      <t>NQC-SC103E-C</t>
    </r>
  </si>
  <si>
    <r>
      <rPr>
        <sz val="8"/>
        <rFont val="ＭＳ Ｐ明朝"/>
        <family val="1"/>
      </rPr>
      <t>NQC-TC1030</t>
    </r>
  </si>
  <si>
    <r>
      <rPr>
        <sz val="8"/>
        <rFont val="ＭＳ Ｐ明朝"/>
        <family val="1"/>
      </rPr>
      <t>NQC-TC1030-C</t>
    </r>
  </si>
  <si>
    <r>
      <rPr>
        <sz val="8"/>
        <rFont val="ＭＳ Ｐ明朝"/>
        <family val="1"/>
      </rPr>
      <t>NQC-TC103E</t>
    </r>
  </si>
  <si>
    <r>
      <rPr>
        <sz val="8"/>
        <rFont val="ＭＳ Ｐ明朝"/>
        <family val="1"/>
      </rPr>
      <t>NQC-TC103E-C</t>
    </r>
  </si>
  <si>
    <r>
      <rPr>
        <sz val="8"/>
        <rFont val="ＭＳ Ｐ明朝"/>
        <family val="1"/>
      </rPr>
      <t>ハセテック</t>
    </r>
  </si>
  <si>
    <r>
      <rPr>
        <sz val="8"/>
        <rFont val="ＭＳ Ｐ明朝"/>
        <family val="1"/>
      </rPr>
      <t>SC05-3P3W</t>
    </r>
  </si>
  <si>
    <r>
      <rPr>
        <sz val="8"/>
        <rFont val="ＭＳ Ｐ明朝"/>
        <family val="1"/>
      </rPr>
      <t>SC05-3P3W-EN</t>
    </r>
  </si>
  <si>
    <r>
      <rPr>
        <sz val="8"/>
        <rFont val="ＭＳ Ｐ明朝"/>
        <family val="1"/>
      </rPr>
      <t>SC05-3P3W-A</t>
    </r>
  </si>
  <si>
    <r>
      <rPr>
        <sz val="8"/>
        <rFont val="ＭＳ Ｐ明朝"/>
        <family val="1"/>
      </rPr>
      <t>QC03-3P3W</t>
    </r>
  </si>
  <si>
    <r>
      <rPr>
        <sz val="8"/>
        <rFont val="ＭＳ Ｐ明朝"/>
        <family val="1"/>
      </rPr>
      <t>QC03-3P3W-EN</t>
    </r>
  </si>
  <si>
    <r>
      <rPr>
        <sz val="8"/>
        <rFont val="ＭＳ Ｐ明朝"/>
        <family val="1"/>
      </rPr>
      <t>SC03-3P3W</t>
    </r>
  </si>
  <si>
    <r>
      <rPr>
        <sz val="8"/>
        <rFont val="ＭＳ Ｐ明朝"/>
        <family val="1"/>
      </rPr>
      <t>SC03-3P3W-A</t>
    </r>
  </si>
  <si>
    <r>
      <rPr>
        <sz val="8"/>
        <rFont val="ＭＳ Ｐ明朝"/>
        <family val="1"/>
      </rPr>
      <t>SC03-3P3W-EN</t>
    </r>
  </si>
  <si>
    <r>
      <rPr>
        <sz val="8"/>
        <rFont val="ＭＳ Ｐ明朝"/>
        <family val="1"/>
      </rPr>
      <t>QC02-2P2W</t>
    </r>
  </si>
  <si>
    <r>
      <rPr>
        <sz val="8"/>
        <rFont val="ＭＳ Ｐ明朝"/>
        <family val="1"/>
      </rPr>
      <t>QC02-2P2W-EN</t>
    </r>
  </si>
  <si>
    <r>
      <rPr>
        <sz val="8"/>
        <rFont val="ＭＳ Ｐ明朝"/>
        <family val="1"/>
      </rPr>
      <t>東光高岳</t>
    </r>
  </si>
  <si>
    <r>
      <rPr>
        <sz val="8"/>
        <rFont val="ＭＳ Ｐ明朝"/>
        <family val="1"/>
      </rPr>
      <t>HFR1-120B10-A1</t>
    </r>
  </si>
  <si>
    <r>
      <rPr>
        <sz val="8"/>
        <rFont val="ＭＳ Ｐ明朝"/>
        <family val="1"/>
      </rPr>
      <t>HFR1-120B10-A7</t>
    </r>
  </si>
  <si>
    <r>
      <rPr>
        <sz val="8"/>
        <rFont val="ＭＳ Ｐ明朝"/>
        <family val="1"/>
      </rPr>
      <t>HFR1-50B9</t>
    </r>
  </si>
  <si>
    <r>
      <rPr>
        <sz val="8"/>
        <rFont val="ＭＳ Ｐ明朝"/>
        <family val="1"/>
      </rPr>
      <t>HFR1-50B9-A1</t>
    </r>
  </si>
  <si>
    <r>
      <rPr>
        <sz val="8"/>
        <rFont val="ＭＳ Ｐ明朝"/>
        <family val="1"/>
      </rPr>
      <t>HFR1-50B9-A2</t>
    </r>
  </si>
  <si>
    <r>
      <rPr>
        <sz val="8"/>
        <rFont val="ＭＳ Ｐ明朝"/>
        <family val="1"/>
      </rPr>
      <t>HFR1-50B9-A7</t>
    </r>
  </si>
  <si>
    <r>
      <rPr>
        <sz val="8"/>
        <rFont val="ＭＳ Ｐ明朝"/>
        <family val="1"/>
      </rPr>
      <t>HFR1-50B8</t>
    </r>
  </si>
  <si>
    <r>
      <rPr>
        <sz val="8"/>
        <rFont val="ＭＳ Ｐ明朝"/>
        <family val="1"/>
      </rPr>
      <t>HFR1-30B9</t>
    </r>
  </si>
  <si>
    <r>
      <rPr>
        <sz val="8"/>
        <rFont val="ＭＳ Ｐ明朝"/>
        <family val="1"/>
      </rPr>
      <t>HFR1-30B9-A1</t>
    </r>
  </si>
  <si>
    <r>
      <rPr>
        <sz val="8"/>
        <rFont val="ＭＳ Ｐ明朝"/>
        <family val="1"/>
      </rPr>
      <t>HFR1-30B9-A2</t>
    </r>
  </si>
  <si>
    <r>
      <rPr>
        <sz val="8"/>
        <rFont val="ＭＳ Ｐ明朝"/>
        <family val="1"/>
      </rPr>
      <t>HFR1-30B9-A7</t>
    </r>
  </si>
  <si>
    <r>
      <rPr>
        <sz val="8"/>
        <rFont val="ＭＳ Ｐ明朝"/>
        <family val="1"/>
      </rPr>
      <t>HFR1-30B8</t>
    </r>
  </si>
  <si>
    <r>
      <rPr>
        <sz val="8"/>
        <rFont val="ＭＳ Ｐ明朝"/>
        <family val="1"/>
      </rPr>
      <t>HFR1-15B11</t>
    </r>
  </si>
  <si>
    <r>
      <rPr>
        <sz val="8"/>
        <rFont val="ＭＳ Ｐ明朝"/>
        <family val="1"/>
      </rPr>
      <t>九電テクノシステムズ</t>
    </r>
  </si>
  <si>
    <r>
      <rPr>
        <sz val="8"/>
        <rFont val="ＭＳ Ｐ明朝"/>
        <family val="1"/>
      </rPr>
      <t>KRCS-50-2</t>
    </r>
  </si>
  <si>
    <r>
      <rPr>
        <sz val="8"/>
        <rFont val="ＭＳ Ｐ明朝"/>
        <family val="1"/>
      </rPr>
      <t>KRCS-50-2-NE</t>
    </r>
  </si>
  <si>
    <r>
      <rPr>
        <sz val="8"/>
        <rFont val="ＭＳ Ｐ明朝"/>
        <family val="1"/>
      </rPr>
      <t>キューヘン</t>
    </r>
  </si>
  <si>
    <r>
      <rPr>
        <sz val="8"/>
        <rFont val="ＭＳ Ｐ明朝"/>
        <family val="1"/>
      </rPr>
      <t>QC180</t>
    </r>
  </si>
  <si>
    <r>
      <rPr>
        <sz val="8"/>
        <rFont val="ＭＳ Ｐ明朝"/>
        <family val="1"/>
      </rPr>
      <t>QC120</t>
    </r>
  </si>
  <si>
    <r>
      <rPr>
        <sz val="8"/>
        <rFont val="ＭＳ Ｐ明朝"/>
        <family val="1"/>
      </rPr>
      <t>QC50S</t>
    </r>
  </si>
  <si>
    <r>
      <rPr>
        <sz val="8"/>
        <rFont val="ＭＳ Ｐ明朝"/>
        <family val="1"/>
      </rPr>
      <t>QC50LS</t>
    </r>
  </si>
  <si>
    <r>
      <rPr>
        <sz val="8"/>
        <rFont val="ＭＳ Ｐ明朝"/>
        <family val="1"/>
      </rPr>
      <t>QC50D</t>
    </r>
  </si>
  <si>
    <r>
      <rPr>
        <sz val="8"/>
        <rFont val="ＭＳ Ｐ明朝"/>
        <family val="1"/>
      </rPr>
      <t>QC50LD</t>
    </r>
  </si>
  <si>
    <r>
      <rPr>
        <sz val="8"/>
        <rFont val="ＭＳ Ｐ明朝"/>
        <family val="1"/>
      </rPr>
      <t>QC30S</t>
    </r>
  </si>
  <si>
    <r>
      <rPr>
        <sz val="8"/>
        <rFont val="ＭＳ Ｐ明朝"/>
        <family val="1"/>
      </rPr>
      <t>QC30S-K1</t>
    </r>
  </si>
  <si>
    <r>
      <rPr>
        <sz val="8"/>
        <rFont val="ＭＳ Ｐ明朝"/>
        <family val="1"/>
      </rPr>
      <t>QC30LS</t>
    </r>
  </si>
  <si>
    <r>
      <rPr>
        <sz val="8"/>
        <rFont val="ＭＳ Ｐ明朝"/>
        <family val="1"/>
      </rPr>
      <t>QC30D</t>
    </r>
  </si>
  <si>
    <r>
      <rPr>
        <sz val="8"/>
        <rFont val="ＭＳ Ｐ明朝"/>
        <family val="1"/>
      </rPr>
      <t>QC30D-K1</t>
    </r>
  </si>
  <si>
    <r>
      <rPr>
        <sz val="8"/>
        <rFont val="ＭＳ Ｐ明朝"/>
        <family val="1"/>
      </rPr>
      <t>QC30LD</t>
    </r>
  </si>
  <si>
    <r>
      <rPr>
        <sz val="8"/>
        <rFont val="ＭＳ Ｐ明朝"/>
        <family val="1"/>
      </rPr>
      <t>ダイヘン</t>
    </r>
  </si>
  <si>
    <r>
      <rPr>
        <sz val="8"/>
        <rFont val="ＭＳ Ｐ明朝"/>
        <family val="1"/>
      </rPr>
      <t>DQC180</t>
    </r>
  </si>
  <si>
    <r>
      <rPr>
        <sz val="8"/>
        <rFont val="ＭＳ Ｐ明朝"/>
        <family val="1"/>
      </rPr>
      <t>DQC050S</t>
    </r>
  </si>
  <si>
    <r>
      <rPr>
        <sz val="8"/>
        <rFont val="ＭＳ Ｐ明朝"/>
        <family val="1"/>
      </rPr>
      <t>DQC050LS</t>
    </r>
  </si>
  <si>
    <r>
      <rPr>
        <sz val="8"/>
        <rFont val="ＭＳ Ｐ明朝"/>
        <family val="1"/>
      </rPr>
      <t>DQC050D</t>
    </r>
  </si>
  <si>
    <r>
      <rPr>
        <sz val="8"/>
        <rFont val="ＭＳ Ｐ明朝"/>
        <family val="1"/>
      </rPr>
      <t>DQC050LD</t>
    </r>
  </si>
  <si>
    <r>
      <rPr>
        <sz val="8"/>
        <rFont val="ＭＳ Ｐ明朝"/>
        <family val="1"/>
      </rPr>
      <t>DQC030S</t>
    </r>
  </si>
  <si>
    <r>
      <rPr>
        <sz val="8"/>
        <rFont val="ＭＳ Ｐ明朝"/>
        <family val="1"/>
      </rPr>
      <t>DQC030S-K1</t>
    </r>
  </si>
  <si>
    <r>
      <rPr>
        <sz val="8"/>
        <rFont val="ＭＳ Ｐ明朝"/>
        <family val="1"/>
      </rPr>
      <t>DQC030LS</t>
    </r>
  </si>
  <si>
    <r>
      <rPr>
        <sz val="8"/>
        <rFont val="ＭＳ Ｐ明朝"/>
        <family val="1"/>
      </rPr>
      <t>DQC030D</t>
    </r>
  </si>
  <si>
    <r>
      <rPr>
        <sz val="8"/>
        <rFont val="ＭＳ Ｐ明朝"/>
        <family val="1"/>
      </rPr>
      <t>DQC030D-K1</t>
    </r>
  </si>
  <si>
    <r>
      <rPr>
        <sz val="8"/>
        <rFont val="ＭＳ Ｐ明朝"/>
        <family val="1"/>
      </rPr>
      <t>DQC030LD</t>
    </r>
  </si>
  <si>
    <r>
      <rPr>
        <sz val="8"/>
        <rFont val="ＭＳ Ｐ明朝"/>
        <family val="1"/>
      </rPr>
      <t>丸紅(SIGNET)</t>
    </r>
  </si>
  <si>
    <r>
      <rPr>
        <sz val="8"/>
        <rFont val="ＭＳ Ｐ明朝"/>
        <family val="1"/>
      </rPr>
      <t>FC100K-CH2-PS</t>
    </r>
  </si>
  <si>
    <r>
      <rPr>
        <sz val="8"/>
        <rFont val="ＭＳ Ｐ明朝"/>
        <family val="1"/>
      </rPr>
      <t>FC100K-CH2-PS-ESS</t>
    </r>
  </si>
  <si>
    <r>
      <rPr>
        <sz val="8"/>
        <rFont val="ＭＳ Ｐ明朝"/>
        <family val="1"/>
      </rPr>
      <t>FC50K-CC</t>
    </r>
  </si>
  <si>
    <r>
      <rPr>
        <sz val="8"/>
        <rFont val="ＭＳ Ｐ明朝"/>
        <family val="1"/>
      </rPr>
      <t>FC50K-CC-S</t>
    </r>
  </si>
  <si>
    <r>
      <rPr>
        <sz val="8"/>
        <rFont val="ＭＳ Ｐ明朝"/>
        <family val="1"/>
      </rPr>
      <t>FC50K-CH</t>
    </r>
  </si>
  <si>
    <r>
      <rPr>
        <sz val="8"/>
        <rFont val="ＭＳ Ｐ明朝"/>
        <family val="1"/>
      </rPr>
      <t>FC50K-CH-S</t>
    </r>
  </si>
  <si>
    <r>
      <rPr>
        <sz val="8"/>
        <rFont val="ＭＳ Ｐ明朝"/>
        <family val="1"/>
      </rPr>
      <t>SFC50K-CH2</t>
    </r>
  </si>
  <si>
    <r>
      <rPr>
        <sz val="8"/>
        <rFont val="ＭＳ Ｐ明朝"/>
        <family val="1"/>
      </rPr>
      <t>シンフォニアテクノロジー</t>
    </r>
  </si>
  <si>
    <r>
      <rPr>
        <sz val="8"/>
        <rFont val="ＭＳ Ｐ明朝"/>
        <family val="1"/>
      </rPr>
      <t>IEC-120-1A</t>
    </r>
  </si>
  <si>
    <r>
      <rPr>
        <sz val="8"/>
        <rFont val="ＭＳ Ｐ明朝"/>
        <family val="1"/>
      </rPr>
      <t>IEC-120-1A-1</t>
    </r>
  </si>
  <si>
    <r>
      <rPr>
        <sz val="8"/>
        <rFont val="ＭＳ Ｐ明朝"/>
        <family val="1"/>
      </rPr>
      <t>IEC-120-2A</t>
    </r>
  </si>
  <si>
    <r>
      <rPr>
        <sz val="8"/>
        <rFont val="ＭＳ Ｐ明朝"/>
        <family val="1"/>
      </rPr>
      <t>IEC-120-2A-1</t>
    </r>
  </si>
  <si>
    <r>
      <rPr>
        <sz val="8"/>
        <rFont val="ＭＳ Ｐ明朝"/>
        <family val="1"/>
      </rPr>
      <t>IEC-120-1C</t>
    </r>
  </si>
  <si>
    <r>
      <rPr>
        <sz val="8"/>
        <rFont val="ＭＳ Ｐ明朝"/>
        <family val="1"/>
      </rPr>
      <t>IEC-120-1C-1</t>
    </r>
  </si>
  <si>
    <r>
      <rPr>
        <sz val="8"/>
        <rFont val="ＭＳ Ｐ明朝"/>
        <family val="1"/>
      </rPr>
      <t>IEC-120-2C</t>
    </r>
  </si>
  <si>
    <r>
      <rPr>
        <sz val="8"/>
        <rFont val="ＭＳ Ｐ明朝"/>
        <family val="1"/>
      </rPr>
      <t>IEC-120-2C-1</t>
    </r>
  </si>
  <si>
    <r>
      <rPr>
        <sz val="8"/>
        <rFont val="ＭＳ Ｐ明朝"/>
        <family val="1"/>
      </rPr>
      <t>IEC-120-5A</t>
    </r>
  </si>
  <si>
    <r>
      <rPr>
        <sz val="8"/>
        <rFont val="ＭＳ Ｐ明朝"/>
        <family val="1"/>
      </rPr>
      <t>IEC-120-5A-1</t>
    </r>
  </si>
  <si>
    <r>
      <rPr>
        <sz val="8"/>
        <rFont val="ＭＳ Ｐ明朝"/>
        <family val="1"/>
      </rPr>
      <t>IEC-120-4A</t>
    </r>
  </si>
  <si>
    <r>
      <rPr>
        <sz val="8"/>
        <rFont val="ＭＳ Ｐ明朝"/>
        <family val="1"/>
      </rPr>
      <t>IEC-120-4A-1</t>
    </r>
  </si>
  <si>
    <r>
      <rPr>
        <sz val="8"/>
        <rFont val="ＭＳ Ｐ明朝"/>
        <family val="1"/>
      </rPr>
      <t>新電元工業</t>
    </r>
  </si>
  <si>
    <r>
      <rPr>
        <sz val="8"/>
        <rFont val="ＭＳ Ｐ明朝"/>
        <family val="1"/>
      </rPr>
      <t>SDQC2F150UT4415-BM</t>
    </r>
  </si>
  <si>
    <r>
      <rPr>
        <sz val="8"/>
        <rFont val="ＭＳ Ｐ明朝"/>
        <family val="1"/>
      </rPr>
      <t>SDQC2F150UT4415-BMSA</t>
    </r>
  </si>
  <si>
    <r>
      <rPr>
        <sz val="8"/>
        <rFont val="ＭＳ Ｐ明朝"/>
        <family val="1"/>
      </rPr>
      <t>SDQC2F150XT4415-BM</t>
    </r>
  </si>
  <si>
    <r>
      <rPr>
        <sz val="8"/>
        <rFont val="ＭＳ Ｐ明朝"/>
        <family val="1"/>
      </rPr>
      <t>SDQC2F90XT4415</t>
    </r>
  </si>
  <si>
    <r>
      <rPr>
        <sz val="8"/>
        <rFont val="ＭＳ Ｐ明朝"/>
        <family val="1"/>
      </rPr>
      <t>SDQC2F90XT4415-M</t>
    </r>
  </si>
  <si>
    <r>
      <rPr>
        <sz val="8"/>
        <rFont val="ＭＳ Ｐ明朝"/>
        <family val="1"/>
      </rPr>
      <t>SDQC2F90XT4415-MBMS</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</si>
  <si>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</si>
  <si>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</si>
  <si>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</si>
  <si>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</si>
  <si>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</si>
  <si>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</si>
  <si>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
        <rFont val="ＭＳ Ｐ明朝"/>
        <family val="1"/>
      </rPr>
      <t>SDQC2F60UT3210-M</t>
    </r>
  </si>
  <si>
    <r>
      <rPr>
        <sz val="8"/>
        <rFont val="ＭＳ Ｐ明朝"/>
        <family val="1"/>
      </rPr>
      <t>SDQC2F60UT3210-MSA</t>
    </r>
  </si>
  <si>
    <r>
      <rPr>
        <sz val="8"/>
        <rFont val="ＭＳ Ｐ明朝"/>
        <family val="1"/>
      </rPr>
      <t>SDQC2F60UT3210-MLV</t>
    </r>
  </si>
  <si>
    <r>
      <rPr>
        <sz val="8"/>
        <rFont val="ＭＳ Ｐ明朝"/>
        <family val="1"/>
      </rPr>
      <t>SDQC2F60UT3210-MLVSA</t>
    </r>
  </si>
  <si>
    <r>
      <rPr>
        <sz val="8"/>
        <rFont val="ＭＳ Ｐ明朝"/>
        <family val="1"/>
      </rPr>
      <t>SDQC2F50XT3200</t>
    </r>
  </si>
  <si>
    <r>
      <rPr>
        <sz val="8"/>
        <rFont val="ＭＳ Ｐ明朝"/>
        <family val="1"/>
      </rPr>
      <t>SDQC-50-S</t>
    </r>
  </si>
  <si>
    <r>
      <rPr>
        <sz val="8"/>
        <rFont val="ＭＳ Ｐ明朝"/>
        <family val="1"/>
      </rPr>
      <t>SDQC-50-S-C</t>
    </r>
  </si>
  <si>
    <r>
      <rPr>
        <sz val="8"/>
        <rFont val="ＭＳ Ｐ明朝"/>
        <family val="1"/>
      </rPr>
      <t>SDQC-50-U</t>
    </r>
  </si>
  <si>
    <r>
      <rPr>
        <sz val="8"/>
        <rFont val="ＭＳ Ｐ明朝"/>
        <family val="1"/>
      </rPr>
      <t>SDQC-50-U-C</t>
    </r>
  </si>
  <si>
    <r>
      <rPr>
        <sz val="8"/>
        <rFont val="ＭＳ Ｐ明朝"/>
        <family val="1"/>
      </rPr>
      <t>SDQC-30-S</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</si>
  <si>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</si>
  <si>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</si>
  <si>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</si>
  <si>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</si>
  <si>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</si>
  <si>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</si>
  <si>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</si>
  <si>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</si>
  <si>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</si>
  <si>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ABB</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</si>
  <si>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</si>
  <si>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</si>
  <si>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</si>
  <si>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</si>
  <si>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</si>
  <si>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</si>
  <si>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</si>
  <si>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</si>
  <si>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</si>
  <si>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</si>
  <si>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</si>
  <si>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</si>
  <si>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</si>
  <si>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デルタ電子</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</si>
  <si>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</si>
  <si>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</si>
  <si>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</si>
  <si>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</si>
  <si>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</si>
  <si>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Zerova</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</si>
  <si>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</si>
  <si>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</si>
  <si>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</si>
  <si>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</si>
  <si>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</si>
  <si>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</si>
  <si>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</si>
  <si>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</si>
  <si>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</si>
  <si>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</si>
  <si>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</si>
  <si>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</si>
  <si>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</si>
  <si>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</si>
  <si>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</si>
  <si>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</si>
  <si>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</si>
  <si>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</si>
  <si>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</si>
  <si>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</si>
  <si>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</si>
  <si>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</si>
  <si>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</si>
  <si>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</si>
  <si>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</si>
  <si>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</si>
  <si>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</si>
  <si>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</si>
  <si>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</si>
  <si>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テンフィールズファクトリー</t>
    </r>
  </si>
  <si>
    <r>
      <rPr>
        <sz val="8"/>
        <rFont val="ＭＳ Ｐ明朝"/>
        <family val="1"/>
      </rPr>
      <t>FLASH-QC180R-S</t>
    </r>
  </si>
  <si>
    <r>
      <rPr>
        <sz val="8"/>
        <rFont val="ＭＳ Ｐ明朝"/>
        <family val="1"/>
      </rPr>
      <t>デンゲン</t>
    </r>
  </si>
  <si>
    <r>
      <rPr>
        <sz val="8"/>
        <rFont val="ＭＳ Ｐ明朝"/>
        <family val="1"/>
      </rPr>
      <t>DEV-10KW</t>
    </r>
  </si>
  <si>
    <r>
      <rPr>
        <sz val="8"/>
        <rFont val="ＭＳ Ｐ明朝"/>
        <family val="1"/>
      </rPr>
      <t>日立製作所</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</si>
  <si>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</si>
  <si>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</si>
  <si>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</si>
  <si>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</si>
  <si>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</si>
  <si>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</si>
  <si>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</si>
  <si>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</si>
  <si>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</si>
  <si>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</si>
  <si>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</si>
  <si>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</si>
  <si>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</si>
  <si>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</si>
  <si>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</si>
  <si>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</si>
  <si>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</si>
  <si>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</si>
  <si>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</si>
  <si>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</si>
  <si>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</si>
  <si>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</si>
  <si>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</si>
  <si>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</si>
  <si>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</si>
  <si>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</si>
  <si>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</si>
  <si>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</si>
  <si>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</si>
  <si>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</si>
  <si>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</si>
  <si>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</si>
  <si>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</si>
  <si>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</si>
  <si>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</si>
  <si>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</si>
  <si>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</si>
  <si>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</si>
  <si>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</si>
  <si>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</si>
  <si>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</si>
  <si>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</si>
  <si>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</si>
  <si>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</si>
  <si>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</si>
  <si>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</si>
  <si>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</si>
  <si>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</si>
  <si>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</si>
  <si>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</si>
  <si>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</si>
  <si>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</si>
  <si>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</si>
  <si>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</si>
  <si>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</si>
  <si>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</si>
  <si>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</si>
  <si>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</si>
  <si>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</si>
  <si>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</si>
  <si>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</si>
  <si>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</si>
  <si>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</si>
  <si>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</si>
  <si>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</si>
  <si>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</si>
  <si>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</si>
  <si>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</si>
  <si>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</si>
  <si>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</si>
  <si>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</si>
  <si>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</si>
  <si>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 xml:space="preserve">三井物産プラントシステム
</t>
    </r>
    <r>
      <rPr>
        <sz val="8"/>
        <rFont val="ＭＳ Ｐ明朝"/>
        <family val="1"/>
      </rPr>
      <t>（Daeyoung Chaevi）</t>
    </r>
  </si>
  <si>
    <r>
      <rPr>
        <sz val="8"/>
        <rFont val="ＭＳ Ｐ明朝"/>
        <family val="1"/>
      </rPr>
      <t>DCV-3FJ180P-I</t>
    </r>
  </si>
  <si>
    <r>
      <rPr>
        <sz val="8"/>
        <rFont val="ＭＳ Ｐ明朝"/>
        <family val="1"/>
      </rPr>
      <t>DCV-3FJ120P-I</t>
    </r>
  </si>
  <si>
    <r>
      <rPr>
        <sz val="8"/>
        <rFont val="ＭＳ Ｐ明朝"/>
        <family val="1"/>
      </rPr>
      <t>アサヒ衛陶</t>
    </r>
  </si>
  <si>
    <r>
      <rPr>
        <sz val="8"/>
        <rFont val="ＭＳ Ｐ明朝"/>
        <family val="1"/>
      </rPr>
      <t>A-QUICK-QC180R-S</t>
    </r>
  </si>
  <si>
    <r>
      <rPr>
        <sz val="8"/>
        <rFont val="ＭＳ Ｐ明朝"/>
        <family val="1"/>
      </rPr>
      <t>パワーエックス</t>
    </r>
  </si>
  <si>
    <r>
      <rPr>
        <sz val="8"/>
        <rFont val="ＭＳ Ｐ明朝"/>
        <family val="1"/>
      </rPr>
      <t>HC0179</t>
    </r>
  </si>
  <si>
    <r>
      <rPr>
        <sz val="8"/>
        <rFont val="ＭＳ Ｐ明朝"/>
        <family val="1"/>
      </rPr>
      <t>HC0358</t>
    </r>
  </si>
  <si>
    <r>
      <rPr>
        <sz val="8"/>
        <rFont val="ＭＳ Ｐ明朝"/>
        <family val="1"/>
      </rPr>
      <t>エンザミンパワー</t>
    </r>
  </si>
  <si>
    <r>
      <rPr>
        <sz val="8"/>
        <rFont val="ＭＳ Ｐ明朝"/>
        <family val="1"/>
      </rPr>
      <t>EK100-1</t>
    </r>
  </si>
  <si>
    <r>
      <rPr>
        <sz val="8.5"/>
        <rFont val="ＭＳ Ｐ明朝"/>
        <family val="1"/>
      </rPr>
      <t>パナソニック</t>
    </r>
  </si>
  <si>
    <r>
      <rPr>
        <sz val="8.5"/>
        <rFont val="ＭＳ Ｐ明朝"/>
        <family val="1"/>
      </rPr>
      <t>普通充電設備</t>
    </r>
  </si>
  <si>
    <r>
      <rPr>
        <sz val="8.5"/>
        <rFont val="ＭＳ Ｐ明朝"/>
        <family val="1"/>
      </rPr>
      <t>DNH326</t>
    </r>
  </si>
  <si>
    <r>
      <rPr>
        <sz val="8.5"/>
        <rFont val="ＭＳ Ｐ明朝"/>
        <family val="1"/>
      </rPr>
      <t>DNE3000K</t>
    </r>
  </si>
  <si>
    <r>
      <rPr>
        <sz val="8.5"/>
        <rFont val="ＭＳ Ｐ明朝"/>
        <family val="1"/>
      </rPr>
      <t>DNE3300K</t>
    </r>
  </si>
  <si>
    <r>
      <rPr>
        <sz val="8.5"/>
        <rFont val="ＭＳ Ｐ明朝"/>
        <family val="1"/>
      </rPr>
      <t>DNC321K</t>
    </r>
  </si>
  <si>
    <r>
      <rPr>
        <sz val="8.5"/>
        <rFont val="ＭＳ Ｐ明朝"/>
        <family val="1"/>
      </rPr>
      <t>DNM321S</t>
    </r>
  </si>
  <si>
    <r>
      <rPr>
        <sz val="8.5"/>
        <rFont val="ＭＳ Ｐ明朝"/>
        <family val="1"/>
      </rPr>
      <t>DNC321PK</t>
    </r>
  </si>
  <si>
    <r>
      <rPr>
        <sz val="8.5"/>
        <rFont val="ＭＳ Ｐ明朝"/>
        <family val="1"/>
      </rPr>
      <t>DNM321PS</t>
    </r>
  </si>
  <si>
    <r>
      <rPr>
        <sz val="8.5"/>
        <rFont val="ＭＳ Ｐ明朝"/>
        <family val="1"/>
      </rPr>
      <t>DNH323</t>
    </r>
  </si>
  <si>
    <r>
      <rPr>
        <sz val="8.5"/>
        <rFont val="ＭＳ Ｐ明朝"/>
        <family val="1"/>
      </rPr>
      <t>DNHA3311</t>
    </r>
  </si>
  <si>
    <r>
      <rPr>
        <sz val="8.5"/>
        <rFont val="ＭＳ Ｐ明朝"/>
        <family val="1"/>
      </rPr>
      <t>DNHA3611</t>
    </r>
  </si>
  <si>
    <r>
      <rPr>
        <sz val="8.5"/>
        <rFont val="ＭＳ Ｐ明朝"/>
        <family val="1"/>
      </rPr>
      <t>DNHA3612</t>
    </r>
  </si>
  <si>
    <r>
      <rPr>
        <sz val="8.5"/>
        <rFont val="ＭＳ Ｐ明朝"/>
        <family val="1"/>
      </rPr>
      <t>DNHA3613</t>
    </r>
  </si>
  <si>
    <r>
      <rPr>
        <sz val="8.5"/>
        <rFont val="ＭＳ Ｐ明朝"/>
        <family val="1"/>
      </rPr>
      <t>充電用コンセント</t>
    </r>
  </si>
  <si>
    <r>
      <rPr>
        <sz val="8.5"/>
        <rFont val="ＭＳ Ｐ明朝"/>
        <family val="1"/>
      </rPr>
      <t>WK4322S</t>
    </r>
  </si>
  <si>
    <r>
      <rPr>
        <sz val="8.5"/>
        <rFont val="ＭＳ Ｐ明朝"/>
        <family val="1"/>
      </rPr>
      <t>WK4322Q</t>
    </r>
  </si>
  <si>
    <r>
      <rPr>
        <sz val="8.5"/>
        <rFont val="ＭＳ Ｐ明朝"/>
        <family val="1"/>
      </rPr>
      <t>WK4322W</t>
    </r>
  </si>
  <si>
    <r>
      <rPr>
        <sz val="8.5"/>
        <rFont val="ＭＳ Ｐ明朝"/>
        <family val="1"/>
      </rPr>
      <t>WK4322B</t>
    </r>
  </si>
  <si>
    <r>
      <rPr>
        <sz val="8.5"/>
        <rFont val="ＭＳ Ｐ明朝"/>
        <family val="1"/>
      </rPr>
      <t>WK4422S</t>
    </r>
  </si>
  <si>
    <r>
      <rPr>
        <sz val="8.5"/>
        <rFont val="ＭＳ Ｐ明朝"/>
        <family val="1"/>
      </rPr>
      <t>WK4422Q</t>
    </r>
  </si>
  <si>
    <r>
      <rPr>
        <sz val="8.5"/>
        <rFont val="ＭＳ Ｐ明朝"/>
        <family val="1"/>
      </rPr>
      <t>WK4422W</t>
    </r>
  </si>
  <si>
    <r>
      <rPr>
        <sz val="8.5"/>
        <rFont val="ＭＳ Ｐ明朝"/>
        <family val="1"/>
      </rPr>
      <t>WK4422B</t>
    </r>
  </si>
  <si>
    <r>
      <rPr>
        <sz val="8.5"/>
        <rFont val="ＭＳ Ｐ明朝"/>
        <family val="1"/>
      </rPr>
      <t>WK3911K</t>
    </r>
  </si>
  <si>
    <r>
      <rPr>
        <sz val="8.5"/>
        <rFont val="ＭＳ Ｐ明朝"/>
        <family val="1"/>
      </rPr>
      <t>WK39115K</t>
    </r>
  </si>
  <si>
    <r>
      <rPr>
        <sz val="8.5"/>
        <rFont val="ＭＳ Ｐ明朝"/>
        <family val="1"/>
      </rPr>
      <t>DNM2010</t>
    </r>
  </si>
  <si>
    <r>
      <rPr>
        <sz val="8.5"/>
        <rFont val="ＭＳ Ｐ明朝"/>
        <family val="1"/>
      </rPr>
      <t>DNE201K</t>
    </r>
  </si>
  <si>
    <r>
      <rPr>
        <sz val="8.5"/>
        <rFont val="ＭＳ Ｐ明朝"/>
        <family val="1"/>
      </rPr>
      <t xml:space="preserve">充電用
</t>
    </r>
    <r>
      <rPr>
        <sz val="8.5"/>
        <rFont val="ＭＳ Ｐ明朝"/>
        <family val="1"/>
      </rPr>
      <t>コンセントスタンド</t>
    </r>
  </si>
  <si>
    <r>
      <rPr>
        <sz val="8.5"/>
        <rFont val="ＭＳ Ｐ明朝"/>
        <family val="1"/>
      </rPr>
      <t>DNM021S</t>
    </r>
  </si>
  <si>
    <r>
      <rPr>
        <sz val="8.5"/>
        <rFont val="ＭＳ Ｐ明朝"/>
        <family val="1"/>
      </rPr>
      <t>DNM021Q</t>
    </r>
  </si>
  <si>
    <r>
      <rPr>
        <sz val="8.5"/>
        <rFont val="ＭＳ Ｐ明朝"/>
        <family val="1"/>
      </rPr>
      <t>DNM021B</t>
    </r>
  </si>
  <si>
    <r>
      <rPr>
        <sz val="8.5"/>
        <rFont val="ＭＳ Ｐ明朝"/>
        <family val="1"/>
      </rPr>
      <t>DNE001K</t>
    </r>
  </si>
  <si>
    <r>
      <rPr>
        <sz val="8.5"/>
        <rFont val="ＭＳ Ｐ明朝"/>
        <family val="1"/>
      </rPr>
      <t>BPE021</t>
    </r>
  </si>
  <si>
    <r>
      <rPr>
        <sz val="8.5"/>
        <rFont val="ＭＳ Ｐ明朝"/>
        <family val="1"/>
      </rPr>
      <t>BPE221</t>
    </r>
  </si>
  <si>
    <r>
      <rPr>
        <sz val="8.5"/>
        <rFont val="ＭＳ Ｐ明朝"/>
        <family val="1"/>
      </rPr>
      <t>BPE021E</t>
    </r>
  </si>
  <si>
    <r>
      <rPr>
        <sz val="8.5"/>
        <rFont val="ＭＳ Ｐ明朝"/>
        <family val="1"/>
      </rPr>
      <t>BPE021T</t>
    </r>
  </si>
  <si>
    <r>
      <rPr>
        <sz val="8.5"/>
        <rFont val="ＭＳ Ｐ明朝"/>
        <family val="1"/>
      </rPr>
      <t>BPE021C</t>
    </r>
  </si>
  <si>
    <r>
      <rPr>
        <sz val="8.5"/>
        <rFont val="ＭＳ Ｐ明朝"/>
        <family val="1"/>
      </rPr>
      <t>BPE021H</t>
    </r>
  </si>
  <si>
    <r>
      <rPr>
        <sz val="8.5"/>
        <rFont val="ＭＳ Ｐ明朝"/>
        <family val="1"/>
      </rPr>
      <t>BPE021ET</t>
    </r>
  </si>
  <si>
    <r>
      <rPr>
        <sz val="8.5"/>
        <rFont val="ＭＳ Ｐ明朝"/>
        <family val="1"/>
      </rPr>
      <t>BPE021EC</t>
    </r>
  </si>
  <si>
    <r>
      <rPr>
        <sz val="8.5"/>
        <rFont val="ＭＳ Ｐ明朝"/>
        <family val="1"/>
      </rPr>
      <t>BPE021EH</t>
    </r>
  </si>
  <si>
    <r>
      <rPr>
        <sz val="8.5"/>
        <rFont val="ＭＳ Ｐ明朝"/>
        <family val="1"/>
      </rPr>
      <t>BPE021TC</t>
    </r>
  </si>
  <si>
    <r>
      <rPr>
        <sz val="8.5"/>
        <rFont val="ＭＳ Ｐ明朝"/>
        <family val="1"/>
      </rPr>
      <t>BPE021TH</t>
    </r>
  </si>
  <si>
    <r>
      <rPr>
        <sz val="8.5"/>
        <rFont val="ＭＳ Ｐ明朝"/>
        <family val="1"/>
      </rPr>
      <t>BPE021CH</t>
    </r>
  </si>
  <si>
    <r>
      <rPr>
        <sz val="8.5"/>
        <rFont val="ＭＳ Ｐ明朝"/>
        <family val="1"/>
      </rPr>
      <t>BPE021ETC</t>
    </r>
  </si>
  <si>
    <r>
      <rPr>
        <sz val="8.5"/>
        <rFont val="ＭＳ Ｐ明朝"/>
        <family val="1"/>
      </rPr>
      <t>BPE021ETH</t>
    </r>
  </si>
  <si>
    <r>
      <rPr>
        <sz val="8.5"/>
        <rFont val="ＭＳ Ｐ明朝"/>
        <family val="1"/>
      </rPr>
      <t>BPE021ECH</t>
    </r>
  </si>
  <si>
    <r>
      <rPr>
        <sz val="8.5"/>
        <rFont val="ＭＳ Ｐ明朝"/>
        <family val="1"/>
      </rPr>
      <t>BPE021TCH</t>
    </r>
  </si>
  <si>
    <r>
      <rPr>
        <sz val="8.5"/>
        <rFont val="ＭＳ Ｐ明朝"/>
        <family val="1"/>
      </rPr>
      <t>BPE021ETCH</t>
    </r>
  </si>
  <si>
    <r>
      <rPr>
        <sz val="8.5"/>
        <rFont val="ＭＳ Ｐ明朝"/>
        <family val="1"/>
      </rPr>
      <t>BPE221E</t>
    </r>
  </si>
  <si>
    <r>
      <rPr>
        <sz val="8.5"/>
        <rFont val="ＭＳ Ｐ明朝"/>
        <family val="1"/>
      </rPr>
      <t>BPE221T</t>
    </r>
  </si>
  <si>
    <r>
      <rPr>
        <sz val="8.5"/>
        <rFont val="ＭＳ Ｐ明朝"/>
        <family val="1"/>
      </rPr>
      <t>BPE221C</t>
    </r>
  </si>
  <si>
    <r>
      <rPr>
        <sz val="8.5"/>
        <rFont val="ＭＳ Ｐ明朝"/>
        <family val="1"/>
      </rPr>
      <t>BPE221H</t>
    </r>
  </si>
  <si>
    <r>
      <rPr>
        <sz val="8.5"/>
        <rFont val="ＭＳ Ｐ明朝"/>
        <family val="1"/>
      </rPr>
      <t>BPE221ET</t>
    </r>
  </si>
  <si>
    <r>
      <rPr>
        <sz val="8.5"/>
        <rFont val="ＭＳ Ｐ明朝"/>
        <family val="1"/>
      </rPr>
      <t>BPE221EC</t>
    </r>
  </si>
  <si>
    <r>
      <rPr>
        <sz val="8.5"/>
        <rFont val="ＭＳ Ｐ明朝"/>
        <family val="1"/>
      </rPr>
      <t>BPE221EH</t>
    </r>
  </si>
  <si>
    <r>
      <rPr>
        <sz val="8.5"/>
        <rFont val="ＭＳ Ｐ明朝"/>
        <family val="1"/>
      </rPr>
      <t>BPE221TC</t>
    </r>
  </si>
  <si>
    <r>
      <rPr>
        <sz val="8.5"/>
        <rFont val="ＭＳ Ｐ明朝"/>
        <family val="1"/>
      </rPr>
      <t>BPE221TH</t>
    </r>
  </si>
  <si>
    <r>
      <rPr>
        <sz val="8.5"/>
        <rFont val="ＭＳ Ｐ明朝"/>
        <family val="1"/>
      </rPr>
      <t>BPE221CH</t>
    </r>
  </si>
  <si>
    <r>
      <rPr>
        <sz val="8.5"/>
        <rFont val="ＭＳ Ｐ明朝"/>
        <family val="1"/>
      </rPr>
      <t>BPE221ETC</t>
    </r>
  </si>
  <si>
    <r>
      <rPr>
        <sz val="8.5"/>
        <rFont val="ＭＳ Ｐ明朝"/>
        <family val="1"/>
      </rPr>
      <t>BPE221ETH</t>
    </r>
  </si>
  <si>
    <r>
      <rPr>
        <sz val="8.5"/>
        <rFont val="ＭＳ Ｐ明朝"/>
        <family val="1"/>
      </rPr>
      <t>BPE221ECH</t>
    </r>
  </si>
  <si>
    <r>
      <rPr>
        <sz val="8.5"/>
        <rFont val="ＭＳ Ｐ明朝"/>
        <family val="1"/>
      </rPr>
      <t>BPE221TCH</t>
    </r>
  </si>
  <si>
    <r>
      <rPr>
        <sz val="8.5"/>
        <rFont val="ＭＳ Ｐ明朝"/>
        <family val="1"/>
      </rPr>
      <t>BPE221ETCH</t>
    </r>
  </si>
  <si>
    <r>
      <rPr>
        <sz val="8.5"/>
        <rFont val="ＭＳ Ｐ明朝"/>
        <family val="1"/>
      </rPr>
      <t>クリエイト・プロ</t>
    </r>
  </si>
  <si>
    <r>
      <rPr>
        <sz val="8.5"/>
        <rFont val="ＭＳ Ｐ明朝"/>
        <family val="1"/>
      </rPr>
      <t>W90998-0610</t>
    </r>
  </si>
  <si>
    <r>
      <rPr>
        <sz val="8"/>
        <rFont val="ＭＳ Ｐ明朝"/>
        <family val="1"/>
      </rPr>
      <t>充電用コンセントスタンド</t>
    </r>
  </si>
  <si>
    <r>
      <rPr>
        <sz val="8.5"/>
        <rFont val="ＭＳ Ｐ明朝"/>
        <family val="1"/>
      </rPr>
      <t>W90211-0250</t>
    </r>
  </si>
  <si>
    <r>
      <rPr>
        <sz val="8.5"/>
        <rFont val="ＭＳ Ｐ明朝"/>
        <family val="1"/>
      </rPr>
      <t>フルタイムシステム</t>
    </r>
  </si>
  <si>
    <r>
      <rPr>
        <sz val="8.5"/>
        <rFont val="ＭＳ Ｐ明朝"/>
        <family val="1"/>
      </rPr>
      <t>FTS-320CH-PAA</t>
    </r>
  </si>
  <si>
    <r>
      <rPr>
        <sz val="8.5"/>
        <rFont val="ＭＳ Ｐ明朝"/>
        <family val="1"/>
      </rPr>
      <t>FTS-320CH-PAB</t>
    </r>
  </si>
  <si>
    <r>
      <rPr>
        <sz val="8.5"/>
        <rFont val="ＭＳ Ｐ明朝"/>
        <family val="1"/>
      </rPr>
      <t>FTS-320CH-PAC</t>
    </r>
  </si>
  <si>
    <r>
      <rPr>
        <sz val="8.5"/>
        <rFont val="ＭＳ Ｐ明朝"/>
        <family val="1"/>
      </rPr>
      <t>FTS-320CH-PAD</t>
    </r>
  </si>
  <si>
    <r>
      <rPr>
        <sz val="8.5"/>
        <rFont val="ＭＳ Ｐ明朝"/>
        <family val="1"/>
      </rPr>
      <t>内外電機</t>
    </r>
  </si>
  <si>
    <r>
      <rPr>
        <sz val="8.5"/>
        <rFont val="ＭＳ Ｐ明朝"/>
        <family val="1"/>
      </rPr>
      <t>EV-C1-200SW</t>
    </r>
  </si>
  <si>
    <r>
      <rPr>
        <sz val="8.5"/>
        <rFont val="ＭＳ Ｐ明朝"/>
        <family val="1"/>
      </rPr>
      <t>EV-C1-200SD</t>
    </r>
  </si>
  <si>
    <r>
      <rPr>
        <sz val="8.5"/>
        <rFont val="ＭＳ Ｐ明朝"/>
        <family val="1"/>
      </rPr>
      <t>日東工業</t>
    </r>
  </si>
  <si>
    <r>
      <rPr>
        <sz val="8.5"/>
        <rFont val="ＭＳ Ｐ明朝"/>
        <family val="1"/>
      </rPr>
      <t>EVPT-2G60J-W-L5</t>
    </r>
  </si>
  <si>
    <r>
      <rPr>
        <sz val="8.5"/>
        <rFont val="ＭＳ Ｐ明朝"/>
        <family val="1"/>
      </rPr>
      <t>EVPT-2G60J-W-L7</t>
    </r>
  </si>
  <si>
    <r>
      <rPr>
        <sz val="8.5"/>
        <rFont val="ＭＳ Ｐ明朝"/>
        <family val="1"/>
      </rPr>
      <t>EVPT-2G60J-W-L10</t>
    </r>
  </si>
  <si>
    <r>
      <rPr>
        <sz val="8.5"/>
        <rFont val="ＭＳ Ｐ明朝"/>
        <family val="1"/>
      </rPr>
      <t>EVPT-2G60J-W-L5-SVC</t>
    </r>
  </si>
  <si>
    <r>
      <rPr>
        <sz val="8.5"/>
        <rFont val="ＭＳ Ｐ明朝"/>
        <family val="1"/>
      </rPr>
      <t>EVPT-2G60J-W-L7-SVC</t>
    </r>
  </si>
  <si>
    <r>
      <rPr>
        <sz val="8.5"/>
        <rFont val="ＭＳ Ｐ明朝"/>
        <family val="1"/>
      </rPr>
      <t>EVPT-2G60J-W-L10-SVC</t>
    </r>
  </si>
  <si>
    <r>
      <rPr>
        <sz val="8.5"/>
        <rFont val="ＭＳ Ｐ明朝"/>
        <family val="1"/>
      </rPr>
      <t>EVP-2G60J-W-L5</t>
    </r>
  </si>
  <si>
    <r>
      <rPr>
        <sz val="8.5"/>
        <rFont val="ＭＳ Ｐ明朝"/>
        <family val="1"/>
      </rPr>
      <t>EVP-2G60J-W-L7</t>
    </r>
  </si>
  <si>
    <r>
      <rPr>
        <sz val="8.5"/>
        <rFont val="ＭＳ Ｐ明朝"/>
        <family val="1"/>
      </rPr>
      <t>EVP-2G60J-W-L10</t>
    </r>
  </si>
  <si>
    <r>
      <rPr>
        <sz val="8.5"/>
        <rFont val="ＭＳ Ｐ明朝"/>
        <family val="1"/>
      </rPr>
      <t>EVPT-2G60J-F-L5</t>
    </r>
  </si>
  <si>
    <r>
      <rPr>
        <sz val="8.5"/>
        <rFont val="ＭＳ Ｐ明朝"/>
        <family val="1"/>
      </rPr>
      <t>EVPT-2G60J-F-L7</t>
    </r>
  </si>
  <si>
    <r>
      <rPr>
        <sz val="8.5"/>
        <rFont val="ＭＳ Ｐ明朝"/>
        <family val="1"/>
      </rPr>
      <t>EVPT-2G60J-F-L10</t>
    </r>
  </si>
  <si>
    <r>
      <rPr>
        <sz val="8.5"/>
        <rFont val="ＭＳ Ｐ明朝"/>
        <family val="1"/>
      </rPr>
      <t>EVPT-2G60J-F-L5-SVC</t>
    </r>
  </si>
  <si>
    <r>
      <rPr>
        <sz val="8.5"/>
        <rFont val="ＭＳ Ｐ明朝"/>
        <family val="1"/>
      </rPr>
      <t>EVPT-2G60J-F-L7-SVC</t>
    </r>
  </si>
  <si>
    <r>
      <rPr>
        <sz val="8.5"/>
        <rFont val="ＭＳ Ｐ明朝"/>
        <family val="1"/>
      </rPr>
      <t>EVPT-2G60J-F-L10-SVC</t>
    </r>
  </si>
  <si>
    <r>
      <rPr>
        <sz val="8.5"/>
        <rFont val="ＭＳ Ｐ明朝"/>
        <family val="1"/>
      </rPr>
      <t>EVP-2G60J-F-L5</t>
    </r>
  </si>
  <si>
    <r>
      <rPr>
        <sz val="8.5"/>
        <rFont val="ＭＳ Ｐ明朝"/>
        <family val="1"/>
      </rPr>
      <t>EVP-2G60J-F-L7</t>
    </r>
  </si>
  <si>
    <r>
      <rPr>
        <sz val="8.5"/>
        <rFont val="ＭＳ Ｐ明朝"/>
        <family val="1"/>
      </rPr>
      <t>EVP-2G60J-F-L10</t>
    </r>
  </si>
  <si>
    <r>
      <rPr>
        <sz val="8.5"/>
        <rFont val="ＭＳ Ｐ明朝"/>
        <family val="1"/>
      </rPr>
      <t>EVPT-2G32J-W-L7</t>
    </r>
  </si>
  <si>
    <r>
      <rPr>
        <sz val="8.5"/>
        <rFont val="ＭＳ Ｐ明朝"/>
        <family val="1"/>
      </rPr>
      <t>EVPT-2G32J-W-L10</t>
    </r>
  </si>
  <si>
    <r>
      <rPr>
        <sz val="8.5"/>
        <rFont val="ＭＳ Ｐ明朝"/>
        <family val="1"/>
      </rPr>
      <t>EVPT-2G32J-W-L7-SVC</t>
    </r>
  </si>
  <si>
    <r>
      <rPr>
        <sz val="8.5"/>
        <rFont val="ＭＳ Ｐ明朝"/>
        <family val="1"/>
      </rPr>
      <t>EVPT-2G32J-W-L10-SVC</t>
    </r>
  </si>
  <si>
    <r>
      <rPr>
        <sz val="8.5"/>
        <rFont val="ＭＳ Ｐ明朝"/>
        <family val="1"/>
      </rPr>
      <t>EVP-2G32J-W-L7</t>
    </r>
  </si>
  <si>
    <r>
      <rPr>
        <sz val="8.5"/>
        <rFont val="ＭＳ Ｐ明朝"/>
        <family val="1"/>
      </rPr>
      <t>EVP-2G32J-W-L10</t>
    </r>
  </si>
  <si>
    <r>
      <rPr>
        <sz val="8.5"/>
        <rFont val="ＭＳ Ｐ明朝"/>
        <family val="1"/>
      </rPr>
      <t>EVPT-2G32J-F-L7</t>
    </r>
  </si>
  <si>
    <r>
      <rPr>
        <sz val="8.5"/>
        <rFont val="ＭＳ Ｐ明朝"/>
        <family val="1"/>
      </rPr>
      <t>EVPT-2G32J-F-L10</t>
    </r>
  </si>
  <si>
    <r>
      <rPr>
        <sz val="8.5"/>
        <rFont val="ＭＳ Ｐ明朝"/>
        <family val="1"/>
      </rPr>
      <t>EVPT-2G32J-F-L7-SVC</t>
    </r>
  </si>
  <si>
    <r>
      <rPr>
        <sz val="8.5"/>
        <rFont val="ＭＳ Ｐ明朝"/>
        <family val="1"/>
      </rPr>
      <t>EVPT-2G32J-F-L10-SVC</t>
    </r>
  </si>
  <si>
    <r>
      <rPr>
        <sz val="8.5"/>
        <rFont val="ＭＳ Ｐ明朝"/>
        <family val="1"/>
      </rPr>
      <t>EVP-2G32J-F-L7</t>
    </r>
  </si>
  <si>
    <r>
      <rPr>
        <sz val="8.5"/>
        <rFont val="ＭＳ Ｐ明朝"/>
        <family val="1"/>
      </rPr>
      <t>EVP-2G32J-F-L10</t>
    </r>
  </si>
  <si>
    <r>
      <rPr>
        <sz val="8.5"/>
        <rFont val="ＭＳ Ｐ明朝"/>
        <family val="1"/>
      </rPr>
      <t>EVL-N-W2</t>
    </r>
  </si>
  <si>
    <r>
      <rPr>
        <sz val="8.5"/>
        <rFont val="ＭＳ Ｐ明朝"/>
        <family val="1"/>
      </rPr>
      <t>EVL-N-L2</t>
    </r>
  </si>
  <si>
    <r>
      <rPr>
        <sz val="8.5"/>
        <rFont val="ＭＳ Ｐ明朝"/>
        <family val="1"/>
      </rPr>
      <t>EVP-1R2</t>
    </r>
  </si>
  <si>
    <r>
      <rPr>
        <sz val="8.5"/>
        <rFont val="ＭＳ Ｐ明朝"/>
        <family val="1"/>
      </rPr>
      <t>EVP-1RR</t>
    </r>
  </si>
  <si>
    <r>
      <rPr>
        <sz val="8.5"/>
        <rFont val="ＭＳ Ｐ明朝"/>
        <family val="1"/>
      </rPr>
      <t>EVP-1R2-J</t>
    </r>
  </si>
  <si>
    <r>
      <rPr>
        <sz val="8.5"/>
        <rFont val="ＭＳ Ｐ明朝"/>
        <family val="1"/>
      </rPr>
      <t>EVP-1RR-J</t>
    </r>
  </si>
  <si>
    <r>
      <rPr>
        <sz val="8.5"/>
        <rFont val="ＭＳ Ｐ明朝"/>
        <family val="1"/>
      </rPr>
      <t>新電元工業</t>
    </r>
  </si>
  <si>
    <r>
      <rPr>
        <sz val="8.5"/>
        <rFont val="ＭＳ Ｐ明朝"/>
        <family val="1"/>
      </rPr>
      <t>PM-CS04-S-H1</t>
    </r>
  </si>
  <si>
    <r>
      <rPr>
        <sz val="8.5"/>
        <rFont val="ＭＳ Ｐ明朝"/>
        <family val="1"/>
      </rPr>
      <t>PM-CS04-S-H1-CC</t>
    </r>
  </si>
  <si>
    <r>
      <rPr>
        <sz val="8.5"/>
        <rFont val="ＭＳ Ｐ明朝"/>
        <family val="1"/>
      </rPr>
      <t>PM-CS04-U-H1</t>
    </r>
  </si>
  <si>
    <r>
      <rPr>
        <sz val="8.5"/>
        <rFont val="ＭＳ Ｐ明朝"/>
        <family val="1"/>
      </rPr>
      <t>PM-CS04-U-H1-CC</t>
    </r>
  </si>
  <si>
    <r>
      <rPr>
        <sz val="8.5"/>
        <rFont val="ＭＳ Ｐ明朝"/>
        <family val="1"/>
      </rPr>
      <t>PM-CS06-S</t>
    </r>
  </si>
  <si>
    <r>
      <rPr>
        <sz val="8.5"/>
        <rFont val="ＭＳ Ｐ明朝"/>
        <family val="1"/>
      </rPr>
      <t>PM-CS06-S-CC</t>
    </r>
  </si>
  <si>
    <r>
      <rPr>
        <sz val="8.5"/>
        <rFont val="ＭＳ Ｐ明朝"/>
        <family val="1"/>
      </rPr>
      <t>PM-CS06-U</t>
    </r>
  </si>
  <si>
    <r>
      <rPr>
        <sz val="8.5"/>
        <rFont val="ＭＳ Ｐ明朝"/>
        <family val="1"/>
      </rPr>
      <t>PM-CS06-U-CC</t>
    </r>
  </si>
  <si>
    <r>
      <rPr>
        <sz val="8.5"/>
        <rFont val="ＭＳ Ｐ明朝"/>
        <family val="1"/>
      </rPr>
      <t>平河ヒューテック</t>
    </r>
  </si>
  <si>
    <r>
      <rPr>
        <sz val="8.5"/>
        <rFont val="ＭＳ Ｐ明朝"/>
        <family val="1"/>
      </rPr>
      <t>HCCID-K02H</t>
    </r>
  </si>
  <si>
    <r>
      <rPr>
        <sz val="8.5"/>
        <rFont val="ＭＳ Ｐ明朝"/>
        <family val="1"/>
      </rPr>
      <t>HCCID-K01HS</t>
    </r>
  </si>
  <si>
    <r>
      <rPr>
        <sz val="8.5"/>
        <rFont val="ＭＳ Ｐ明朝"/>
        <family val="1"/>
      </rPr>
      <t>HCCID-K01HW</t>
    </r>
  </si>
  <si>
    <r>
      <rPr>
        <sz val="8.5"/>
        <rFont val="ＭＳ Ｐ明朝"/>
        <family val="1"/>
      </rPr>
      <t>プラゴ</t>
    </r>
  </si>
  <si>
    <r>
      <rPr>
        <sz val="8"/>
        <rFont val="ＭＳ Ｐ明朝"/>
        <family val="1"/>
      </rPr>
      <t>普通充電設備</t>
    </r>
  </si>
  <si>
    <r>
      <rPr>
        <sz val="8.5"/>
        <rFont val="ＭＳ Ｐ明朝"/>
        <family val="1"/>
      </rPr>
      <t>MBB-22</t>
    </r>
  </si>
  <si>
    <r>
      <rPr>
        <sz val="8.5"/>
        <rFont val="ＭＳ Ｐ明朝"/>
        <family val="1"/>
      </rPr>
      <t>PB-0001</t>
    </r>
  </si>
  <si>
    <r>
      <rPr>
        <sz val="8.5"/>
        <rFont val="ＭＳ Ｐ明朝"/>
        <family val="1"/>
      </rPr>
      <t>Zerova</t>
    </r>
  </si>
  <si>
    <r>
      <rPr>
        <sz val="8.5"/>
        <rFont val="ＭＳ Ｐ明朝"/>
        <family val="1"/>
      </rPr>
      <t>AWSJ60000101</t>
    </r>
  </si>
  <si>
    <r>
      <rPr>
        <sz val="8.5"/>
        <rFont val="ＭＳ Ｐ明朝"/>
        <family val="1"/>
      </rPr>
      <t>AWSJ600001E1</t>
    </r>
  </si>
  <si>
    <r>
      <rPr>
        <sz val="8.5"/>
        <rFont val="ＭＳ Ｐ明朝"/>
        <family val="1"/>
      </rPr>
      <t>AWSJ600001W1</t>
    </r>
  </si>
  <si>
    <r>
      <rPr>
        <sz val="8.5"/>
        <rFont val="ＭＳ Ｐ明朝"/>
        <family val="1"/>
      </rPr>
      <t>AWSJ600001T1</t>
    </r>
  </si>
  <si>
    <r>
      <rPr>
        <sz val="8.5"/>
        <rFont val="ＭＳ Ｐ明朝"/>
        <family val="1"/>
      </rPr>
      <t>AWSJ60000101S</t>
    </r>
  </si>
  <si>
    <r>
      <rPr>
        <sz val="8.5"/>
        <rFont val="ＭＳ Ｐ明朝"/>
        <family val="1"/>
      </rPr>
      <t>AWSJ600001E1S</t>
    </r>
  </si>
  <si>
    <r>
      <rPr>
        <sz val="8.5"/>
        <rFont val="ＭＳ Ｐ明朝"/>
        <family val="1"/>
      </rPr>
      <t>AWSJ600001W1S</t>
    </r>
  </si>
  <si>
    <r>
      <rPr>
        <sz val="8.5"/>
        <rFont val="ＭＳ Ｐ明朝"/>
        <family val="1"/>
      </rPr>
      <t>AWSJ600001T1S</t>
    </r>
  </si>
  <si>
    <r>
      <rPr>
        <sz val="8.5"/>
        <rFont val="ＭＳ Ｐ明朝"/>
        <family val="1"/>
      </rPr>
      <t>AWSJ60000101SC</t>
    </r>
  </si>
  <si>
    <r>
      <rPr>
        <sz val="8.5"/>
        <rFont val="ＭＳ Ｐ明朝"/>
        <family val="1"/>
      </rPr>
      <t>AWSJ600001E1SC</t>
    </r>
  </si>
  <si>
    <r>
      <rPr>
        <sz val="8.5"/>
        <rFont val="ＭＳ Ｐ明朝"/>
        <family val="1"/>
      </rPr>
      <t>AWSJ600001W1SC</t>
    </r>
  </si>
  <si>
    <r>
      <rPr>
        <sz val="8.5"/>
        <rFont val="ＭＳ Ｐ明朝"/>
        <family val="1"/>
      </rPr>
      <t>AWSJ600001T1SC</t>
    </r>
  </si>
  <si>
    <r>
      <rPr>
        <sz val="8.5"/>
        <rFont val="ＭＳ Ｐ明朝"/>
        <family val="1"/>
      </rPr>
      <t>AWSJ60000101ES</t>
    </r>
  </si>
  <si>
    <r>
      <rPr>
        <sz val="8.5"/>
        <rFont val="ＭＳ Ｐ明朝"/>
        <family val="1"/>
      </rPr>
      <t>AWSJ60000101ESS</t>
    </r>
  </si>
  <si>
    <r>
      <rPr>
        <sz val="8.5"/>
        <rFont val="ＭＳ Ｐ明朝"/>
        <family val="1"/>
      </rPr>
      <t>AWSJ60000101ESN</t>
    </r>
  </si>
  <si>
    <r>
      <rPr>
        <sz val="8.5"/>
        <rFont val="ＭＳ Ｐ明朝"/>
        <family val="1"/>
      </rPr>
      <t>AWSJ60000101ESSN</t>
    </r>
  </si>
  <si>
    <r>
      <rPr>
        <sz val="8.5"/>
        <rFont val="ＭＳ Ｐ明朝"/>
        <family val="1"/>
      </rPr>
      <t>AWSJ600001T1E</t>
    </r>
  </si>
  <si>
    <r>
      <rPr>
        <sz val="8.5"/>
        <rFont val="ＭＳ Ｐ明朝"/>
        <family val="1"/>
      </rPr>
      <t>AWSJ600001T1SE</t>
    </r>
  </si>
  <si>
    <r>
      <rPr>
        <sz val="8.5"/>
        <rFont val="ＭＳ Ｐ明朝"/>
        <family val="1"/>
      </rPr>
      <t>AWSJ600001T1SCE</t>
    </r>
  </si>
  <si>
    <r>
      <rPr>
        <sz val="8.5"/>
        <rFont val="ＭＳ Ｐ明朝"/>
        <family val="1"/>
      </rPr>
      <t>デルタ電子</t>
    </r>
  </si>
  <si>
    <r>
      <rPr>
        <sz val="8.5"/>
        <rFont val="ＭＳ Ｐ明朝"/>
        <family val="1"/>
      </rPr>
      <t>AWJ70215BENJ</t>
    </r>
  </si>
  <si>
    <r>
      <rPr>
        <sz val="8.5"/>
        <rFont val="ＭＳ Ｐ明朝"/>
        <family val="1"/>
      </rPr>
      <t>河村電器産業</t>
    </r>
  </si>
  <si>
    <r>
      <rPr>
        <sz val="8.5"/>
        <rFont val="ＭＳ Ｐ明朝"/>
        <family val="1"/>
      </rPr>
      <t>SECN-AS7</t>
    </r>
  </si>
  <si>
    <r>
      <rPr>
        <sz val="8.5"/>
        <rFont val="ＭＳ Ｐ明朝"/>
        <family val="1"/>
      </rPr>
      <t>SECN-AS7-J</t>
    </r>
  </si>
  <si>
    <r>
      <rPr>
        <sz val="8.5"/>
        <rFont val="ＭＳ Ｐ明朝"/>
        <family val="1"/>
      </rPr>
      <t>ECL</t>
    </r>
  </si>
  <si>
    <r>
      <rPr>
        <sz val="8.5"/>
        <rFont val="ＭＳ Ｐ明朝"/>
        <family val="1"/>
      </rPr>
      <t>ECLG</t>
    </r>
  </si>
  <si>
    <r>
      <rPr>
        <sz val="8.5"/>
        <rFont val="ＭＳ Ｐ明朝"/>
        <family val="1"/>
      </rPr>
      <t>ECPW</t>
    </r>
  </si>
  <si>
    <r>
      <rPr>
        <sz val="8.5"/>
        <rFont val="ＭＳ Ｐ明朝"/>
        <family val="1"/>
      </rPr>
      <t>ECPS</t>
    </r>
  </si>
  <si>
    <r>
      <rPr>
        <sz val="8.5"/>
        <rFont val="ＭＳ Ｐ明朝"/>
        <family val="1"/>
      </rPr>
      <t>日本宅配システム</t>
    </r>
  </si>
  <si>
    <r>
      <rPr>
        <sz val="8.5"/>
        <rFont val="ＭＳ Ｐ明朝"/>
        <family val="1"/>
      </rPr>
      <t>ISA-0002</t>
    </r>
  </si>
  <si>
    <r>
      <rPr>
        <sz val="8.5"/>
        <rFont val="ＭＳ Ｐ明朝"/>
        <family val="1"/>
      </rPr>
      <t>日本電気</t>
    </r>
  </si>
  <si>
    <r>
      <rPr>
        <sz val="8.5"/>
        <rFont val="ＭＳ Ｐ明朝"/>
        <family val="1"/>
      </rPr>
      <t>H03EW</t>
    </r>
  </si>
  <si>
    <r>
      <rPr>
        <sz val="8.5"/>
        <rFont val="ＭＳ Ｐ明朝"/>
        <family val="1"/>
      </rPr>
      <t>NW03EW</t>
    </r>
  </si>
  <si>
    <r>
      <rPr>
        <sz val="8.5"/>
        <rFont val="ＭＳ Ｐ明朝"/>
        <family val="1"/>
      </rPr>
      <t>ダックビル</t>
    </r>
  </si>
  <si>
    <r>
      <rPr>
        <sz val="8.5"/>
        <rFont val="ＭＳ Ｐ明朝"/>
        <family val="1"/>
      </rPr>
      <t>DB-FlatEV-S-03-055</t>
    </r>
  </si>
  <si>
    <r>
      <rPr>
        <sz val="8.5"/>
        <rFont val="ＭＳ Ｐ明朝"/>
        <family val="1"/>
      </rPr>
      <t>DB-FlatEV-S-03-080</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</si>
  <si>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</si>
  <si>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</si>
  <si>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</si>
  <si>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</si>
  <si>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t>申請受電設備</t>
    <rPh sb="0" eb="2">
      <t>シンセイ</t>
    </rPh>
    <rPh sb="2" eb="4">
      <t>ジュデン</t>
    </rPh>
    <rPh sb="4" eb="6">
      <t>セツビ</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</si>
  <si>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</si>
  <si>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</si>
  <si>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</si>
  <si>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外部給電設備</t>
    <rPh sb="0" eb="2">
      <t>ガイブ</t>
    </rPh>
    <rPh sb="2" eb="3">
      <t>キュウ</t>
    </rPh>
    <rPh sb="4" eb="6">
      <t>セツビ</t>
    </rPh>
    <phoneticPr fontId="2"/>
  </si>
  <si>
    <t>JFEテクノス</t>
    <phoneticPr fontId="2"/>
  </si>
  <si>
    <t>無</t>
    <rPh sb="0" eb="1">
      <t>ナ</t>
    </rPh>
    <phoneticPr fontId="2"/>
  </si>
  <si>
    <t>バッテリー交換式充電設備</t>
    <phoneticPr fontId="2"/>
  </si>
  <si>
    <t>円</t>
    <rPh sb="0" eb="1">
      <t>エン</t>
    </rPh>
    <phoneticPr fontId="2"/>
  </si>
  <si>
    <t>丸紅</t>
    <phoneticPr fontId="2"/>
  </si>
  <si>
    <t>三井物産プラントシステム</t>
    <phoneticPr fontId="2"/>
  </si>
  <si>
    <t>V2H充放電設備</t>
    <rPh sb="3" eb="4">
      <t>ミツル</t>
    </rPh>
    <rPh sb="4" eb="5">
      <t>ホウ</t>
    </rPh>
    <rPh sb="5" eb="6">
      <t>デン</t>
    </rPh>
    <rPh sb="6" eb="8">
      <t>セツビ</t>
    </rPh>
    <phoneticPr fontId="2"/>
  </si>
  <si>
    <t>補助率/</t>
    <rPh sb="0" eb="2">
      <t>ホジョ</t>
    </rPh>
    <rPh sb="2" eb="3">
      <t>リツ</t>
    </rPh>
    <phoneticPr fontId="2"/>
  </si>
  <si>
    <t>その他台数</t>
    <rPh sb="2" eb="3">
      <t>タ</t>
    </rPh>
    <rPh sb="3" eb="5">
      <t>ダイスウ</t>
    </rPh>
    <phoneticPr fontId="2"/>
  </si>
  <si>
    <t>総口数</t>
    <rPh sb="0" eb="3">
      <t>ソウクチスウ</t>
    </rPh>
    <phoneticPr fontId="2"/>
  </si>
  <si>
    <t>口</t>
    <rPh sb="0" eb="1">
      <t>クチ</t>
    </rPh>
    <phoneticPr fontId="2"/>
  </si>
  <si>
    <t>高圧充電設備：高圧充電設備総出力</t>
    <phoneticPr fontId="2"/>
  </si>
  <si>
    <t>kW</t>
    <phoneticPr fontId="2"/>
  </si>
  <si>
    <t>2030年度の導入計画を想定の場合：高圧受電設備接続計画総出力</t>
    <phoneticPr fontId="2"/>
  </si>
  <si>
    <t>kW</t>
    <phoneticPr fontId="2"/>
  </si>
  <si>
    <t>台数：</t>
    <rPh sb="0" eb="2">
      <t>ダイスウ</t>
    </rPh>
    <phoneticPr fontId="2"/>
  </si>
  <si>
    <t>ｋW</t>
    <phoneticPr fontId="2"/>
  </si>
  <si>
    <t>バッテリー交換式充電設備</t>
    <rPh sb="5" eb="7">
      <t>コウカン</t>
    </rPh>
    <rPh sb="7" eb="8">
      <t>シキ</t>
    </rPh>
    <rPh sb="8" eb="10">
      <t>ジュウデン</t>
    </rPh>
    <rPh sb="10" eb="12">
      <t>セツビ</t>
    </rPh>
    <phoneticPr fontId="2"/>
  </si>
  <si>
    <r>
      <rPr>
        <sz val="8.5"/>
        <rFont val="ＭＳ Ｐ明朝"/>
        <family val="1"/>
      </rPr>
      <t>メーカー名</t>
    </r>
  </si>
  <si>
    <t>パナソニック_普通</t>
    <rPh sb="7" eb="9">
      <t>フツウ</t>
    </rPh>
    <phoneticPr fontId="2"/>
  </si>
  <si>
    <t>クリエイト・プロ_普通</t>
    <phoneticPr fontId="2"/>
  </si>
  <si>
    <t>フルタイムシステム_普通</t>
    <phoneticPr fontId="2"/>
  </si>
  <si>
    <t>内外電機_普通</t>
    <phoneticPr fontId="2"/>
  </si>
  <si>
    <t>日東工業_普通</t>
    <phoneticPr fontId="2"/>
  </si>
  <si>
    <t>新電元工業_普通</t>
    <phoneticPr fontId="2"/>
  </si>
  <si>
    <t>平河ヒューテック_普通</t>
    <phoneticPr fontId="2"/>
  </si>
  <si>
    <t>プラゴ_普通</t>
    <phoneticPr fontId="2"/>
  </si>
  <si>
    <t>Zerova_普通</t>
    <phoneticPr fontId="2"/>
  </si>
  <si>
    <t>デルタ電子_普通</t>
    <phoneticPr fontId="2"/>
  </si>
  <si>
    <t>モリテックスチール_普通</t>
    <phoneticPr fontId="2"/>
  </si>
  <si>
    <t>型式別補助上限額</t>
    <rPh sb="0" eb="2">
      <t>カタシキ</t>
    </rPh>
    <rPh sb="2" eb="3">
      <t>ベツ</t>
    </rPh>
    <rPh sb="3" eb="5">
      <t>ホジョ</t>
    </rPh>
    <rPh sb="5" eb="7">
      <t>ジョウゲン</t>
    </rPh>
    <rPh sb="7" eb="8">
      <t>ガク</t>
    </rPh>
    <phoneticPr fontId="2"/>
  </si>
  <si>
    <t>補助金交付申請額×充電機器(台数）</t>
    <rPh sb="14" eb="16">
      <t>ダイスウ</t>
    </rPh>
    <phoneticPr fontId="2"/>
  </si>
  <si>
    <t>上限額</t>
    <rPh sb="0" eb="3">
      <t>ジョウゲンガク</t>
    </rPh>
    <phoneticPr fontId="2"/>
  </si>
  <si>
    <t xml:space="preserve"> 補助金交付申請額・充電設備(総計）</t>
    <rPh sb="15" eb="17">
      <t>ソウケイ</t>
    </rPh>
    <phoneticPr fontId="2"/>
  </si>
  <si>
    <t>ＣＨＡｄｅＭＯ</t>
    <phoneticPr fontId="2"/>
  </si>
  <si>
    <t>ＪＡＲＩ</t>
    <phoneticPr fontId="2"/>
  </si>
  <si>
    <t>その他証明書</t>
    <phoneticPr fontId="2"/>
  </si>
  <si>
    <t>ジゴワッツ_普通</t>
    <phoneticPr fontId="2"/>
  </si>
  <si>
    <t>アイケイエス</t>
  </si>
  <si>
    <t>GSユアサ</t>
  </si>
  <si>
    <t>椿本チエイン</t>
  </si>
  <si>
    <t>デンソー</t>
  </si>
  <si>
    <t>東光高岳</t>
  </si>
  <si>
    <t>ニチコン</t>
  </si>
  <si>
    <t>パナソニック</t>
  </si>
  <si>
    <r>
      <rPr>
        <sz val="11"/>
        <rFont val="ＭＳ Ｐ明朝"/>
        <family val="1"/>
        <charset val="128"/>
      </rPr>
      <t>オムロン
ソーシアルソリューションズ</t>
    </r>
  </si>
  <si>
    <t>長州産業</t>
  </si>
  <si>
    <t>ダイヤゼブラ電機</t>
  </si>
  <si>
    <t>S06JP010V</t>
  </si>
  <si>
    <t>S06JP020V</t>
  </si>
  <si>
    <t>T10JP010V</t>
  </si>
  <si>
    <t>VOX-10-T3-D</t>
  </si>
  <si>
    <t>VOX-10-T3-D-T</t>
  </si>
  <si>
    <t>VOX-10-T3-G</t>
  </si>
  <si>
    <t>VOX-10-T3-G-T</t>
  </si>
  <si>
    <t>TPS10-A</t>
  </si>
  <si>
    <t>TPS10-A-H01</t>
  </si>
  <si>
    <t>TPS10-A-N01</t>
  </si>
  <si>
    <t>TPS20-A</t>
  </si>
  <si>
    <t>TPS20-A-H01</t>
  </si>
  <si>
    <t>TPS20-A-N01</t>
  </si>
  <si>
    <t>DNEVC-D6075</t>
  </si>
  <si>
    <t>CFD1-B-V2H1</t>
  </si>
  <si>
    <t>ESS-V1</t>
  </si>
  <si>
    <t>ESS-V1S</t>
  </si>
  <si>
    <t>ES-T3V1</t>
  </si>
  <si>
    <t>ES-T3VS</t>
  </si>
  <si>
    <t>ES-T3P1</t>
  </si>
  <si>
    <t>ES-T3PS</t>
  </si>
  <si>
    <t>ES-T3PL1</t>
  </si>
  <si>
    <t>ES-T3PLS</t>
  </si>
  <si>
    <t>VCG-666CN7</t>
  </si>
  <si>
    <t>VCG-663CN3</t>
  </si>
  <si>
    <t>VCG-663CN7</t>
  </si>
  <si>
    <t>VCG-666CN7K-1WH30</t>
  </si>
  <si>
    <t>VCG-666CN7K-1WH50</t>
  </si>
  <si>
    <t>VCG-666CN7K-1LH30</t>
  </si>
  <si>
    <t>VCG-666CN7K-1LH50</t>
  </si>
  <si>
    <t>VCD-660CN7</t>
  </si>
  <si>
    <t>LJV1671B</t>
  </si>
  <si>
    <t>LJV1671B050</t>
  </si>
  <si>
    <t>KPEP-A-SET-AC</t>
  </si>
  <si>
    <t>KPEP-A-SET-AC-EF</t>
  </si>
  <si>
    <t>KPEP-A-SET-AC-S</t>
  </si>
  <si>
    <t>KPEP-A-SET-AC-EF-S</t>
  </si>
  <si>
    <t>CV-M01A</t>
  </si>
  <si>
    <t>CV-M01A-EF</t>
  </si>
  <si>
    <t>CV-MS01A</t>
  </si>
  <si>
    <t>CV-MS01A-EF</t>
  </si>
  <si>
    <t>VCP601</t>
  </si>
  <si>
    <t>EOJ-D60EV</t>
  </si>
  <si>
    <r>
      <rPr>
        <sz val="11"/>
        <color rgb="FFFF0000"/>
        <rFont val="ＭＳ Ｐ明朝"/>
        <family val="1"/>
        <charset val="128"/>
      </rPr>
      <t>オリジン</t>
    </r>
  </si>
  <si>
    <r>
      <rPr>
        <sz val="11"/>
        <color rgb="FFFF0000"/>
        <rFont val="ＭＳ Ｐ明朝"/>
        <family val="1"/>
        <charset val="128"/>
      </rPr>
      <t>MV2B-35-RF</t>
    </r>
  </si>
  <si>
    <t>豊田自動織機</t>
  </si>
  <si>
    <t>EVPS-L1</t>
  </si>
  <si>
    <t>VPS-4C1A</t>
  </si>
  <si>
    <t>VPS-3C1A-Y</t>
  </si>
  <si>
    <t>VPS-3C1A-B</t>
  </si>
  <si>
    <t>本田技研工業</t>
  </si>
  <si>
    <t>EBHJ</t>
  </si>
  <si>
    <t>三菱自動車工業</t>
  </si>
  <si>
    <t>MZ604775</t>
  </si>
  <si>
    <t>アイケイエス_V2H</t>
    <phoneticPr fontId="2"/>
  </si>
  <si>
    <t>GSユアサ_V2H</t>
    <phoneticPr fontId="2"/>
  </si>
  <si>
    <t>椿本チエイン_V2H</t>
    <phoneticPr fontId="2"/>
  </si>
  <si>
    <t>デンソー_V2H</t>
    <phoneticPr fontId="2"/>
  </si>
  <si>
    <t>東光高岳_V2H</t>
    <phoneticPr fontId="2"/>
  </si>
  <si>
    <t>ニチコン_V2H</t>
    <phoneticPr fontId="2"/>
  </si>
  <si>
    <t>パナソニック_V2H</t>
    <phoneticPr fontId="2"/>
  </si>
  <si>
    <t>長州産業_V2H</t>
    <phoneticPr fontId="2"/>
  </si>
  <si>
    <t>ダイヤゼブラ電機_V2H</t>
    <phoneticPr fontId="2"/>
  </si>
  <si>
    <t>オムロンソーシアルソリューションズ_V2H</t>
    <phoneticPr fontId="2"/>
  </si>
  <si>
    <t>オリジン_外部</t>
    <rPh sb="5" eb="7">
      <t>ガイブ</t>
    </rPh>
    <phoneticPr fontId="2"/>
  </si>
  <si>
    <t>豊田自動織機_外部</t>
    <phoneticPr fontId="2"/>
  </si>
  <si>
    <t>ニチコン_外部</t>
    <phoneticPr fontId="2"/>
  </si>
  <si>
    <t>本田技研工業_外部</t>
    <phoneticPr fontId="2"/>
  </si>
  <si>
    <t>三菱自動車工業_外部</t>
    <phoneticPr fontId="2"/>
  </si>
  <si>
    <t>注１ 充電設備メーカーが定める型式等をそれぞれ記載する</t>
    <phoneticPr fontId="2"/>
  </si>
  <si>
    <t>河村電器産業_普通</t>
    <phoneticPr fontId="2"/>
  </si>
  <si>
    <t>ダックビル_普通</t>
    <phoneticPr fontId="2"/>
  </si>
  <si>
    <t>日本電気_普通</t>
    <phoneticPr fontId="2"/>
  </si>
  <si>
    <t>日本宅配システム_普通</t>
    <phoneticPr fontId="2"/>
  </si>
  <si>
    <t>〇</t>
    <phoneticPr fontId="2"/>
  </si>
  <si>
    <t>(5)-1 補助金所要額（補助金交付申請額）
(3)-1 と(4)-1と上限額 を比較して少ない方の額（算出された額に １，０００円未満の端数が生じた場合には、これを切り捨てるも
のとする。）</t>
    <rPh sb="36" eb="38">
      <t>ジョウゲン</t>
    </rPh>
    <rPh sb="38" eb="39">
      <t>ガク</t>
    </rPh>
    <phoneticPr fontId="2"/>
  </si>
  <si>
    <t>(5)-2 補助金所要額（補助金交付申請額）
(3)-2 と(4)-2と上限額 を比較して少ない方の額（算出された額に１，０００円未満の端数が生じた場合には、これを切り捨てるも
のとする）</t>
    <rPh sb="36" eb="38">
      <t>ジョウゲン</t>
    </rPh>
    <rPh sb="38" eb="39">
      <t>ガク</t>
    </rPh>
    <phoneticPr fontId="2"/>
  </si>
  <si>
    <t>JW-EVSE-6KI-055</t>
    <phoneticPr fontId="2"/>
  </si>
  <si>
    <t>JW-EVSE-6KI-080</t>
    <phoneticPr fontId="2"/>
  </si>
  <si>
    <r>
      <rPr>
        <sz val="8.5"/>
        <color rgb="FFFF0000"/>
        <rFont val="ＭＳ Ｐ明朝"/>
        <family val="1"/>
      </rPr>
      <t>ジゴワッツ</t>
    </r>
  </si>
  <si>
    <r>
      <rPr>
        <sz val="8.5"/>
        <color rgb="FFFF0000"/>
        <rFont val="ＭＳ Ｐ明朝"/>
        <family val="1"/>
      </rPr>
      <t>普通充電設備</t>
    </r>
  </si>
  <si>
    <t>JW-EVSE-3KI-055</t>
    <phoneticPr fontId="2"/>
  </si>
  <si>
    <t>JW-EVSE-3KI-080</t>
    <phoneticPr fontId="2"/>
  </si>
  <si>
    <t>MEVS-05-5</t>
  </si>
  <si>
    <t>MEVS-05-10</t>
  </si>
  <si>
    <t>MEVS-06-7</t>
  </si>
  <si>
    <r>
      <rPr>
        <sz val="8.5"/>
        <color rgb="FFFF0000"/>
        <rFont val="ＭＳ Ｐ明朝"/>
        <family val="1"/>
      </rPr>
      <t>モリテックスチール</t>
    </r>
  </si>
  <si>
    <r>
      <t>＜充電器のみ申請 2型式目以降専用＞</t>
    </r>
    <r>
      <rPr>
        <b/>
        <sz val="18"/>
        <rFont val="游ゴシック"/>
        <family val="3"/>
        <charset val="128"/>
        <scheme val="minor"/>
      </rPr>
      <t>交付申請時用Excelデータシート</t>
    </r>
    <rPh sb="1" eb="4">
      <t>ジュウデンキ</t>
    </rPh>
    <rPh sb="6" eb="8">
      <t>シンセイ</t>
    </rPh>
    <rPh sb="10" eb="12">
      <t>カタシキ</t>
    </rPh>
    <rPh sb="12" eb="13">
      <t>メ</t>
    </rPh>
    <rPh sb="13" eb="15">
      <t>イコウ</t>
    </rPh>
    <rPh sb="15" eb="17">
      <t>センヨウ</t>
    </rPh>
    <rPh sb="18" eb="23">
      <t>コウフシンセイジ</t>
    </rPh>
    <rPh sb="23" eb="24">
      <t>ヨウ</t>
    </rPh>
    <phoneticPr fontId="2"/>
  </si>
  <si>
    <r>
      <t>本Excelデータシートの必要項目を記入すると、</t>
    </r>
    <r>
      <rPr>
        <b/>
        <sz val="11"/>
        <color rgb="FF00B050"/>
        <rFont val="游ゴシック"/>
        <family val="3"/>
        <charset val="128"/>
        <scheme val="minor"/>
      </rPr>
      <t>様式第１(その７の２)</t>
    </r>
    <r>
      <rPr>
        <sz val="11"/>
        <color theme="1"/>
        <rFont val="游ゴシック"/>
        <family val="2"/>
        <charset val="128"/>
        <scheme val="minor"/>
      </rPr>
      <t>が自動作成されます。</t>
    </r>
    <phoneticPr fontId="2"/>
  </si>
  <si>
    <t>MEVS-100-5</t>
    <phoneticPr fontId="2"/>
  </si>
  <si>
    <t>MEVS-100-10</t>
    <phoneticPr fontId="2"/>
  </si>
  <si>
    <t>MEVS-100-15</t>
    <phoneticPr fontId="2"/>
  </si>
  <si>
    <t>様式第１（その７の２）</t>
    <phoneticPr fontId="2"/>
  </si>
  <si>
    <t>商用車の電動化促進事業（トラック）実施計画書（充電設備）　（型式ごとに提出）</t>
    <rPh sb="0" eb="3">
      <t>ショウヨウシャ</t>
    </rPh>
    <rPh sb="4" eb="6">
      <t>デンドウ</t>
    </rPh>
    <rPh sb="6" eb="7">
      <t>カ</t>
    </rPh>
    <rPh sb="7" eb="9">
      <t>ソクシン</t>
    </rPh>
    <rPh sb="9" eb="11">
      <t>ジギョウ</t>
    </rPh>
    <rPh sb="17" eb="19">
      <t>ジッシ</t>
    </rPh>
    <rPh sb="19" eb="22">
      <t>ケイカクショ</t>
    </rPh>
    <rPh sb="23" eb="25">
      <t>ジュウデン</t>
    </rPh>
    <rPh sb="25" eb="27">
      <t>セツビ</t>
    </rPh>
    <rPh sb="30" eb="32">
      <t>カタシキ</t>
    </rPh>
    <rPh sb="35" eb="37">
      <t>テイシュツ</t>
    </rPh>
    <phoneticPr fontId="2"/>
  </si>
  <si>
    <r>
      <t>型     式</t>
    </r>
    <r>
      <rPr>
        <vertAlign val="superscript"/>
        <sz val="11"/>
        <color theme="1"/>
        <rFont val="ＭＳ Ｐ明朝"/>
        <family val="1"/>
        <charset val="128"/>
      </rPr>
      <t>注１</t>
    </r>
    <r>
      <rPr>
        <sz val="11"/>
        <color theme="1"/>
        <rFont val="ＭＳ Ｐ明朝"/>
        <family val="1"/>
        <charset val="128"/>
      </rPr>
      <t>：</t>
    </r>
    <rPh sb="0" eb="1">
      <t>カタ</t>
    </rPh>
    <rPh sb="6" eb="7">
      <t>シキ</t>
    </rPh>
    <rPh sb="7" eb="8">
      <t>チュウ</t>
    </rPh>
    <phoneticPr fontId="2"/>
  </si>
  <si>
    <r>
      <t>認証登録</t>
    </r>
    <r>
      <rPr>
        <vertAlign val="superscript"/>
        <sz val="11"/>
        <color theme="1"/>
        <rFont val="ＭＳ Ｐ明朝"/>
        <family val="1"/>
        <charset val="128"/>
      </rPr>
      <t>注２</t>
    </r>
    <r>
      <rPr>
        <sz val="11"/>
        <color theme="1"/>
        <rFont val="ＭＳ Ｐ明朝"/>
        <family val="1"/>
        <charset val="128"/>
      </rPr>
      <t>：</t>
    </r>
    <rPh sb="0" eb="4">
      <t>ニンショウトウロク</t>
    </rPh>
    <rPh sb="4" eb="5">
      <t>チュウ</t>
    </rPh>
    <phoneticPr fontId="2"/>
  </si>
  <si>
    <t>高圧受電設備・設置工事費の出力：</t>
    <phoneticPr fontId="2"/>
  </si>
  <si>
    <t>　(1)高圧受電設備：高圧受電設備総出力：</t>
    <phoneticPr fontId="2"/>
  </si>
  <si>
    <r>
      <t>ｋW</t>
    </r>
    <r>
      <rPr>
        <vertAlign val="superscript"/>
        <sz val="11"/>
        <color theme="1"/>
        <rFont val="ＭＳ Ｐ明朝"/>
        <family val="1"/>
        <charset val="128"/>
      </rPr>
      <t>注３</t>
    </r>
    <rPh sb="2" eb="3">
      <t>チュウ</t>
    </rPh>
    <phoneticPr fontId="2"/>
  </si>
  <si>
    <t>　(2)2030年度の導入計画を想定の場合：高圧受電設備接続計画総出力：</t>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</si>
  <si>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</si>
  <si>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(1)-2 補助対象経費（工事費・全体）</t>
    </r>
    <r>
      <rPr>
        <vertAlign val="superscript"/>
        <sz val="11"/>
        <color theme="1"/>
        <rFont val="ＭＳ Ｐ明朝"/>
        <family val="1"/>
        <charset val="128"/>
      </rPr>
      <t>注４</t>
    </r>
    <phoneticPr fontId="2"/>
  </si>
  <si>
    <r>
      <t>(4)-2 基準額</t>
    </r>
    <r>
      <rPr>
        <vertAlign val="superscript"/>
        <sz val="11"/>
        <color theme="1"/>
        <rFont val="ＭＳ Ｐ明朝"/>
        <family val="1"/>
        <charset val="128"/>
      </rPr>
      <t>注５</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</si>
  <si>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</si>
  <si>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</si>
  <si>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</si>
  <si>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t>注６ 型式ごとに本様式（様式第１（その７の２））を複数枚記載して添付する</t>
    <phoneticPr fontId="2"/>
  </si>
  <si>
    <r>
      <t>(4)-1 基準額</t>
    </r>
    <r>
      <rPr>
        <vertAlign val="superscript"/>
        <sz val="11"/>
        <color theme="1"/>
        <rFont val="ＭＳ Ｐ明朝"/>
        <family val="1"/>
        <charset val="128"/>
      </rPr>
      <t>注５</t>
    </r>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</si>
  <si>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</si>
  <si>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EVモーターズ・ジャパン</t>
    <phoneticPr fontId="2"/>
  </si>
  <si>
    <t>50kW以上90kW未満</t>
    <phoneticPr fontId="2"/>
  </si>
  <si>
    <t>DQC120H</t>
    <phoneticPr fontId="2"/>
  </si>
  <si>
    <t>DQC050M</t>
    <phoneticPr fontId="2"/>
  </si>
  <si>
    <t>SDQC2F50XT3200-0</t>
  </si>
  <si>
    <t>SDQC2F50XT3200-SF</t>
  </si>
  <si>
    <t>SDQC2F50XT3200-SF0</t>
  </si>
  <si>
    <t>ENC-DCL040A-J</t>
  </si>
  <si>
    <t>ENC-DCL040B-J</t>
  </si>
  <si>
    <t>ENC-DCL060B-J</t>
  </si>
  <si>
    <t>ENC-DCL080B-J</t>
  </si>
  <si>
    <t>ENC-DCL060A-J</t>
  </si>
  <si>
    <t>ENC-DCL080A-J</t>
  </si>
  <si>
    <t>ENC-DCL100A-J</t>
  </si>
  <si>
    <t>ENC-DCL120A-J</t>
  </si>
  <si>
    <t>ENC-DCL100B-J</t>
  </si>
  <si>
    <t>ENC-DCL120B-J</t>
  </si>
  <si>
    <t>PM-CS09-J-CG</t>
    <phoneticPr fontId="2"/>
  </si>
  <si>
    <t>PM-CS09-J-CG10</t>
    <phoneticPr fontId="2"/>
  </si>
  <si>
    <t>2024/12/11更新</t>
    <rPh sb="10" eb="12">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</si>
</sst>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0_ "/>
    <numFmt numFmtId="178" formatCode="#,##0_);[Red]\(#,##0\)"/>
    <numFmt numFmtId="179" formatCode="0;[Red]0"/>
  </numFmts>
  <fonts count="41"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vertAlign val="superscript"/>
      <sz val="11"/>
      <color theme="1"/>
      <name val="ＭＳ Ｐ明朝"/>
      <family val="1"/>
      <charset val="128"/>
    </font>
    <font>
      <sz val="11"/>
      <color theme="1"/>
      <name val="游ゴシック"/>
      <family val="2"/>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B050"/>
      <name val="游ゴシック"/>
      <family val="3"/>
      <charset val="128"/>
      <scheme val="minor"/>
    </font>
    <font>
      <b/>
      <sz val="16"/>
      <color theme="0"/>
      <name val="游ゴシック"/>
      <family val="3"/>
      <charset val="128"/>
      <scheme val="minor"/>
    </font>
    <font>
      <sz val="11"/>
      <color rgb="FFFF0000"/>
      <name val="游ゴシック"/>
      <family val="3"/>
      <charset val="128"/>
      <scheme val="minor"/>
    </font>
    <font>
      <sz val="11"/>
      <name val="游ゴシック"/>
      <family val="3"/>
      <charset val="128"/>
      <scheme val="minor"/>
    </font>
    <font>
      <b/>
      <sz val="11"/>
      <color theme="0"/>
      <name val="游ゴシック"/>
      <family val="3"/>
      <charset val="128"/>
      <scheme val="minor"/>
    </font>
    <font>
      <sz val="8"/>
      <name val="ＭＳ Ｐ明朝"/>
      <family val="1"/>
      <charset val="128"/>
    </font>
    <font>
      <sz val="8"/>
      <name val="ＭＳ Ｐ明朝"/>
      <family val="1"/>
    </font>
    <font>
      <sz val="8"/>
      <color rgb="FF000000"/>
      <name val="ＭＳ Ｐ明朝"/>
      <family val="2"/>
    </font>
    <font>
      <sz val="8.5"/>
      <name val="ＭＳ Ｐ明朝"/>
      <family val="1"/>
      <charset val="128"/>
    </font>
    <font>
      <sz val="8.5"/>
      <name val="ＭＳ Ｐ明朝"/>
      <family val="1"/>
    </font>
    <font>
      <sz val="10"/>
      <color rgb="FF000000"/>
      <name val="Times New Roman"/>
      <family val="1"/>
    </font>
    <font>
      <sz val="9"/>
      <name val="ＭＳ Ｐゴシック"/>
      <family val="3"/>
      <charset val="128"/>
    </font>
    <font>
      <sz val="9"/>
      <name val="ＭＳ Ｐゴシック"/>
      <family val="3"/>
    </font>
    <font>
      <sz val="8.5"/>
      <name val="ＭＳ Ｐゴシック"/>
      <family val="3"/>
      <charset val="128"/>
    </font>
    <font>
      <sz val="10"/>
      <color rgb="FF000000"/>
      <name val="Times New Roman"/>
      <family val="1"/>
    </font>
    <font>
      <sz val="8.5"/>
      <name val="ＭＳ Ｐゴシック"/>
      <family val="3"/>
    </font>
    <font>
      <sz val="11"/>
      <color rgb="FFFF0000"/>
      <name val="游ゴシック"/>
      <family val="2"/>
      <charset val="128"/>
      <scheme val="minor"/>
    </font>
    <font>
      <sz val="11"/>
      <name val="ＭＳ Ｐ明朝"/>
      <family val="1"/>
      <charset val="128"/>
    </font>
    <font>
      <sz val="10"/>
      <color rgb="FF000000"/>
      <name val="ＭＳ Ｐ明朝"/>
      <family val="1"/>
      <charset val="128"/>
    </font>
    <font>
      <sz val="11"/>
      <color rgb="FFFF0000"/>
      <name val="ＭＳ Ｐ明朝"/>
      <family val="1"/>
      <charset val="128"/>
    </font>
    <font>
      <sz val="11"/>
      <color rgb="FF000000"/>
      <name val="ＭＳ Ｐ明朝"/>
      <family val="1"/>
      <charset val="128"/>
    </font>
    <font>
      <sz val="8"/>
      <color theme="1"/>
      <name val="游ゴシック"/>
      <family val="2"/>
      <charset val="128"/>
      <scheme val="minor"/>
    </font>
    <font>
      <b/>
      <sz val="9"/>
      <color rgb="FFFF0000"/>
      <name val="游ゴシック"/>
      <family val="3"/>
      <charset val="128"/>
      <scheme val="minor"/>
    </font>
    <font>
      <sz val="11"/>
      <color theme="4"/>
      <name val="游ゴシック"/>
      <family val="2"/>
      <charset val="128"/>
      <scheme val="minor"/>
    </font>
    <font>
      <sz val="11"/>
      <color rgb="FF0070C0"/>
      <name val="游ゴシック"/>
      <family val="2"/>
      <charset val="128"/>
      <scheme val="minor"/>
    </font>
    <font>
      <sz val="8.5"/>
      <color rgb="FFFF0000"/>
      <name val="ＭＳ Ｐ明朝"/>
      <family val="1"/>
      <charset val="128"/>
    </font>
    <font>
      <sz val="8.5"/>
      <color rgb="FFFF0000"/>
      <name val="ＭＳ Ｐ明朝"/>
      <family val="1"/>
    </font>
    <font>
      <sz val="11"/>
      <color rgb="FF00B0F0"/>
      <name val="游ゴシック"/>
      <family val="2"/>
      <charset val="128"/>
      <scheme val="minor"/>
    </font>
    <font>
      <sz val="8.5"/>
      <color rgb="FF00B0F0"/>
      <name val="ＭＳ Ｐ明朝"/>
      <family val="1"/>
      <charset val="128"/>
    </font>
  </fonts>
  <fills count="11">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rgb="FF00B0F0"/>
        <bgColor indexed="64"/>
      </patternFill>
    </fill>
  </fills>
  <borders count="8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thin">
        <color indexed="64"/>
      </top>
      <bottom/>
      <diagonal/>
    </border>
    <border>
      <left/>
      <right style="thin">
        <color auto="1"/>
      </right>
      <top style="medium">
        <color auto="1"/>
      </top>
      <bottom/>
      <diagonal/>
    </border>
    <border>
      <left/>
      <right/>
      <top/>
      <bottom style="mediumDashDot">
        <color auto="1"/>
      </bottom>
      <diagonal/>
    </border>
    <border>
      <left/>
      <right/>
      <top style="mediumDashDot">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indexed="64"/>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thin">
        <color indexed="64"/>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medium">
        <color auto="1"/>
      </left>
      <right/>
      <top style="medium">
        <color auto="1"/>
      </top>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22" fillId="0" borderId="0"/>
    <xf numFmtId="0" fontId="26" fillId="0" borderId="0"/>
  </cellStyleXfs>
  <cellXfs count="411">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8" fillId="2" borderId="0" xfId="0" applyFont="1" applyFill="1">
      <alignment vertical="center"/>
    </xf>
    <xf numFmtId="0" fontId="0" fillId="2" borderId="0" xfId="0" applyFill="1">
      <alignment vertical="center"/>
    </xf>
    <xf numFmtId="0" fontId="9"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6" xfId="0" applyFill="1" applyBorder="1">
      <alignment vertical="center"/>
    </xf>
    <xf numFmtId="0" fontId="0" fillId="0" borderId="16" xfId="0" applyBorder="1">
      <alignment vertical="center"/>
    </xf>
    <xf numFmtId="0" fontId="0" fillId="4" borderId="16" xfId="0" applyFill="1" applyBorder="1">
      <alignment vertical="center"/>
    </xf>
    <xf numFmtId="0" fontId="0" fillId="0" borderId="0" xfId="0" applyAlignment="1">
      <alignment horizontal="left" vertical="center"/>
    </xf>
    <xf numFmtId="0" fontId="0" fillId="0" borderId="0" xfId="0" quotePrefix="1">
      <alignment vertical="center"/>
    </xf>
    <xf numFmtId="0" fontId="11" fillId="0" borderId="0" xfId="0" applyFont="1">
      <alignment vertical="center"/>
    </xf>
    <xf numFmtId="0" fontId="0" fillId="0" borderId="0" xfId="0" applyAlignment="1">
      <alignment horizontal="center" vertical="center"/>
    </xf>
    <xf numFmtId="176" fontId="0" fillId="0" borderId="2" xfId="0" applyNumberFormat="1" applyBorder="1" applyAlignment="1">
      <alignment horizontal="center" vertical="center"/>
    </xf>
    <xf numFmtId="176" fontId="0" fillId="0" borderId="6" xfId="0" applyNumberFormat="1" applyBorder="1">
      <alignment vertical="center"/>
    </xf>
    <xf numFmtId="176" fontId="0" fillId="0" borderId="2" xfId="0" applyNumberFormat="1" applyBorder="1">
      <alignment vertical="center"/>
    </xf>
    <xf numFmtId="0" fontId="11" fillId="0" borderId="10" xfId="0" applyFont="1" applyBorder="1">
      <alignment vertical="center"/>
    </xf>
    <xf numFmtId="0" fontId="0" fillId="0" borderId="10" xfId="0" applyBorder="1">
      <alignment vertical="center"/>
    </xf>
    <xf numFmtId="0" fontId="11" fillId="0" borderId="0" xfId="0" applyFont="1" applyAlignment="1">
      <alignment horizontal="left" vertical="center"/>
    </xf>
    <xf numFmtId="0" fontId="0" fillId="0" borderId="27" xfId="0" applyBorder="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38" fontId="0" fillId="0" borderId="2" xfId="1" applyFont="1" applyBorder="1" applyAlignment="1" applyProtection="1">
      <alignment horizontal="left" vertical="center"/>
      <protection locked="0"/>
    </xf>
    <xf numFmtId="0" fontId="0" fillId="0" borderId="28" xfId="0"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0" fontId="0" fillId="0" borderId="28" xfId="0" applyBorder="1">
      <alignment vertical="center"/>
    </xf>
    <xf numFmtId="0" fontId="0" fillId="0" borderId="0" xfId="0" applyAlignment="1">
      <alignment horizontal="left" vertical="top"/>
    </xf>
    <xf numFmtId="0" fontId="17" fillId="0" borderId="33" xfId="0" applyFont="1" applyBorder="1" applyAlignment="1">
      <alignment horizontal="center" vertical="top" wrapText="1"/>
    </xf>
    <xf numFmtId="0" fontId="17" fillId="0" borderId="33" xfId="0" applyFont="1" applyBorder="1" applyAlignment="1">
      <alignment horizontal="left" vertical="top" wrapText="1" indent="1"/>
    </xf>
    <xf numFmtId="0" fontId="20" fillId="0" borderId="33" xfId="0" applyFont="1" applyBorder="1" applyAlignment="1">
      <alignment horizontal="left" vertical="top" wrapText="1"/>
    </xf>
    <xf numFmtId="0" fontId="17" fillId="0" borderId="29" xfId="0" applyFont="1" applyBorder="1" applyAlignment="1">
      <alignment vertical="center" wrapText="1"/>
    </xf>
    <xf numFmtId="0" fontId="20" fillId="0" borderId="0" xfId="0" applyFont="1" applyAlignment="1">
      <alignment horizontal="left" vertical="top" wrapText="1"/>
    </xf>
    <xf numFmtId="0" fontId="25" fillId="0" borderId="33" xfId="3" applyFont="1" applyBorder="1" applyAlignment="1">
      <alignment horizontal="left" vertical="center" wrapText="1"/>
    </xf>
    <xf numFmtId="0" fontId="18" fillId="0" borderId="0" xfId="0" applyFont="1" applyAlignment="1">
      <alignment vertical="center" wrapText="1"/>
    </xf>
    <xf numFmtId="0" fontId="17" fillId="0" borderId="0" xfId="0" applyFont="1" applyAlignment="1">
      <alignment horizontal="left" vertical="top" wrapText="1" indent="1"/>
    </xf>
    <xf numFmtId="0" fontId="17" fillId="0" borderId="0" xfId="0" applyFont="1" applyAlignment="1">
      <alignment horizontal="left" vertical="top" wrapText="1" indent="4"/>
    </xf>
    <xf numFmtId="0" fontId="17" fillId="0" borderId="0" xfId="0" applyFont="1" applyAlignment="1">
      <alignment vertical="center" wrapText="1"/>
    </xf>
    <xf numFmtId="0" fontId="17" fillId="0" borderId="0" xfId="0" applyFont="1" applyAlignment="1">
      <alignment horizontal="left" vertical="top" wrapText="1"/>
    </xf>
    <xf numFmtId="0" fontId="0" fillId="0" borderId="0" xfId="0" applyAlignment="1">
      <alignment vertical="top" wrapText="1"/>
    </xf>
    <xf numFmtId="0" fontId="20" fillId="0" borderId="0" xfId="0" applyFont="1" applyAlignment="1">
      <alignment vertical="center" wrapText="1"/>
    </xf>
    <xf numFmtId="3" fontId="0" fillId="0" borderId="0" xfId="0" applyNumberFormat="1">
      <alignment vertical="center"/>
    </xf>
    <xf numFmtId="0" fontId="0" fillId="0" borderId="6" xfId="0" applyBorder="1">
      <alignment vertical="center"/>
    </xf>
    <xf numFmtId="0" fontId="17" fillId="0" borderId="35" xfId="0" applyFont="1" applyBorder="1" applyAlignment="1">
      <alignment vertical="center" wrapText="1"/>
    </xf>
    <xf numFmtId="0" fontId="17" fillId="0" borderId="32" xfId="0" applyFont="1" applyBorder="1" applyAlignment="1">
      <alignment vertical="center" wrapText="1"/>
    </xf>
    <xf numFmtId="0" fontId="17" fillId="0" borderId="29" xfId="0" applyFont="1" applyBorder="1" applyAlignment="1">
      <alignment vertical="top" wrapText="1"/>
    </xf>
    <xf numFmtId="0" fontId="17" fillId="0" borderId="32" xfId="0" applyFont="1" applyBorder="1" applyAlignment="1">
      <alignment vertical="top" wrapText="1"/>
    </xf>
    <xf numFmtId="0" fontId="1" fillId="0" borderId="42" xfId="0" applyFont="1" applyBorder="1" applyAlignment="1">
      <alignment horizontal="right" vertical="center" wrapText="1"/>
    </xf>
    <xf numFmtId="0" fontId="1" fillId="0" borderId="45" xfId="0" applyFont="1" applyBorder="1" applyAlignment="1">
      <alignment horizontal="right" vertical="center" wrapText="1"/>
    </xf>
    <xf numFmtId="0" fontId="1" fillId="0" borderId="37" xfId="0" applyFont="1" applyBorder="1" applyAlignment="1">
      <alignment horizontal="right" vertical="center" wrapText="1"/>
    </xf>
    <xf numFmtId="0" fontId="1" fillId="0" borderId="39" xfId="0" applyFont="1" applyBorder="1" applyAlignment="1">
      <alignment horizontal="right" vertical="center" wrapText="1"/>
    </xf>
    <xf numFmtId="0" fontId="17" fillId="0" borderId="30" xfId="0" applyFont="1" applyBorder="1" applyAlignment="1">
      <alignment vertical="top" wrapText="1"/>
    </xf>
    <xf numFmtId="0" fontId="17" fillId="0" borderId="31" xfId="0" applyFont="1" applyBorder="1" applyAlignment="1">
      <alignment vertical="top" wrapText="1"/>
    </xf>
    <xf numFmtId="0" fontId="17" fillId="0" borderId="34" xfId="0" applyFont="1" applyBorder="1" applyAlignment="1">
      <alignment vertical="top" wrapText="1"/>
    </xf>
    <xf numFmtId="0" fontId="17" fillId="0" borderId="35" xfId="0" applyFont="1" applyBorder="1" applyAlignment="1">
      <alignment vertical="top" wrapText="1"/>
    </xf>
    <xf numFmtId="0" fontId="0" fillId="0" borderId="0" xfId="0" applyAlignment="1">
      <alignment wrapText="1"/>
    </xf>
    <xf numFmtId="0" fontId="20" fillId="0" borderId="29" xfId="0" applyFont="1" applyBorder="1" applyAlignment="1">
      <alignment vertical="top" wrapText="1"/>
    </xf>
    <xf numFmtId="0" fontId="20" fillId="0" borderId="30" xfId="0" applyFont="1" applyBorder="1" applyAlignment="1">
      <alignment vertical="top" wrapText="1"/>
    </xf>
    <xf numFmtId="0" fontId="20" fillId="0" borderId="31" xfId="0" applyFont="1" applyBorder="1" applyAlignment="1">
      <alignment vertical="top" wrapText="1"/>
    </xf>
    <xf numFmtId="0" fontId="20" fillId="0" borderId="32" xfId="0" applyFont="1" applyBorder="1" applyAlignment="1">
      <alignment vertical="top" wrapText="1"/>
    </xf>
    <xf numFmtId="0" fontId="20" fillId="0" borderId="34" xfId="0" applyFont="1" applyBorder="1" applyAlignment="1">
      <alignment vertical="top" wrapText="1"/>
    </xf>
    <xf numFmtId="0" fontId="20" fillId="0" borderId="29" xfId="0" applyFont="1" applyBorder="1" applyAlignment="1">
      <alignment vertical="center" wrapText="1"/>
    </xf>
    <xf numFmtId="0" fontId="20" fillId="0" borderId="31" xfId="0" applyFont="1" applyBorder="1" applyAlignment="1">
      <alignment vertical="center" wrapText="1"/>
    </xf>
    <xf numFmtId="0" fontId="20" fillId="0" borderId="35" xfId="0" applyFont="1" applyBorder="1" applyAlignment="1">
      <alignment vertical="center" wrapText="1"/>
    </xf>
    <xf numFmtId="0" fontId="20" fillId="0" borderId="36" xfId="0" applyFont="1" applyBorder="1" applyAlignment="1">
      <alignment vertical="center" wrapText="1"/>
    </xf>
    <xf numFmtId="0" fontId="20" fillId="0" borderId="34" xfId="0" applyFont="1" applyBorder="1" applyAlignment="1">
      <alignment vertical="center" wrapText="1"/>
    </xf>
    <xf numFmtId="0" fontId="0" fillId="0" borderId="31" xfId="0" applyBorder="1" applyAlignment="1">
      <alignment vertical="center" wrapText="1"/>
    </xf>
    <xf numFmtId="0" fontId="0" fillId="0" borderId="36" xfId="0" applyBorder="1" applyAlignment="1">
      <alignment vertical="center" wrapText="1"/>
    </xf>
    <xf numFmtId="0" fontId="20" fillId="0" borderId="32" xfId="0" applyFont="1" applyBorder="1" applyAlignment="1">
      <alignment vertical="center" wrapText="1"/>
    </xf>
    <xf numFmtId="0" fontId="0" fillId="0" borderId="34" xfId="0" applyBorder="1" applyAlignment="1">
      <alignment vertical="center" wrapText="1"/>
    </xf>
    <xf numFmtId="0" fontId="0" fillId="0" borderId="31" xfId="0" applyBorder="1" applyAlignment="1">
      <alignment vertical="top" wrapText="1"/>
    </xf>
    <xf numFmtId="0" fontId="0" fillId="0" borderId="36" xfId="0" applyBorder="1" applyAlignment="1">
      <alignment vertical="top" wrapText="1"/>
    </xf>
    <xf numFmtId="0" fontId="0" fillId="0" borderId="34" xfId="0" applyBorder="1" applyAlignment="1">
      <alignment vertical="top" wrapText="1"/>
    </xf>
    <xf numFmtId="0" fontId="20" fillId="0" borderId="35" xfId="0" applyFont="1" applyBorder="1" applyAlignment="1">
      <alignment vertical="top" wrapText="1"/>
    </xf>
    <xf numFmtId="0" fontId="20" fillId="0" borderId="36" xfId="0" applyFont="1" applyBorder="1" applyAlignment="1">
      <alignment vertical="top" wrapText="1"/>
    </xf>
    <xf numFmtId="0" fontId="17" fillId="0" borderId="0" xfId="0" applyFont="1" applyAlignment="1">
      <alignment vertical="top" wrapText="1"/>
    </xf>
    <xf numFmtId="3" fontId="19" fillId="0" borderId="0" xfId="0" applyNumberFormat="1" applyFont="1" applyAlignment="1">
      <alignment vertical="top" shrinkToFit="1"/>
    </xf>
    <xf numFmtId="1" fontId="19" fillId="0" borderId="0" xfId="0" applyNumberFormat="1" applyFont="1" applyAlignment="1">
      <alignment vertical="top" shrinkToFit="1"/>
    </xf>
    <xf numFmtId="0" fontId="17" fillId="0" borderId="31" xfId="0" applyFont="1" applyBorder="1" applyAlignment="1">
      <alignment horizontal="left" vertical="center" wrapText="1"/>
    </xf>
    <xf numFmtId="0" fontId="17" fillId="0" borderId="31" xfId="0" applyFont="1" applyBorder="1" applyAlignment="1">
      <alignment vertical="center" wrapText="1"/>
    </xf>
    <xf numFmtId="0" fontId="17" fillId="0" borderId="34" xfId="0" applyFont="1" applyBorder="1" applyAlignment="1">
      <alignment horizontal="left" vertical="center" wrapText="1"/>
    </xf>
    <xf numFmtId="0" fontId="17" fillId="0" borderId="36" xfId="0" applyFont="1" applyBorder="1" applyAlignment="1">
      <alignment vertical="center" wrapText="1"/>
    </xf>
    <xf numFmtId="0" fontId="17" fillId="0" borderId="34" xfId="0" applyFont="1" applyBorder="1" applyAlignment="1">
      <alignment vertical="center" wrapText="1"/>
    </xf>
    <xf numFmtId="0" fontId="17" fillId="0" borderId="46" xfId="0" applyFont="1" applyBorder="1" applyAlignment="1">
      <alignment vertical="top" wrapText="1"/>
    </xf>
    <xf numFmtId="0" fontId="17" fillId="0" borderId="47" xfId="0" applyFont="1" applyBorder="1" applyAlignment="1">
      <alignment vertical="top" wrapText="1"/>
    </xf>
    <xf numFmtId="0" fontId="17" fillId="0" borderId="48" xfId="0" applyFont="1" applyBorder="1" applyAlignment="1">
      <alignment vertical="top" wrapText="1"/>
    </xf>
    <xf numFmtId="0" fontId="17" fillId="0" borderId="49" xfId="0" applyFont="1" applyBorder="1" applyAlignment="1">
      <alignment vertical="top" wrapText="1"/>
    </xf>
    <xf numFmtId="0" fontId="17" fillId="0" borderId="50" xfId="0" applyFont="1" applyBorder="1" applyAlignment="1">
      <alignment vertical="top" wrapText="1"/>
    </xf>
    <xf numFmtId="0" fontId="17" fillId="0" borderId="51" xfId="0" applyFont="1" applyBorder="1" applyAlignment="1">
      <alignment vertical="top" wrapText="1"/>
    </xf>
    <xf numFmtId="0" fontId="18" fillId="0" borderId="52" xfId="0" applyFont="1" applyBorder="1" applyAlignment="1">
      <alignment horizontal="left" vertical="center" wrapText="1"/>
    </xf>
    <xf numFmtId="0" fontId="17" fillId="0" borderId="53" xfId="0" applyFont="1" applyBorder="1" applyAlignment="1">
      <alignment vertical="top" wrapText="1"/>
    </xf>
    <xf numFmtId="0" fontId="17" fillId="0" borderId="54" xfId="0" applyFont="1" applyBorder="1" applyAlignment="1">
      <alignment horizontal="left" vertical="center" wrapText="1"/>
    </xf>
    <xf numFmtId="0" fontId="17" fillId="0" borderId="50" xfId="0" applyFont="1" applyBorder="1" applyAlignment="1">
      <alignment horizontal="left" vertical="center" wrapText="1"/>
    </xf>
    <xf numFmtId="0" fontId="17" fillId="0" borderId="52" xfId="0" applyFont="1" applyBorder="1" applyAlignment="1">
      <alignment vertical="center" wrapText="1"/>
    </xf>
    <xf numFmtId="0" fontId="17" fillId="0" borderId="54" xfId="0" applyFont="1" applyBorder="1" applyAlignment="1">
      <alignment vertical="center" wrapText="1"/>
    </xf>
    <xf numFmtId="0" fontId="17" fillId="0" borderId="50" xfId="0" applyFont="1" applyBorder="1" applyAlignment="1">
      <alignment vertical="center" wrapText="1"/>
    </xf>
    <xf numFmtId="0" fontId="17" fillId="0" borderId="52" xfId="0" applyFont="1" applyBorder="1" applyAlignment="1">
      <alignment vertical="top" wrapText="1"/>
    </xf>
    <xf numFmtId="0" fontId="17" fillId="0" borderId="55" xfId="0" applyFont="1" applyBorder="1" applyAlignment="1">
      <alignment horizontal="center" vertical="top" wrapText="1"/>
    </xf>
    <xf numFmtId="0" fontId="0" fillId="0" borderId="52" xfId="0" applyBorder="1" applyAlignment="1">
      <alignment vertical="top" wrapText="1"/>
    </xf>
    <xf numFmtId="0" fontId="0" fillId="0" borderId="50" xfId="0" applyBorder="1" applyAlignment="1">
      <alignment vertical="top" wrapText="1"/>
    </xf>
    <xf numFmtId="0" fontId="17" fillId="0" borderId="55" xfId="0" applyFont="1" applyBorder="1" applyAlignment="1">
      <alignment horizontal="left" vertical="top" wrapText="1"/>
    </xf>
    <xf numFmtId="0" fontId="17" fillId="0" borderId="56" xfId="0" applyFont="1" applyBorder="1" applyAlignment="1">
      <alignment horizontal="left" vertical="top" wrapText="1"/>
    </xf>
    <xf numFmtId="0" fontId="17" fillId="0" borderId="57" xfId="0" applyFont="1" applyBorder="1" applyAlignment="1">
      <alignment horizontal="center" vertical="top" wrapText="1"/>
    </xf>
    <xf numFmtId="0" fontId="17" fillId="0" borderId="57" xfId="0" applyFont="1" applyBorder="1" applyAlignment="1">
      <alignment horizontal="left" vertical="top" wrapText="1" indent="1"/>
    </xf>
    <xf numFmtId="0" fontId="17" fillId="0" borderId="58" xfId="0" applyFont="1" applyBorder="1" applyAlignment="1">
      <alignment vertical="top" wrapText="1"/>
    </xf>
    <xf numFmtId="0" fontId="1" fillId="0" borderId="38" xfId="0" applyFont="1" applyBorder="1" applyAlignment="1">
      <alignment horizontal="right" vertical="center" wrapText="1"/>
    </xf>
    <xf numFmtId="0" fontId="0" fillId="0" borderId="11" xfId="0" applyBorder="1">
      <alignment vertical="center"/>
    </xf>
    <xf numFmtId="0" fontId="0" fillId="0" borderId="9" xfId="0" applyBorder="1">
      <alignment vertical="center"/>
    </xf>
    <xf numFmtId="0" fontId="0" fillId="0" borderId="8" xfId="0" applyBorder="1">
      <alignment vertical="center"/>
    </xf>
    <xf numFmtId="0" fontId="0" fillId="0" borderId="7" xfId="0" applyBorder="1">
      <alignment vertical="center"/>
    </xf>
    <xf numFmtId="0" fontId="0" fillId="0" borderId="25" xfId="0" applyBorder="1">
      <alignment vertical="center"/>
    </xf>
    <xf numFmtId="0" fontId="0" fillId="0" borderId="60" xfId="0" applyBorder="1">
      <alignment vertical="center"/>
    </xf>
    <xf numFmtId="0" fontId="0" fillId="0" borderId="8"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1" xfId="0" applyBorder="1">
      <alignment vertical="center"/>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7" fillId="0" borderId="0" xfId="0" applyFont="1" applyAlignment="1">
      <alignment horizontal="center" vertical="top" wrapText="1"/>
    </xf>
    <xf numFmtId="0" fontId="28" fillId="0" borderId="0" xfId="0" applyFont="1">
      <alignment vertical="center"/>
    </xf>
    <xf numFmtId="0" fontId="20" fillId="0" borderId="0" xfId="0" applyFont="1" applyAlignment="1">
      <alignment horizontal="left" vertical="center" wrapText="1"/>
    </xf>
    <xf numFmtId="0" fontId="20" fillId="0" borderId="0" xfId="0" applyFont="1" applyAlignment="1">
      <alignment vertical="top" wrapText="1"/>
    </xf>
    <xf numFmtId="0" fontId="0" fillId="0" borderId="0" xfId="0" applyAlignment="1">
      <alignment vertical="center" wrapText="1"/>
    </xf>
    <xf numFmtId="0" fontId="20" fillId="0" borderId="0" xfId="0" applyFont="1" applyAlignment="1">
      <alignment horizontal="left" vertical="center" wrapText="1" indent="2"/>
    </xf>
    <xf numFmtId="0" fontId="20" fillId="0" borderId="0" xfId="0" applyFont="1" applyAlignment="1">
      <alignment horizontal="left" vertical="top" wrapText="1" indent="1"/>
    </xf>
    <xf numFmtId="0" fontId="20" fillId="0" borderId="0" xfId="0" applyFont="1" applyAlignment="1">
      <alignment horizontal="center" vertical="top" wrapText="1"/>
    </xf>
    <xf numFmtId="0" fontId="21" fillId="0" borderId="29" xfId="0" applyFont="1" applyBorder="1" applyAlignment="1">
      <alignment vertical="center" wrapText="1"/>
    </xf>
    <xf numFmtId="0" fontId="21" fillId="0" borderId="29" xfId="0" applyFont="1" applyBorder="1" applyAlignment="1">
      <alignment vertical="top" wrapText="1"/>
    </xf>
    <xf numFmtId="0" fontId="21" fillId="0" borderId="33" xfId="0" applyFont="1" applyBorder="1" applyAlignment="1">
      <alignment horizontal="left" vertical="top" wrapText="1"/>
    </xf>
    <xf numFmtId="177" fontId="0" fillId="5" borderId="16" xfId="0" applyNumberFormat="1" applyFill="1" applyBorder="1">
      <alignment vertical="center"/>
    </xf>
    <xf numFmtId="177" fontId="0" fillId="0" borderId="0" xfId="0" applyNumberFormat="1">
      <alignment vertical="center"/>
    </xf>
    <xf numFmtId="0" fontId="16" fillId="8" borderId="6" xfId="0" applyFont="1" applyFill="1" applyBorder="1" applyAlignment="1">
      <alignment horizontal="center" vertical="center" shrinkToFit="1"/>
    </xf>
    <xf numFmtId="0" fontId="16" fillId="0" borderId="0" xfId="0" applyFont="1" applyAlignment="1">
      <alignment horizontal="center" vertical="center" shrinkToFit="1"/>
    </xf>
    <xf numFmtId="0" fontId="18" fillId="0" borderId="49" xfId="0" applyFont="1" applyBorder="1" applyAlignment="1">
      <alignment vertical="top" wrapText="1"/>
    </xf>
    <xf numFmtId="0" fontId="18" fillId="0" borderId="25" xfId="0" applyFont="1" applyBorder="1" applyAlignment="1">
      <alignment vertical="top" wrapText="1"/>
    </xf>
    <xf numFmtId="0" fontId="17" fillId="0" borderId="62" xfId="0" applyFont="1" applyBorder="1" applyAlignment="1">
      <alignment vertical="top" wrapText="1"/>
    </xf>
    <xf numFmtId="0" fontId="20" fillId="0" borderId="63" xfId="0" applyFont="1" applyBorder="1" applyAlignment="1">
      <alignment vertical="top" wrapText="1"/>
    </xf>
    <xf numFmtId="0" fontId="0" fillId="5" borderId="25" xfId="0" applyFill="1" applyBorder="1">
      <alignment vertical="center"/>
    </xf>
    <xf numFmtId="0" fontId="0" fillId="0" borderId="2" xfId="0" applyBorder="1">
      <alignment vertical="center"/>
    </xf>
    <xf numFmtId="0" fontId="29" fillId="0" borderId="33" xfId="3" applyFont="1" applyBorder="1" applyAlignment="1">
      <alignment vertical="center" wrapText="1"/>
    </xf>
    <xf numFmtId="0" fontId="29" fillId="0" borderId="29" xfId="3" applyFont="1" applyBorder="1" applyAlignment="1">
      <alignment vertical="center" wrapText="1"/>
    </xf>
    <xf numFmtId="0" fontId="29" fillId="0" borderId="35" xfId="3" applyFont="1" applyBorder="1" applyAlignment="1">
      <alignment vertical="center" wrapText="1"/>
    </xf>
    <xf numFmtId="0" fontId="29" fillId="0" borderId="32" xfId="3" applyFont="1" applyBorder="1" applyAlignment="1">
      <alignment vertical="center" wrapText="1"/>
    </xf>
    <xf numFmtId="0" fontId="30" fillId="0" borderId="35" xfId="3" applyFont="1" applyBorder="1" applyAlignment="1">
      <alignment vertical="center" wrapText="1"/>
    </xf>
    <xf numFmtId="0" fontId="30" fillId="0" borderId="32" xfId="3" applyFont="1" applyBorder="1" applyAlignment="1">
      <alignment vertical="center" wrapText="1"/>
    </xf>
    <xf numFmtId="0" fontId="29" fillId="0" borderId="33" xfId="3" applyFont="1" applyBorder="1" applyAlignment="1">
      <alignment horizontal="left" vertical="center" wrapText="1"/>
    </xf>
    <xf numFmtId="179" fontId="31" fillId="0" borderId="33" xfId="3" applyNumberFormat="1" applyFont="1" applyBorder="1" applyAlignment="1">
      <alignment horizontal="right" vertical="center" shrinkToFit="1"/>
    </xf>
    <xf numFmtId="1" fontId="32" fillId="0" borderId="33" xfId="3" applyNumberFormat="1" applyFont="1" applyBorder="1" applyAlignment="1">
      <alignment horizontal="right" vertical="center" shrinkToFit="1"/>
    </xf>
    <xf numFmtId="0" fontId="29" fillId="0" borderId="30" xfId="3" applyFont="1" applyBorder="1" applyAlignment="1">
      <alignment horizontal="left" vertical="center" wrapText="1"/>
    </xf>
    <xf numFmtId="0" fontId="25" fillId="0" borderId="29" xfId="3" applyFont="1" applyBorder="1" applyAlignment="1">
      <alignment horizontal="left" vertical="center" wrapText="1"/>
    </xf>
    <xf numFmtId="3" fontId="19" fillId="0" borderId="16" xfId="0" applyNumberFormat="1" applyFont="1" applyBorder="1" applyAlignment="1">
      <alignment vertical="top" shrinkToFit="1"/>
    </xf>
    <xf numFmtId="1" fontId="19" fillId="0" borderId="16" xfId="0" applyNumberFormat="1" applyFont="1" applyBorder="1" applyAlignment="1">
      <alignment vertical="top" shrinkToFit="1"/>
    </xf>
    <xf numFmtId="0" fontId="31" fillId="0" borderId="33" xfId="3" applyFont="1" applyBorder="1" applyAlignment="1">
      <alignment horizontal="left" vertical="center" wrapText="1"/>
    </xf>
    <xf numFmtId="177" fontId="28" fillId="0" borderId="0" xfId="0" applyNumberFormat="1" applyFont="1">
      <alignment vertical="center"/>
    </xf>
    <xf numFmtId="0" fontId="0" fillId="0" borderId="0" xfId="0" applyProtection="1">
      <alignment vertical="center"/>
      <protection locked="0"/>
    </xf>
    <xf numFmtId="0" fontId="34" fillId="0" borderId="0" xfId="0" applyFont="1">
      <alignment vertical="center"/>
    </xf>
    <xf numFmtId="0" fontId="35" fillId="0" borderId="0" xfId="0" applyFont="1">
      <alignment vertical="center"/>
    </xf>
    <xf numFmtId="0" fontId="36" fillId="0" borderId="0" xfId="0" applyFont="1">
      <alignment vertical="center"/>
    </xf>
    <xf numFmtId="0" fontId="1" fillId="0" borderId="3" xfId="0" applyFont="1" applyBorder="1">
      <alignment vertical="center"/>
    </xf>
    <xf numFmtId="49" fontId="0" fillId="0" borderId="2" xfId="0" applyNumberFormat="1" applyBorder="1" applyAlignment="1">
      <alignment horizontal="center" vertical="center"/>
    </xf>
    <xf numFmtId="49" fontId="33" fillId="0" borderId="16" xfId="0" applyNumberFormat="1" applyFont="1" applyBorder="1" applyProtection="1">
      <alignment vertical="center"/>
      <protection locked="0"/>
    </xf>
    <xf numFmtId="49" fontId="33" fillId="0" borderId="4" xfId="0" applyNumberFormat="1" applyFont="1" applyBorder="1" applyProtection="1">
      <alignment vertical="center"/>
      <protection locked="0"/>
    </xf>
    <xf numFmtId="0" fontId="20" fillId="0" borderId="64" xfId="0" applyFont="1" applyBorder="1" applyAlignment="1">
      <alignment vertical="top" wrapText="1"/>
    </xf>
    <xf numFmtId="0" fontId="37" fillId="0" borderId="69" xfId="0" applyFont="1" applyBorder="1" applyAlignment="1">
      <alignment vertical="top" wrapText="1"/>
    </xf>
    <xf numFmtId="0" fontId="37" fillId="0" borderId="71" xfId="0" applyFont="1" applyBorder="1" applyAlignment="1">
      <alignment vertical="top" wrapText="1"/>
    </xf>
    <xf numFmtId="0" fontId="37" fillId="0" borderId="67" xfId="0" applyFont="1" applyBorder="1" applyAlignment="1">
      <alignment vertical="top" wrapText="1"/>
    </xf>
    <xf numFmtId="0" fontId="38" fillId="0" borderId="68" xfId="0" applyFont="1" applyBorder="1" applyAlignment="1">
      <alignment vertical="top" wrapText="1"/>
    </xf>
    <xf numFmtId="0" fontId="37" fillId="0" borderId="68" xfId="0" applyFont="1" applyBorder="1" applyAlignment="1">
      <alignment vertical="top" wrapText="1"/>
    </xf>
    <xf numFmtId="0" fontId="37" fillId="0" borderId="34" xfId="0" applyFont="1" applyBorder="1" applyAlignment="1">
      <alignment vertical="top" wrapText="1"/>
    </xf>
    <xf numFmtId="0" fontId="38" fillId="0" borderId="30" xfId="0" applyFont="1" applyBorder="1" applyAlignment="1">
      <alignment vertical="top" wrapText="1"/>
    </xf>
    <xf numFmtId="0" fontId="37" fillId="0" borderId="30" xfId="0" applyFont="1" applyBorder="1" applyAlignment="1">
      <alignment vertical="top" wrapText="1"/>
    </xf>
    <xf numFmtId="0" fontId="28" fillId="0" borderId="72" xfId="0" applyFont="1" applyBorder="1" applyAlignment="1">
      <alignment horizontal="left" vertical="center"/>
    </xf>
    <xf numFmtId="0" fontId="37" fillId="0" borderId="31" xfId="0" applyFont="1" applyBorder="1" applyAlignment="1">
      <alignment vertical="top" wrapText="1"/>
    </xf>
    <xf numFmtId="0" fontId="37" fillId="0" borderId="32" xfId="0" applyFont="1" applyBorder="1" applyAlignment="1">
      <alignment vertical="top" wrapText="1"/>
    </xf>
    <xf numFmtId="0" fontId="39" fillId="0" borderId="0" xfId="0" applyFont="1" applyAlignment="1">
      <alignment horizontal="left" vertical="center"/>
    </xf>
    <xf numFmtId="0" fontId="40" fillId="0" borderId="31" xfId="0" applyFont="1" applyBorder="1" applyAlignment="1">
      <alignment vertical="top" wrapText="1"/>
    </xf>
    <xf numFmtId="0" fontId="40" fillId="0" borderId="30" xfId="0" applyFont="1" applyBorder="1" applyAlignment="1">
      <alignment vertical="top" wrapText="1"/>
    </xf>
    <xf numFmtId="0" fontId="40" fillId="0" borderId="63" xfId="0" applyFont="1" applyBorder="1" applyAlignment="1">
      <alignment vertical="top" wrapText="1"/>
    </xf>
    <xf numFmtId="0" fontId="40" fillId="0" borderId="32" xfId="0" applyFont="1" applyBorder="1" applyAlignment="1">
      <alignment vertical="top" wrapText="1"/>
    </xf>
    <xf numFmtId="0" fontId="40" fillId="0" borderId="34" xfId="0" applyFont="1" applyBorder="1" applyAlignment="1">
      <alignment vertical="top" wrapText="1"/>
    </xf>
    <xf numFmtId="0" fontId="37" fillId="0" borderId="35" xfId="0" applyFont="1" applyBorder="1" applyAlignment="1">
      <alignment vertical="top" wrapText="1"/>
    </xf>
    <xf numFmtId="0" fontId="37" fillId="0" borderId="36" xfId="0" applyFont="1" applyBorder="1" applyAlignment="1">
      <alignment vertical="top" wrapText="1"/>
    </xf>
    <xf numFmtId="0" fontId="37" fillId="0" borderId="29" xfId="0" applyFont="1" applyBorder="1" applyAlignment="1">
      <alignment vertical="top" wrapText="1"/>
    </xf>
    <xf numFmtId="0" fontId="37" fillId="0" borderId="76" xfId="0" applyFont="1" applyBorder="1" applyAlignment="1">
      <alignment vertical="top" wrapText="1"/>
    </xf>
    <xf numFmtId="0" fontId="38" fillId="0" borderId="67" xfId="0" applyFont="1" applyBorder="1" applyAlignment="1">
      <alignment vertical="top" wrapText="1"/>
    </xf>
    <xf numFmtId="0" fontId="37" fillId="0" borderId="77" xfId="0" applyFont="1" applyBorder="1" applyAlignment="1">
      <alignment vertical="top" wrapText="1"/>
    </xf>
    <xf numFmtId="0" fontId="28" fillId="0" borderId="78" xfId="0" applyFont="1" applyBorder="1" applyAlignment="1">
      <alignment horizontal="left" vertical="center"/>
    </xf>
    <xf numFmtId="0" fontId="37" fillId="0" borderId="66" xfId="0" applyFont="1" applyBorder="1" applyAlignment="1">
      <alignment vertical="top" wrapText="1"/>
    </xf>
    <xf numFmtId="0" fontId="37" fillId="0" borderId="70" xfId="0" applyFont="1" applyBorder="1" applyAlignment="1">
      <alignment vertical="top" wrapText="1"/>
    </xf>
    <xf numFmtId="0" fontId="20" fillId="0" borderId="76" xfId="0" applyFont="1" applyBorder="1" applyAlignment="1">
      <alignment vertical="top" wrapText="1"/>
    </xf>
    <xf numFmtId="0" fontId="20" fillId="0" borderId="71" xfId="0" applyFont="1" applyBorder="1" applyAlignment="1">
      <alignment vertical="top" wrapText="1"/>
    </xf>
    <xf numFmtId="0" fontId="20" fillId="0" borderId="73" xfId="0" applyFont="1" applyBorder="1" applyAlignment="1">
      <alignment vertical="top" wrapText="1"/>
    </xf>
    <xf numFmtId="0" fontId="20" fillId="0" borderId="74" xfId="0" applyFont="1" applyBorder="1" applyAlignment="1">
      <alignment vertical="top" wrapText="1"/>
    </xf>
    <xf numFmtId="0" fontId="20" fillId="0" borderId="75" xfId="0" applyFont="1" applyBorder="1" applyAlignment="1">
      <alignment vertical="top" wrapText="1"/>
    </xf>
    <xf numFmtId="0" fontId="38" fillId="0" borderId="79" xfId="0" applyFont="1" applyBorder="1" applyAlignment="1">
      <alignment vertical="top" wrapText="1"/>
    </xf>
    <xf numFmtId="0" fontId="20" fillId="0" borderId="79" xfId="0" applyFont="1" applyBorder="1" applyAlignment="1">
      <alignment vertical="top" wrapText="1"/>
    </xf>
    <xf numFmtId="0" fontId="20" fillId="0" borderId="80" xfId="0" applyFont="1" applyBorder="1" applyAlignment="1">
      <alignment vertical="top" wrapText="1"/>
    </xf>
    <xf numFmtId="0" fontId="38" fillId="0" borderId="0" xfId="0" applyFont="1" applyAlignment="1">
      <alignment vertical="top" wrapText="1"/>
    </xf>
    <xf numFmtId="0" fontId="11" fillId="0" borderId="8" xfId="0" applyFont="1" applyBorder="1" applyAlignment="1">
      <alignment horizontal="left" vertical="center"/>
    </xf>
    <xf numFmtId="0" fontId="17" fillId="10" borderId="31" xfId="0" applyFont="1" applyFill="1" applyBorder="1" applyAlignment="1">
      <alignment vertical="center" wrapText="1"/>
    </xf>
    <xf numFmtId="0" fontId="18" fillId="9" borderId="31" xfId="0" applyFont="1" applyFill="1" applyBorder="1" applyAlignment="1">
      <alignment vertical="center" wrapText="1"/>
    </xf>
    <xf numFmtId="0" fontId="17" fillId="9" borderId="31" xfId="0" applyFont="1" applyFill="1" applyBorder="1" applyAlignment="1">
      <alignment vertical="center" wrapText="1"/>
    </xf>
    <xf numFmtId="0" fontId="17" fillId="9" borderId="30" xfId="0" applyFont="1" applyFill="1" applyBorder="1" applyAlignment="1">
      <alignment horizontal="center" vertical="top" wrapText="1"/>
    </xf>
    <xf numFmtId="0" fontId="18" fillId="9" borderId="31" xfId="0" applyFont="1" applyFill="1" applyBorder="1" applyAlignment="1">
      <alignment vertical="top" wrapText="1"/>
    </xf>
    <xf numFmtId="0" fontId="17" fillId="9" borderId="30" xfId="0" applyFont="1" applyFill="1" applyBorder="1" applyAlignment="1">
      <alignment horizontal="left" vertical="top" wrapText="1"/>
    </xf>
    <xf numFmtId="0" fontId="17" fillId="9" borderId="31" xfId="0" applyFont="1" applyFill="1" applyBorder="1" applyAlignment="1">
      <alignment vertical="top" wrapText="1"/>
    </xf>
    <xf numFmtId="0" fontId="17" fillId="10" borderId="36" xfId="0" applyFont="1" applyFill="1" applyBorder="1" applyAlignment="1">
      <alignment horizontal="left" vertical="center" wrapText="1"/>
    </xf>
    <xf numFmtId="0" fontId="0" fillId="0" borderId="54" xfId="0" applyBorder="1" applyAlignment="1">
      <alignment vertical="top" wrapText="1"/>
    </xf>
    <xf numFmtId="0" fontId="0" fillId="0" borderId="35" xfId="0" applyBorder="1" applyAlignment="1">
      <alignment vertical="top" wrapText="1"/>
    </xf>
    <xf numFmtId="0" fontId="0" fillId="0" borderId="32" xfId="0" applyBorder="1" applyAlignment="1">
      <alignment vertical="top" wrapText="1"/>
    </xf>
    <xf numFmtId="0" fontId="17" fillId="10" borderId="33" xfId="0" applyFont="1" applyFill="1" applyBorder="1" applyAlignment="1">
      <alignment horizontal="left" vertical="top" wrapText="1" indent="1"/>
    </xf>
    <xf numFmtId="0" fontId="17" fillId="10" borderId="53" xfId="0" applyFont="1" applyFill="1" applyBorder="1" applyAlignment="1">
      <alignment vertical="top" wrapText="1"/>
    </xf>
    <xf numFmtId="0" fontId="0" fillId="0" borderId="35" xfId="0" applyBorder="1" applyAlignment="1">
      <alignment vertical="center" wrapText="1"/>
    </xf>
    <xf numFmtId="0" fontId="0" fillId="0" borderId="32" xfId="0" applyBorder="1" applyAlignment="1">
      <alignment vertical="center" wrapText="1"/>
    </xf>
    <xf numFmtId="0" fontId="17" fillId="10" borderId="46" xfId="0" applyFont="1" applyFill="1" applyBorder="1" applyAlignment="1">
      <alignment vertical="center" wrapText="1"/>
    </xf>
    <xf numFmtId="0" fontId="17" fillId="10" borderId="81" xfId="0" applyFont="1" applyFill="1" applyBorder="1" applyAlignment="1">
      <alignment horizontal="left" vertical="top" wrapText="1" indent="1"/>
    </xf>
    <xf numFmtId="0" fontId="17" fillId="10" borderId="82" xfId="0" applyFont="1" applyFill="1" applyBorder="1" applyAlignment="1">
      <alignment vertical="top" wrapText="1"/>
    </xf>
    <xf numFmtId="0" fontId="17" fillId="10" borderId="8" xfId="0" applyFont="1" applyFill="1" applyBorder="1" applyAlignment="1">
      <alignment vertical="center" wrapText="1"/>
    </xf>
    <xf numFmtId="0" fontId="17" fillId="10" borderId="83" xfId="0" applyFont="1" applyFill="1" applyBorder="1" applyAlignment="1">
      <alignment vertical="center" wrapText="1"/>
    </xf>
    <xf numFmtId="0" fontId="17" fillId="10" borderId="57" xfId="0" applyFont="1" applyFill="1" applyBorder="1" applyAlignment="1">
      <alignment horizontal="left" vertical="top" wrapText="1" indent="1"/>
    </xf>
    <xf numFmtId="0" fontId="17" fillId="10" borderId="58" xfId="0" applyFont="1" applyFill="1" applyBorder="1" applyAlignment="1">
      <alignment vertical="top" wrapText="1"/>
    </xf>
    <xf numFmtId="0" fontId="17" fillId="10" borderId="54" xfId="0" applyFont="1" applyFill="1" applyBorder="1" applyAlignment="1">
      <alignment vertical="center" wrapText="1"/>
    </xf>
    <xf numFmtId="0" fontId="18" fillId="10" borderId="46" xfId="0" applyFont="1" applyFill="1" applyBorder="1" applyAlignment="1">
      <alignment vertical="center" wrapText="1"/>
    </xf>
    <xf numFmtId="0" fontId="17" fillId="10" borderId="32" xfId="0" applyFont="1" applyFill="1" applyBorder="1" applyAlignment="1">
      <alignment horizontal="left" vertical="top" wrapText="1" indent="1"/>
    </xf>
    <xf numFmtId="0" fontId="17" fillId="10" borderId="51" xfId="0" applyFont="1" applyFill="1" applyBorder="1" applyAlignment="1">
      <alignment vertical="top" wrapText="1"/>
    </xf>
    <xf numFmtId="0" fontId="17" fillId="10" borderId="35" xfId="0" applyFont="1" applyFill="1" applyBorder="1" applyAlignment="1">
      <alignment vertical="center" wrapText="1"/>
    </xf>
    <xf numFmtId="0" fontId="0" fillId="10" borderId="54" xfId="0" applyFill="1" applyBorder="1" applyAlignment="1">
      <alignment vertical="top" wrapText="1"/>
    </xf>
    <xf numFmtId="0" fontId="17" fillId="10" borderId="35" xfId="0" applyFont="1" applyFill="1" applyBorder="1" applyAlignment="1">
      <alignment vertical="top" wrapText="1"/>
    </xf>
    <xf numFmtId="0" fontId="17" fillId="10" borderId="54" xfId="0" applyFont="1" applyFill="1" applyBorder="1" applyAlignment="1">
      <alignment horizontal="left" vertical="top" wrapText="1"/>
    </xf>
    <xf numFmtId="0" fontId="17" fillId="10" borderId="29" xfId="0" applyFont="1" applyFill="1" applyBorder="1" applyAlignment="1">
      <alignment horizontal="center" vertical="top" wrapText="1"/>
    </xf>
    <xf numFmtId="0" fontId="17" fillId="10" borderId="54" xfId="0" applyFont="1" applyFill="1" applyBorder="1" applyAlignment="1">
      <alignment vertical="top" wrapText="1"/>
    </xf>
    <xf numFmtId="0" fontId="17" fillId="10" borderId="83" xfId="0" applyFont="1" applyFill="1" applyBorder="1" applyAlignment="1">
      <alignment horizontal="left" vertical="top" wrapText="1"/>
    </xf>
    <xf numFmtId="0" fontId="17" fillId="10" borderId="84" xfId="0" applyFont="1" applyFill="1" applyBorder="1" applyAlignment="1">
      <alignment horizontal="center" vertical="top" wrapText="1"/>
    </xf>
    <xf numFmtId="0" fontId="37" fillId="0" borderId="66" xfId="0" applyFont="1" applyBorder="1" applyAlignment="1">
      <alignment horizontal="left" vertical="top" wrapText="1"/>
    </xf>
    <xf numFmtId="0" fontId="37" fillId="0" borderId="32" xfId="0" applyFont="1" applyBorder="1" applyAlignment="1">
      <alignment horizontal="left" vertical="top" wrapText="1"/>
    </xf>
    <xf numFmtId="0" fontId="37" fillId="0" borderId="29" xfId="0" applyFont="1" applyBorder="1" applyAlignment="1">
      <alignment horizontal="left" vertical="top" wrapText="1"/>
    </xf>
    <xf numFmtId="0" fontId="37" fillId="0" borderId="65" xfId="0" applyFont="1" applyBorder="1" applyAlignment="1">
      <alignment horizontal="left" vertical="top" wrapText="1"/>
    </xf>
    <xf numFmtId="0" fontId="37" fillId="0" borderId="70" xfId="0" applyFont="1" applyBorder="1" applyAlignment="1">
      <alignment horizontal="left" vertical="top" wrapText="1"/>
    </xf>
    <xf numFmtId="0" fontId="20" fillId="0" borderId="29" xfId="0" applyFont="1" applyBorder="1" applyAlignment="1">
      <alignment horizontal="left" vertical="top" wrapText="1"/>
    </xf>
    <xf numFmtId="0" fontId="20" fillId="0" borderId="35" xfId="0" applyFont="1" applyBorder="1" applyAlignment="1">
      <alignment horizontal="left" vertical="top" wrapText="1"/>
    </xf>
    <xf numFmtId="0" fontId="20" fillId="0" borderId="32" xfId="0" applyFont="1" applyBorder="1" applyAlignment="1">
      <alignment horizontal="left" vertical="top" wrapText="1"/>
    </xf>
    <xf numFmtId="0" fontId="20" fillId="0" borderId="29" xfId="0" applyFont="1" applyBorder="1" applyAlignment="1">
      <alignment horizontal="left" vertical="center" wrapText="1"/>
    </xf>
    <xf numFmtId="0" fontId="20" fillId="0" borderId="35" xfId="0" applyFont="1" applyBorder="1" applyAlignment="1">
      <alignment horizontal="left" vertical="center" wrapText="1"/>
    </xf>
    <xf numFmtId="0" fontId="20" fillId="0" borderId="32" xfId="0" applyFont="1" applyBorder="1" applyAlignment="1">
      <alignment horizontal="left" vertical="center" wrapText="1"/>
    </xf>
    <xf numFmtId="0" fontId="40" fillId="0" borderId="29" xfId="0" applyFont="1" applyBorder="1" applyAlignment="1">
      <alignment horizontal="left" vertical="top" wrapText="1"/>
    </xf>
    <xf numFmtId="0" fontId="40" fillId="0" borderId="32" xfId="0" applyFont="1" applyBorder="1" applyAlignment="1">
      <alignment horizontal="left" vertical="top" wrapText="1"/>
    </xf>
    <xf numFmtId="0" fontId="0" fillId="0" borderId="0" xfId="0" applyAlignment="1">
      <alignment horizontal="left" vertical="center"/>
    </xf>
    <xf numFmtId="0" fontId="20" fillId="0" borderId="74" xfId="0" applyFont="1" applyBorder="1" applyAlignment="1">
      <alignment horizontal="left" vertical="top" wrapText="1"/>
    </xf>
    <xf numFmtId="0" fontId="37" fillId="0" borderId="74" xfId="0" applyFont="1" applyBorder="1" applyAlignment="1">
      <alignment horizontal="left" vertical="top" wrapText="1"/>
    </xf>
    <xf numFmtId="0" fontId="0" fillId="0" borderId="29" xfId="0" applyBorder="1" applyAlignment="1">
      <alignment horizontal="left" vertical="center"/>
    </xf>
    <xf numFmtId="0" fontId="0" fillId="0" borderId="35" xfId="0" applyBorder="1" applyAlignment="1">
      <alignment horizontal="left" vertical="center"/>
    </xf>
    <xf numFmtId="0" fontId="21" fillId="0" borderId="30" xfId="0" applyFont="1" applyBorder="1" applyAlignment="1">
      <alignment vertical="top" wrapText="1"/>
    </xf>
    <xf numFmtId="0" fontId="29" fillId="0" borderId="29" xfId="3" applyFont="1" applyBorder="1" applyAlignment="1">
      <alignment vertical="center" wrapText="1"/>
    </xf>
    <xf numFmtId="0" fontId="29" fillId="0" borderId="32" xfId="3" applyFont="1" applyBorder="1" applyAlignment="1">
      <alignment vertical="center" wrapText="1"/>
    </xf>
    <xf numFmtId="0" fontId="30" fillId="0" borderId="29" xfId="3" applyFont="1" applyBorder="1" applyAlignment="1">
      <alignment vertical="center" wrapText="1"/>
    </xf>
    <xf numFmtId="0" fontId="30" fillId="0" borderId="35" xfId="3" applyFont="1" applyBorder="1" applyAlignment="1">
      <alignment vertical="center" wrapText="1"/>
    </xf>
    <xf numFmtId="0" fontId="30" fillId="0" borderId="32" xfId="3" applyFont="1" applyBorder="1" applyAlignment="1">
      <alignment vertical="center" wrapText="1"/>
    </xf>
    <xf numFmtId="0" fontId="29" fillId="0" borderId="35" xfId="3" applyFont="1" applyBorder="1" applyAlignment="1">
      <alignment vertical="center" wrapText="1"/>
    </xf>
    <xf numFmtId="0" fontId="24" fillId="0" borderId="29" xfId="3" applyFont="1" applyBorder="1" applyAlignment="1">
      <alignment horizontal="center" vertical="center" wrapText="1"/>
    </xf>
    <xf numFmtId="0" fontId="23" fillId="0" borderId="32" xfId="3" applyFont="1" applyBorder="1" applyAlignment="1">
      <alignment horizontal="center" vertical="center" wrapText="1"/>
    </xf>
    <xf numFmtId="0" fontId="25" fillId="0" borderId="29" xfId="3" applyFont="1" applyBorder="1" applyAlignment="1">
      <alignment horizontal="center" vertical="center" wrapText="1"/>
    </xf>
    <xf numFmtId="0" fontId="25" fillId="0" borderId="32" xfId="3" applyFont="1" applyBorder="1" applyAlignment="1">
      <alignment horizontal="center" vertical="center" wrapText="1"/>
    </xf>
    <xf numFmtId="0" fontId="23" fillId="0" borderId="29" xfId="3" applyFont="1" applyBorder="1" applyAlignment="1">
      <alignment horizontal="center" vertical="center" wrapText="1"/>
    </xf>
    <xf numFmtId="0" fontId="27" fillId="0" borderId="29" xfId="3" applyFont="1" applyBorder="1" applyAlignment="1">
      <alignment horizontal="center" vertical="center" wrapText="1"/>
    </xf>
    <xf numFmtId="0" fontId="0" fillId="0" borderId="16" xfId="0" applyBorder="1" applyAlignment="1">
      <alignment horizontal="left" vertical="center" wrapText="1"/>
    </xf>
    <xf numFmtId="14" fontId="0" fillId="0" borderId="16" xfId="0" applyNumberFormat="1" applyBorder="1" applyAlignment="1" applyProtection="1">
      <alignment horizontal="center" vertical="center"/>
      <protection locked="0"/>
    </xf>
    <xf numFmtId="14" fontId="0" fillId="0" borderId="61" xfId="0" applyNumberFormat="1" applyBorder="1" applyAlignment="1" applyProtection="1">
      <alignment horizontal="center" vertical="center"/>
      <protection locked="0"/>
    </xf>
    <xf numFmtId="0" fontId="0" fillId="0" borderId="16" xfId="0" applyBorder="1" applyAlignment="1">
      <alignment horizontal="left" vertical="center"/>
    </xf>
    <xf numFmtId="49" fontId="0" fillId="0" borderId="16" xfId="0" applyNumberFormat="1" applyBorder="1" applyAlignment="1" applyProtection="1">
      <alignment horizontal="center" vertical="center"/>
      <protection locked="0"/>
    </xf>
    <xf numFmtId="0" fontId="13" fillId="6" borderId="16" xfId="0" applyFont="1" applyFill="1" applyBorder="1" applyAlignment="1">
      <alignment horizontal="left" vertical="center"/>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6" xfId="0" applyBorder="1" applyAlignment="1">
      <alignment horizontal="center" vertical="center"/>
    </xf>
    <xf numFmtId="0" fontId="0" fillId="0" borderId="15" xfId="0" applyBorder="1" applyAlignment="1">
      <alignment horizontal="center" vertical="center"/>
    </xf>
    <xf numFmtId="0" fontId="17" fillId="0" borderId="0" xfId="0" applyFont="1" applyAlignment="1">
      <alignment horizontal="center" vertical="top"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6" xfId="0" applyBorder="1" applyAlignment="1" applyProtection="1">
      <alignment horizontal="center" vertical="center"/>
      <protection locked="0"/>
    </xf>
    <xf numFmtId="14" fontId="0" fillId="0" borderId="25" xfId="0" applyNumberForma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38" fontId="0" fillId="5" borderId="16" xfId="0" applyNumberFormat="1" applyFill="1" applyBorder="1" applyAlignment="1">
      <alignment horizontal="center" vertical="center"/>
    </xf>
    <xf numFmtId="0" fontId="0" fillId="5" borderId="16" xfId="0" applyFill="1" applyBorder="1" applyAlignment="1">
      <alignment horizontal="center" vertical="center"/>
    </xf>
    <xf numFmtId="0" fontId="16" fillId="8" borderId="16" xfId="0" applyFont="1" applyFill="1" applyBorder="1" applyAlignment="1">
      <alignment horizontal="center" vertical="center" shrinkToFit="1"/>
    </xf>
    <xf numFmtId="0" fontId="16" fillId="8" borderId="16" xfId="0" applyFont="1" applyFill="1" applyBorder="1" applyAlignment="1">
      <alignment horizontal="center" vertical="center"/>
    </xf>
    <xf numFmtId="177" fontId="0" fillId="5" borderId="16" xfId="0" applyNumberFormat="1" applyFill="1" applyBorder="1" applyAlignment="1">
      <alignment horizontal="center" vertical="center"/>
    </xf>
    <xf numFmtId="177" fontId="0" fillId="0" borderId="6"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177" fontId="0" fillId="0" borderId="11"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38" fontId="0" fillId="5" borderId="6"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13" fillId="7" borderId="16" xfId="0" applyFont="1" applyFill="1" applyBorder="1" applyAlignment="1">
      <alignment horizontal="left" vertical="center"/>
    </xf>
    <xf numFmtId="0" fontId="16" fillId="8" borderId="16" xfId="0" applyFont="1" applyFill="1" applyBorder="1" applyAlignment="1">
      <alignment horizontal="left" vertical="center"/>
    </xf>
    <xf numFmtId="0" fontId="16" fillId="8" borderId="6" xfId="0" applyFont="1" applyFill="1" applyBorder="1" applyAlignment="1">
      <alignment horizontal="left" vertical="center"/>
    </xf>
    <xf numFmtId="0" fontId="16" fillId="8" borderId="2" xfId="0" applyFont="1" applyFill="1" applyBorder="1" applyAlignment="1">
      <alignment horizontal="left" vertical="center"/>
    </xf>
    <xf numFmtId="0" fontId="16" fillId="8" borderId="1" xfId="0" applyFont="1" applyFill="1" applyBorder="1" applyAlignment="1">
      <alignment horizontal="left" vertical="center"/>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177" fontId="0" fillId="9" borderId="16" xfId="0" applyNumberFormat="1" applyFill="1" applyBorder="1" applyAlignment="1" applyProtection="1">
      <alignment horizontal="center" vertical="center"/>
      <protection locked="0"/>
    </xf>
    <xf numFmtId="0" fontId="15" fillId="0" borderId="16" xfId="0" applyFont="1" applyBorder="1" applyAlignment="1">
      <alignment horizontal="left" vertical="center"/>
    </xf>
    <xf numFmtId="0" fontId="15" fillId="0" borderId="16" xfId="0" applyFont="1" applyBorder="1" applyAlignment="1">
      <alignment horizontal="left" vertical="center" wrapText="1"/>
    </xf>
    <xf numFmtId="177" fontId="0" fillId="0" borderId="5"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38" fontId="0" fillId="5" borderId="16" xfId="0" applyNumberFormat="1"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2" xfId="0" applyBorder="1" applyAlignment="1">
      <alignment horizontal="center" vertical="center"/>
    </xf>
    <xf numFmtId="0" fontId="20" fillId="0" borderId="29"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9" xfId="0" applyFont="1" applyBorder="1" applyAlignment="1">
      <alignment horizontal="left" vertical="top" wrapText="1" indent="3"/>
    </xf>
    <xf numFmtId="0" fontId="20" fillId="0" borderId="32" xfId="0" applyFont="1" applyBorder="1" applyAlignment="1">
      <alignment horizontal="left" vertical="top" wrapText="1" indent="3"/>
    </xf>
    <xf numFmtId="0" fontId="20" fillId="0" borderId="29" xfId="0" applyFont="1" applyBorder="1" applyAlignment="1">
      <alignment horizontal="left" vertical="center" wrapText="1"/>
    </xf>
    <xf numFmtId="0" fontId="20" fillId="0" borderId="35" xfId="0" applyFont="1" applyBorder="1" applyAlignment="1">
      <alignment horizontal="left" vertical="center" wrapText="1"/>
    </xf>
    <xf numFmtId="0" fontId="20" fillId="0" borderId="32" xfId="0" applyFont="1" applyBorder="1" applyAlignment="1">
      <alignment horizontal="left" vertical="center" wrapText="1"/>
    </xf>
    <xf numFmtId="0" fontId="20" fillId="0" borderId="29" xfId="0" applyFont="1" applyBorder="1" applyAlignment="1">
      <alignment horizontal="left" vertical="top" wrapText="1"/>
    </xf>
    <xf numFmtId="0" fontId="20" fillId="0" borderId="32" xfId="0" applyFont="1" applyBorder="1" applyAlignment="1">
      <alignment horizontal="left" vertical="top" wrapText="1"/>
    </xf>
    <xf numFmtId="0" fontId="1" fillId="0" borderId="3" xfId="0" applyFont="1" applyBorder="1" applyAlignment="1">
      <alignment horizontal="center" vertical="center" shrinkToFi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shrinkToFit="1"/>
    </xf>
    <xf numFmtId="0" fontId="1" fillId="0" borderId="7" xfId="0" applyFont="1" applyBorder="1" applyAlignment="1">
      <alignment horizontal="center" vertical="center" shrinkToFit="1"/>
    </xf>
    <xf numFmtId="0" fontId="1" fillId="0" borderId="16" xfId="0" applyFont="1" applyBorder="1" applyAlignment="1">
      <alignment horizontal="center" vertical="center"/>
    </xf>
    <xf numFmtId="0" fontId="1" fillId="0" borderId="16" xfId="0" applyFont="1" applyBorder="1" applyAlignment="1">
      <alignment horizontal="center" vertical="center" shrinkToFit="1"/>
    </xf>
    <xf numFmtId="0" fontId="1" fillId="0" borderId="0" xfId="0" applyFont="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left" vertical="center"/>
    </xf>
    <xf numFmtId="177" fontId="4" fillId="0" borderId="0" xfId="0" applyNumberFormat="1" applyFont="1" applyAlignment="1">
      <alignment horizontal="center" vertical="center"/>
    </xf>
    <xf numFmtId="177" fontId="4" fillId="0" borderId="3" xfId="0" applyNumberFormat="1" applyFont="1" applyBorder="1" applyAlignment="1">
      <alignment horizontal="center" vertical="center"/>
    </xf>
    <xf numFmtId="0" fontId="1" fillId="0" borderId="59" xfId="0" applyFont="1" applyBorder="1" applyAlignment="1">
      <alignment horizontal="left" vertical="center" wrapText="1"/>
    </xf>
    <xf numFmtId="0" fontId="1" fillId="0" borderId="25" xfId="0" applyFont="1" applyBorder="1" applyAlignment="1">
      <alignment horizontal="left" vertical="center" wrapText="1"/>
    </xf>
    <xf numFmtId="0" fontId="1" fillId="0" borderId="17" xfId="0" applyFont="1" applyBorder="1" applyAlignment="1">
      <alignment horizontal="left" vertical="center"/>
    </xf>
    <xf numFmtId="0" fontId="1" fillId="0" borderId="16" xfId="0" applyFont="1" applyBorder="1" applyAlignment="1">
      <alignment horizontal="left" vertical="center"/>
    </xf>
    <xf numFmtId="177" fontId="1" fillId="0" borderId="6" xfId="0" applyNumberFormat="1" applyFont="1" applyBorder="1" applyAlignment="1">
      <alignment horizontal="right" vertical="center" wrapText="1"/>
    </xf>
    <xf numFmtId="177" fontId="1" fillId="0" borderId="2" xfId="0" applyNumberFormat="1" applyFont="1" applyBorder="1" applyAlignment="1">
      <alignment horizontal="right" vertical="center" wrapText="1"/>
    </xf>
    <xf numFmtId="38" fontId="1" fillId="0" borderId="11" xfId="0" applyNumberFormat="1" applyFont="1" applyBorder="1" applyAlignment="1">
      <alignment horizontal="right" vertical="center" wrapText="1"/>
    </xf>
    <xf numFmtId="0" fontId="1" fillId="0" borderId="10" xfId="0" applyFont="1" applyBorder="1" applyAlignment="1">
      <alignment horizontal="right" vertical="center" wrapText="1"/>
    </xf>
    <xf numFmtId="0" fontId="1" fillId="0" borderId="16" xfId="0" applyFont="1" applyBorder="1" applyAlignment="1">
      <alignment horizontal="center" wrapText="1"/>
    </xf>
    <xf numFmtId="0" fontId="1" fillId="0" borderId="25" xfId="0" applyFont="1" applyBorder="1" applyAlignment="1">
      <alignment horizontal="center" wrapText="1"/>
    </xf>
    <xf numFmtId="0" fontId="1" fillId="0" borderId="20" xfId="0" applyFont="1" applyBorder="1" applyAlignment="1">
      <alignment horizontal="left" vertical="center"/>
    </xf>
    <xf numFmtId="0" fontId="1" fillId="0" borderId="19" xfId="0" applyFont="1" applyBorder="1" applyAlignment="1">
      <alignment horizontal="left" vertical="center"/>
    </xf>
    <xf numFmtId="38" fontId="1" fillId="0" borderId="6" xfId="0" applyNumberFormat="1" applyFont="1" applyBorder="1" applyAlignment="1">
      <alignment horizontal="right" vertical="center" wrapText="1"/>
    </xf>
    <xf numFmtId="0" fontId="1" fillId="0" borderId="2" xfId="0" applyFont="1" applyBorder="1" applyAlignment="1">
      <alignment horizontal="right" vertical="center" wrapText="1"/>
    </xf>
    <xf numFmtId="0" fontId="1" fillId="0" borderId="25" xfId="0" applyFont="1" applyBorder="1" applyAlignment="1">
      <alignment horizontal="center" vertical="center"/>
    </xf>
    <xf numFmtId="38" fontId="1" fillId="0" borderId="22" xfId="0" applyNumberFormat="1" applyFont="1" applyBorder="1" applyAlignment="1">
      <alignment horizontal="right" vertical="center" wrapText="1"/>
    </xf>
    <xf numFmtId="0" fontId="1" fillId="0" borderId="21" xfId="0" applyFont="1" applyBorder="1" applyAlignment="1">
      <alignment horizontal="right" vertical="center" wrapText="1"/>
    </xf>
    <xf numFmtId="0" fontId="1" fillId="0" borderId="24" xfId="0" applyFont="1" applyBorder="1" applyAlignment="1">
      <alignment horizontal="left" vertical="center"/>
    </xf>
    <xf numFmtId="0" fontId="1" fillId="0" borderId="23" xfId="0" applyFont="1" applyBorder="1" applyAlignment="1">
      <alignment horizontal="left" vertical="center"/>
    </xf>
    <xf numFmtId="178" fontId="1" fillId="0" borderId="43" xfId="0" applyNumberFormat="1" applyFont="1" applyBorder="1" applyAlignment="1">
      <alignment horizontal="right" vertical="center" wrapText="1"/>
    </xf>
    <xf numFmtId="178" fontId="1" fillId="0" borderId="44" xfId="0" applyNumberFormat="1" applyFont="1" applyBorder="1" applyAlignment="1">
      <alignment horizontal="right" vertical="center" wrapText="1"/>
    </xf>
    <xf numFmtId="178" fontId="1" fillId="0" borderId="40" xfId="0" applyNumberFormat="1" applyFont="1" applyBorder="1" applyAlignment="1">
      <alignment horizontal="right" vertical="center" wrapText="1"/>
    </xf>
    <xf numFmtId="178" fontId="1" fillId="0" borderId="41" xfId="0" applyNumberFormat="1" applyFont="1" applyBorder="1" applyAlignment="1">
      <alignment horizontal="right" vertical="center" wrapText="1"/>
    </xf>
    <xf numFmtId="178" fontId="1" fillId="0" borderId="6" xfId="0" applyNumberFormat="1" applyFont="1" applyBorder="1" applyAlignment="1">
      <alignment horizontal="right" vertical="center" wrapText="1"/>
    </xf>
    <xf numFmtId="178" fontId="1" fillId="0" borderId="2" xfId="0" applyNumberFormat="1" applyFont="1" applyBorder="1" applyAlignment="1">
      <alignment horizontal="right" vertical="center" wrapText="1"/>
    </xf>
    <xf numFmtId="178" fontId="1" fillId="0" borderId="11" xfId="0" applyNumberFormat="1" applyFont="1" applyBorder="1" applyAlignment="1">
      <alignment horizontal="right" vertical="center" wrapText="1"/>
    </xf>
    <xf numFmtId="178" fontId="1" fillId="0" borderId="10" xfId="0" applyNumberFormat="1" applyFont="1" applyBorder="1" applyAlignment="1">
      <alignment horizontal="right" vertical="center"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cellXfs>
  <cellStyles count="4">
    <cellStyle name="桁区切り" xfId="1" builtinId="6"/>
    <cellStyle name="標準" xfId="0" builtinId="0"/>
    <cellStyle name="標準 2" xfId="3"/>
    <cellStyle name="標準 3" xfId="2"/>
  </cellStyles>
  <dxfs count="104">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font>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s>
  <tableStyles count="0" defaultTableStyle="TableStyleMedium2" defaultPivotStyle="PivotStyleLight16"/>
  <colors>
    <mruColors>
      <color rgb="FFFFFFFF"/>
      <color rgb="FFE5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352425</xdr:colOff>
      <xdr:row>12</xdr:row>
      <xdr:rowOff>95251</xdr:rowOff>
    </xdr:from>
    <xdr:to>
      <xdr:col>2</xdr:col>
      <xdr:colOff>619125</xdr:colOff>
      <xdr:row>15</xdr:row>
      <xdr:rowOff>180976</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352425" y="3952876"/>
          <a:ext cx="1885950" cy="1028700"/>
        </a:xfrm>
        <a:prstGeom prst="wedgeRectCallout">
          <a:avLst>
            <a:gd name="adj1" fmla="val -39648"/>
            <a:gd name="adj2" fmla="val 967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申請する充電設備の種類や</a:t>
          </a:r>
          <a:r>
            <a:rPr kumimoji="1" lang="en-US" altLang="ja-JP" sz="1100">
              <a:solidFill>
                <a:sysClr val="windowText" lastClr="000000"/>
              </a:solidFill>
            </a:rPr>
            <a:t>kW</a:t>
          </a:r>
          <a:r>
            <a:rPr kumimoji="1" lang="ja-JP" altLang="en-US" sz="1100">
              <a:solidFill>
                <a:sysClr val="windowText" lastClr="000000"/>
              </a:solidFill>
            </a:rPr>
            <a:t>の欄にプルダウンより〇を選択してください。</a:t>
          </a:r>
          <a:endParaRPr kumimoji="1" lang="en-US" altLang="ja-JP" sz="1100">
            <a:solidFill>
              <a:sysClr val="windowText" lastClr="000000"/>
            </a:solidFill>
          </a:endParaRPr>
        </a:p>
      </xdr:txBody>
    </xdr:sp>
    <xdr:clientData/>
  </xdr:twoCellAnchor>
  <xdr:twoCellAnchor>
    <xdr:from>
      <xdr:col>18</xdr:col>
      <xdr:colOff>419100</xdr:colOff>
      <xdr:row>53</xdr:row>
      <xdr:rowOff>228600</xdr:rowOff>
    </xdr:from>
    <xdr:to>
      <xdr:col>18</xdr:col>
      <xdr:colOff>2419350</xdr:colOff>
      <xdr:row>54</xdr:row>
      <xdr:rowOff>247650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277350" y="17135475"/>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409575</xdr:colOff>
      <xdr:row>54</xdr:row>
      <xdr:rowOff>80963</xdr:rowOff>
    </xdr:from>
    <xdr:to>
      <xdr:col>18</xdr:col>
      <xdr:colOff>419100</xdr:colOff>
      <xdr:row>54</xdr:row>
      <xdr:rowOff>200025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4" idx="1"/>
        </xdr:cNvCxnSpPr>
      </xdr:nvCxnSpPr>
      <xdr:spPr>
        <a:xfrm flipH="1">
          <a:off x="8839200" y="17302163"/>
          <a:ext cx="438150"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54</xdr:row>
      <xdr:rowOff>80963</xdr:rowOff>
    </xdr:from>
    <xdr:to>
      <xdr:col>18</xdr:col>
      <xdr:colOff>419100</xdr:colOff>
      <xdr:row>55</xdr:row>
      <xdr:rowOff>219075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4" idx="1"/>
        </xdr:cNvCxnSpPr>
      </xdr:nvCxnSpPr>
      <xdr:spPr>
        <a:xfrm flipH="1">
          <a:off x="8858250" y="17302163"/>
          <a:ext cx="419100" cy="452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54</xdr:row>
      <xdr:rowOff>80963</xdr:rowOff>
    </xdr:from>
    <xdr:to>
      <xdr:col>18</xdr:col>
      <xdr:colOff>419100</xdr:colOff>
      <xdr:row>56</xdr:row>
      <xdr:rowOff>200025</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4" idx="1"/>
        </xdr:cNvCxnSpPr>
      </xdr:nvCxnSpPr>
      <xdr:spPr>
        <a:xfrm flipH="1">
          <a:off x="8858250" y="17302163"/>
          <a:ext cx="41910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54</xdr:row>
      <xdr:rowOff>80963</xdr:rowOff>
    </xdr:from>
    <xdr:to>
      <xdr:col>18</xdr:col>
      <xdr:colOff>419100</xdr:colOff>
      <xdr:row>59</xdr:row>
      <xdr:rowOff>114300</xdr:rowOff>
    </xdr:to>
    <xdr:cxnSp macro="">
      <xdr:nvCxnSpPr>
        <xdr:cNvPr id="18" name="直線矢印コネクタ 17">
          <a:extLst>
            <a:ext uri="{FF2B5EF4-FFF2-40B4-BE49-F238E27FC236}">
              <a16:creationId xmlns:a16="http://schemas.microsoft.com/office/drawing/2014/main" id="{00000000-0008-0000-0000-000012000000}"/>
            </a:ext>
          </a:extLst>
        </xdr:cNvPr>
        <xdr:cNvCxnSpPr>
          <a:stCxn id="4" idx="1"/>
        </xdr:cNvCxnSpPr>
      </xdr:nvCxnSpPr>
      <xdr:spPr>
        <a:xfrm flipH="1">
          <a:off x="8896350" y="17302163"/>
          <a:ext cx="381000" cy="1604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238125</xdr:colOff>
      <xdr:row>5</xdr:row>
      <xdr:rowOff>171450</xdr:rowOff>
    </xdr:from>
    <xdr:to>
      <xdr:col>18</xdr:col>
      <xdr:colOff>1885950</xdr:colOff>
      <xdr:row>7</xdr:row>
      <xdr:rowOff>180975</xdr:rowOff>
    </xdr:to>
    <xdr:sp macro="" textlink="">
      <xdr:nvSpPr>
        <xdr:cNvPr id="11" name="吹き出し: 四角形 4">
          <a:extLst>
            <a:ext uri="{FF2B5EF4-FFF2-40B4-BE49-F238E27FC236}">
              <a16:creationId xmlns:a16="http://schemas.microsoft.com/office/drawing/2014/main" id="{00000000-0008-0000-0000-00000B000000}"/>
            </a:ext>
          </a:extLst>
        </xdr:cNvPr>
        <xdr:cNvSpPr/>
      </xdr:nvSpPr>
      <xdr:spPr>
        <a:xfrm>
          <a:off x="9201150" y="1828800"/>
          <a:ext cx="1647825" cy="638175"/>
        </a:xfrm>
        <a:prstGeom prst="wedgeRectCallout">
          <a:avLst>
            <a:gd name="adj1" fmla="val -62769"/>
            <a:gd name="adj2" fmla="val 832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申請毎　</a:t>
          </a:r>
          <a:r>
            <a:rPr kumimoji="1" lang="en-US" altLang="ja-JP" sz="1100">
              <a:solidFill>
                <a:sysClr val="windowText" lastClr="000000"/>
              </a:solidFill>
            </a:rPr>
            <a:t>1</a:t>
          </a:r>
          <a:r>
            <a:rPr kumimoji="1" lang="ja-JP" altLang="en-US" sz="1100">
              <a:solidFill>
                <a:sysClr val="windowText" lastClr="000000"/>
              </a:solidFill>
            </a:rPr>
            <a:t>マス入力</a:t>
          </a:r>
          <a:endParaRPr kumimoji="1" lang="en-US" altLang="ja-JP" sz="1100">
            <a:solidFill>
              <a:sysClr val="windowText" lastClr="000000"/>
            </a:solidFill>
          </a:endParaRPr>
        </a:p>
        <a:p>
          <a:pPr algn="l"/>
          <a:r>
            <a:rPr kumimoji="1" lang="ja-JP" altLang="en-US" sz="1100">
              <a:solidFill>
                <a:sysClr val="windowText" lastClr="000000"/>
              </a:solidFill>
            </a:rPr>
            <a:t>（最大</a:t>
          </a:r>
          <a:r>
            <a:rPr kumimoji="1" lang="en-US" altLang="ja-JP" sz="1100">
              <a:solidFill>
                <a:sysClr val="windowText" lastClr="000000"/>
              </a:solidFill>
            </a:rPr>
            <a:t>15</a:t>
          </a:r>
          <a:r>
            <a:rPr kumimoji="1" lang="ja-JP" altLang="en-US" sz="1100">
              <a:solidFill>
                <a:sysClr val="windowText" lastClr="000000"/>
              </a:solidFill>
            </a:rPr>
            <a:t>番号）</a:t>
          </a:r>
          <a:endParaRPr kumimoji="1" lang="en-US" altLang="ja-JP" sz="1100">
            <a:solidFill>
              <a:sysClr val="windowText" lastClr="000000"/>
            </a:solidFill>
          </a:endParaRPr>
        </a:p>
      </xdr:txBody>
    </xdr:sp>
    <xdr:clientData/>
  </xdr:twoCellAnchor>
  <xdr:twoCellAnchor>
    <xdr:from>
      <xdr:col>10</xdr:col>
      <xdr:colOff>304800</xdr:colOff>
      <xdr:row>74</xdr:row>
      <xdr:rowOff>152400</xdr:rowOff>
    </xdr:from>
    <xdr:to>
      <xdr:col>30</xdr:col>
      <xdr:colOff>142875</xdr:colOff>
      <xdr:row>74</xdr:row>
      <xdr:rowOff>495300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838825" y="24174450"/>
          <a:ext cx="9153525" cy="342900"/>
        </a:xfrm>
        <a:prstGeom prst="wedgeRectCallout">
          <a:avLst>
            <a:gd name="adj1" fmla="val -49287"/>
            <a:gd name="adj2" fmla="val -10694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26"/>
  <sheetViews>
    <sheetView showGridLines="0" tabSelected="1" workbookViewId="0">
      <selection activeCell="A389" sqref="A76:XFD389"/>
    </sheetView>
  </sheetViews>
  <sheetFormatPr defaultRowHeight="18.75" x14ac:dyDescent="0.4"/>
  <cols>
    <col min="1" max="3" width="10.625" style="12" customWidth="1"/>
    <col min="4" max="5" width="5.625" style="12" customWidth="1"/>
    <col min="6" max="6" width="7" style="12" customWidth="1"/>
    <col min="7" max="18" width="5.625" style="12" customWidth="1"/>
    <col min="19" max="19" width="33.75" customWidth="1"/>
    <col min="20" max="21" width="5.625" customWidth="1"/>
    <col min="22" max="22" width="4.125" customWidth="1"/>
    <col min="23" max="23" width="13.625" customWidth="1"/>
    <col min="24" max="24" width="13.5" hidden="1" customWidth="1"/>
    <col min="25" max="25" width="10.25" hidden="1" customWidth="1"/>
    <col min="26" max="26" width="10" hidden="1" customWidth="1"/>
    <col min="27" max="27" width="5.625" hidden="1" customWidth="1"/>
    <col min="28" max="28" width="5.625" customWidth="1"/>
    <col min="29" max="29" width="3.75" customWidth="1"/>
    <col min="30" max="30" width="5.125" customWidth="1"/>
    <col min="31" max="32" width="5.625" customWidth="1"/>
    <col min="33" max="33" width="20.25" customWidth="1"/>
    <col min="34" max="34" width="9.5" customWidth="1"/>
    <col min="35" max="35" width="8.5" customWidth="1"/>
    <col min="36" max="36" width="8.125" customWidth="1"/>
    <col min="46" max="46" width="10.5" bestFit="1" customWidth="1"/>
    <col min="49" max="49" width="16.5" customWidth="1"/>
  </cols>
  <sheetData>
    <row r="1" spans="1:61" ht="55.5" customHeight="1" x14ac:dyDescent="0.4">
      <c r="A1" s="4" t="s">
        <v>23</v>
      </c>
      <c r="B1" s="5"/>
      <c r="C1" s="5"/>
      <c r="D1" s="5"/>
      <c r="E1" s="5"/>
      <c r="F1" s="5"/>
      <c r="G1" s="6" t="s">
        <v>731</v>
      </c>
      <c r="H1" s="5"/>
      <c r="I1" s="5"/>
      <c r="J1" s="7"/>
      <c r="K1" s="5"/>
      <c r="L1" s="5"/>
      <c r="M1" s="5"/>
      <c r="N1" s="5"/>
      <c r="O1" s="5"/>
      <c r="P1" s="5"/>
      <c r="Q1" s="5"/>
      <c r="R1" s="5"/>
      <c r="S1" s="5"/>
      <c r="T1" s="5"/>
      <c r="U1" s="5"/>
      <c r="V1" s="5"/>
      <c r="W1" s="5"/>
      <c r="X1" s="5"/>
      <c r="Y1" s="5"/>
      <c r="Z1" s="5"/>
      <c r="AA1" s="5"/>
      <c r="AB1" s="5"/>
      <c r="AC1" s="5"/>
      <c r="AD1" s="5"/>
      <c r="AE1" s="5"/>
      <c r="AF1" s="5"/>
      <c r="AG1" s="5"/>
      <c r="AH1" s="5"/>
      <c r="AI1" s="5"/>
      <c r="AJ1" s="5"/>
      <c r="AK1" s="8" t="s">
        <v>772</v>
      </c>
    </row>
    <row r="2" spans="1:61" ht="18.75" customHeight="1" x14ac:dyDescent="0.4">
      <c r="A2"/>
      <c r="B2" t="s">
        <v>24</v>
      </c>
      <c r="C2"/>
      <c r="D2"/>
      <c r="E2"/>
      <c r="F2"/>
      <c r="G2"/>
      <c r="H2"/>
      <c r="I2"/>
      <c r="J2"/>
      <c r="K2"/>
      <c r="L2"/>
      <c r="M2"/>
      <c r="N2"/>
      <c r="O2"/>
      <c r="P2"/>
      <c r="Q2"/>
      <c r="R2"/>
    </row>
    <row r="3" spans="1:61" ht="18.75" customHeight="1" x14ac:dyDescent="0.4">
      <c r="A3"/>
      <c r="B3" t="s">
        <v>732</v>
      </c>
      <c r="C3"/>
      <c r="D3"/>
      <c r="E3"/>
      <c r="F3"/>
      <c r="G3"/>
      <c r="H3"/>
      <c r="I3"/>
      <c r="J3"/>
      <c r="K3"/>
      <c r="L3"/>
      <c r="M3"/>
      <c r="N3"/>
      <c r="O3"/>
      <c r="P3"/>
      <c r="Q3"/>
      <c r="R3"/>
    </row>
    <row r="4" spans="1:61" ht="18.75" customHeight="1" x14ac:dyDescent="0.4">
      <c r="A4"/>
      <c r="B4"/>
      <c r="C4"/>
      <c r="D4" s="9"/>
      <c r="E4" t="s">
        <v>25</v>
      </c>
      <c r="F4"/>
      <c r="G4" s="10"/>
      <c r="H4" t="s">
        <v>26</v>
      </c>
      <c r="I4"/>
      <c r="J4"/>
      <c r="K4" s="11"/>
      <c r="L4" t="s">
        <v>27</v>
      </c>
      <c r="M4"/>
      <c r="N4"/>
      <c r="O4" s="141"/>
      <c r="P4" t="s">
        <v>28</v>
      </c>
      <c r="R4"/>
    </row>
    <row r="5" spans="1:61" ht="18.75" customHeight="1" x14ac:dyDescent="0.4">
      <c r="A5"/>
      <c r="B5"/>
      <c r="C5"/>
      <c r="D5"/>
      <c r="E5"/>
      <c r="F5"/>
      <c r="G5"/>
      <c r="H5"/>
      <c r="I5"/>
      <c r="J5"/>
      <c r="K5"/>
      <c r="L5"/>
      <c r="M5"/>
      <c r="N5"/>
      <c r="O5" s="142"/>
      <c r="P5"/>
      <c r="Q5"/>
      <c r="R5"/>
      <c r="AZ5" s="13"/>
      <c r="BC5" s="13"/>
      <c r="BF5" s="13"/>
      <c r="BI5" s="13"/>
    </row>
    <row r="6" spans="1:61" ht="24.95" hidden="1" customHeight="1" x14ac:dyDescent="0.4">
      <c r="A6" s="268" t="s">
        <v>29</v>
      </c>
      <c r="B6" s="268"/>
      <c r="C6" s="268"/>
      <c r="D6" s="269"/>
      <c r="E6" s="269"/>
      <c r="F6" s="269"/>
      <c r="G6" s="269"/>
      <c r="H6" s="269"/>
      <c r="I6" s="269"/>
      <c r="J6" s="269"/>
      <c r="K6" s="269"/>
      <c r="L6" s="269"/>
      <c r="M6" s="269"/>
      <c r="N6" s="269"/>
      <c r="O6" s="270"/>
      <c r="P6" s="269"/>
      <c r="Q6" s="269"/>
      <c r="R6" s="269"/>
      <c r="AM6" s="278" t="s">
        <v>103</v>
      </c>
      <c r="AN6" s="279"/>
      <c r="AO6" s="280"/>
      <c r="AW6" s="39"/>
      <c r="AZ6" s="13"/>
      <c r="BC6" s="13"/>
      <c r="BF6" s="13"/>
      <c r="BI6" s="13"/>
    </row>
    <row r="7" spans="1:61" ht="24.95" hidden="1" customHeight="1" x14ac:dyDescent="0.4">
      <c r="A7" s="271" t="s">
        <v>30</v>
      </c>
      <c r="B7" s="271"/>
      <c r="C7" s="271"/>
      <c r="D7" s="272"/>
      <c r="E7" s="272"/>
      <c r="F7" s="272"/>
      <c r="G7" s="272"/>
      <c r="H7" s="272"/>
      <c r="I7" s="272"/>
      <c r="J7" s="272"/>
      <c r="K7" s="272"/>
      <c r="L7" s="272"/>
      <c r="M7" s="272"/>
      <c r="N7" s="272"/>
      <c r="O7" s="272"/>
      <c r="P7" s="272"/>
      <c r="Q7" s="272"/>
      <c r="R7" s="272"/>
      <c r="AM7" t="s">
        <v>1</v>
      </c>
      <c r="AN7" t="s">
        <v>597</v>
      </c>
      <c r="AW7" s="40"/>
      <c r="AZ7" s="13"/>
      <c r="BC7" s="13"/>
      <c r="BF7" s="13"/>
      <c r="BI7" s="13"/>
    </row>
    <row r="8" spans="1:61" ht="24.95" hidden="1" customHeight="1" x14ac:dyDescent="0.4">
      <c r="A8" s="271" t="s">
        <v>31</v>
      </c>
      <c r="B8" s="271"/>
      <c r="C8" s="271"/>
      <c r="D8" s="272"/>
      <c r="E8" s="272"/>
      <c r="F8" s="272"/>
      <c r="G8" s="272"/>
      <c r="H8" s="272"/>
      <c r="I8" s="272"/>
      <c r="J8" s="272"/>
      <c r="K8" s="272"/>
      <c r="L8" s="272"/>
      <c r="M8" s="272"/>
      <c r="N8" s="272"/>
      <c r="O8" s="272"/>
      <c r="P8" s="272"/>
      <c r="Q8" s="272"/>
      <c r="R8" s="272"/>
      <c r="AM8" s="277"/>
      <c r="AN8" s="277"/>
      <c r="AO8" s="277"/>
      <c r="AW8" s="40"/>
      <c r="AZ8" s="13"/>
      <c r="BC8" s="13"/>
      <c r="BF8" s="13"/>
      <c r="BI8" s="13"/>
    </row>
    <row r="9" spans="1:61" ht="24.95" hidden="1" customHeight="1" x14ac:dyDescent="0.4">
      <c r="A9" s="278" t="s">
        <v>102</v>
      </c>
      <c r="B9" s="279"/>
      <c r="C9" s="280"/>
      <c r="D9" s="164"/>
      <c r="E9" s="164"/>
      <c r="F9" s="164"/>
      <c r="G9" s="164"/>
      <c r="H9" s="164"/>
      <c r="I9" s="164"/>
      <c r="J9" s="164"/>
      <c r="K9" s="164"/>
      <c r="L9" s="164"/>
      <c r="M9" s="164"/>
      <c r="N9" s="164"/>
      <c r="O9" s="164"/>
      <c r="P9" s="164"/>
      <c r="Q9" s="164"/>
      <c r="R9" s="165"/>
      <c r="S9" s="159" t="str">
        <f>IF(D9="",IF(D10="無","※充電器は車両と一体化でないと申請できません※",""),"")</f>
        <v/>
      </c>
      <c r="T9" s="15" t="s">
        <v>718</v>
      </c>
      <c r="AM9" s="37"/>
      <c r="AW9" s="40"/>
      <c r="AZ9" s="13"/>
      <c r="BC9" s="13"/>
    </row>
    <row r="10" spans="1:61" ht="24.95" hidden="1" customHeight="1" x14ac:dyDescent="0.4">
      <c r="A10" s="278" t="s">
        <v>103</v>
      </c>
      <c r="B10" s="279"/>
      <c r="C10" s="280"/>
      <c r="D10" s="281"/>
      <c r="E10" s="282"/>
      <c r="F10" s="282"/>
      <c r="G10" s="282"/>
      <c r="H10" s="282"/>
      <c r="I10" s="282"/>
      <c r="J10" s="282"/>
      <c r="K10" s="282"/>
      <c r="L10" s="282"/>
      <c r="M10" s="282"/>
      <c r="N10" s="282"/>
      <c r="O10" s="282"/>
      <c r="P10" s="282"/>
      <c r="Q10" s="282"/>
      <c r="R10" s="283"/>
      <c r="S10" s="14"/>
      <c r="AW10" s="40"/>
      <c r="AZ10" s="13"/>
      <c r="BC10" s="13"/>
    </row>
    <row r="11" spans="1:61" ht="24.95" hidden="1" customHeight="1" thickBot="1" x14ac:dyDescent="0.45">
      <c r="A11" s="271" t="s">
        <v>32</v>
      </c>
      <c r="B11" s="271"/>
      <c r="C11" s="271"/>
      <c r="D11" s="295"/>
      <c r="E11" s="296"/>
      <c r="F11" s="296"/>
      <c r="G11" s="296"/>
      <c r="H11" s="296"/>
      <c r="I11" s="296"/>
      <c r="J11" s="296"/>
      <c r="K11" s="296"/>
      <c r="L11" s="296"/>
      <c r="M11" s="296"/>
      <c r="N11" s="296"/>
      <c r="O11" s="296"/>
      <c r="P11" s="296"/>
      <c r="Q11" s="296"/>
      <c r="R11" s="296"/>
      <c r="S11" s="123" t="str">
        <f>IF(D6&gt;D11,"※完了予定日が申請提出日より以前はエラーです※","")</f>
        <v/>
      </c>
      <c r="AM11" s="38"/>
      <c r="AN11" s="286"/>
      <c r="AO11" s="286"/>
      <c r="AW11" s="41"/>
      <c r="AZ11" s="13"/>
      <c r="BC11" s="13"/>
    </row>
    <row r="12" spans="1:61" ht="24.95" hidden="1" customHeight="1" x14ac:dyDescent="0.4">
      <c r="A12" s="297" t="s">
        <v>33</v>
      </c>
      <c r="B12" s="298"/>
      <c r="C12" s="298"/>
      <c r="D12" s="289"/>
      <c r="E12" s="292" t="s">
        <v>3</v>
      </c>
      <c r="F12" s="292"/>
      <c r="G12" s="292"/>
      <c r="H12" s="292"/>
      <c r="I12" s="292"/>
      <c r="J12" s="292"/>
      <c r="K12" s="121"/>
      <c r="L12" s="292" t="s">
        <v>34</v>
      </c>
      <c r="M12" s="292"/>
      <c r="N12" s="292"/>
      <c r="O12" s="292"/>
      <c r="P12" s="292"/>
      <c r="Q12" s="292"/>
      <c r="R12" s="293"/>
      <c r="S12" s="123" t="str">
        <f>IF(AND(D12="",K12&lt;&gt;""),"👈急速充電装置との関連が誤りです","")</f>
        <v/>
      </c>
      <c r="AM12" s="38"/>
      <c r="AN12" s="286"/>
      <c r="AO12" s="286"/>
      <c r="AW12" s="40"/>
      <c r="AZ12" s="13"/>
      <c r="BC12" s="13"/>
    </row>
    <row r="13" spans="1:61" ht="24.95" hidden="1" customHeight="1" x14ac:dyDescent="0.4">
      <c r="A13" s="299"/>
      <c r="B13" s="277"/>
      <c r="C13" s="277"/>
      <c r="D13" s="290"/>
      <c r="E13" s="284"/>
      <c r="F13" s="284"/>
      <c r="G13" s="284"/>
      <c r="H13" s="284"/>
      <c r="I13" s="284"/>
      <c r="J13" s="284"/>
      <c r="K13" s="119"/>
      <c r="L13" s="284" t="s">
        <v>35</v>
      </c>
      <c r="M13" s="284"/>
      <c r="N13" s="284"/>
      <c r="O13" s="284"/>
      <c r="P13" s="284"/>
      <c r="Q13" s="284"/>
      <c r="R13" s="285"/>
      <c r="S13" s="123" t="str">
        <f>IF(AND(D12="",K13&lt;&gt;""),"👈急速充電装置との関連が誤りです","")</f>
        <v/>
      </c>
      <c r="T13" s="15"/>
      <c r="AM13" s="38"/>
      <c r="AN13" s="286"/>
      <c r="AO13" s="286"/>
      <c r="AW13" s="40"/>
      <c r="AZ13" s="13"/>
      <c r="BC13" s="13"/>
    </row>
    <row r="14" spans="1:61" ht="24.95" hidden="1" customHeight="1" thickBot="1" x14ac:dyDescent="0.45">
      <c r="A14" s="299"/>
      <c r="B14" s="277"/>
      <c r="C14" s="277"/>
      <c r="D14" s="291"/>
      <c r="E14" s="287"/>
      <c r="F14" s="287"/>
      <c r="G14" s="287"/>
      <c r="H14" s="287"/>
      <c r="I14" s="287"/>
      <c r="J14" s="287"/>
      <c r="K14" s="120"/>
      <c r="L14" s="287" t="s">
        <v>36</v>
      </c>
      <c r="M14" s="287"/>
      <c r="N14" s="287"/>
      <c r="O14" s="287"/>
      <c r="P14" s="287"/>
      <c r="Q14" s="287"/>
      <c r="R14" s="288"/>
      <c r="S14" s="123" t="str">
        <f>IF(AND(D12="",K14&lt;&gt;""),"👈急速充電装置との関連が誤りです","")</f>
        <v/>
      </c>
      <c r="AM14" s="38"/>
      <c r="AN14" s="286"/>
      <c r="AO14" s="286"/>
      <c r="AW14" s="40"/>
    </row>
    <row r="15" spans="1:61" ht="24.95" hidden="1" customHeight="1" x14ac:dyDescent="0.4">
      <c r="A15" s="299"/>
      <c r="B15" s="277"/>
      <c r="C15" s="277"/>
      <c r="D15" s="289"/>
      <c r="E15" s="292" t="s">
        <v>2</v>
      </c>
      <c r="F15" s="292"/>
      <c r="G15" s="292"/>
      <c r="H15" s="292"/>
      <c r="I15" s="302" t="s">
        <v>37</v>
      </c>
      <c r="J15" s="303"/>
      <c r="K15" s="303"/>
      <c r="L15" s="303"/>
      <c r="M15" s="303"/>
      <c r="N15" s="304"/>
      <c r="O15" s="121"/>
      <c r="P15" s="292" t="s">
        <v>38</v>
      </c>
      <c r="Q15" s="292"/>
      <c r="R15" s="293"/>
      <c r="S15" s="123" t="str">
        <f>IF(AND(D15="",O15&lt;&gt;""),"👈普通充電装置との関連が誤りです","")</f>
        <v/>
      </c>
      <c r="AM15" s="38"/>
      <c r="AN15" s="286"/>
      <c r="AO15" s="286"/>
      <c r="AW15" s="40"/>
    </row>
    <row r="16" spans="1:61" ht="24.95" hidden="1" customHeight="1" x14ac:dyDescent="0.4">
      <c r="A16" s="299"/>
      <c r="B16" s="277"/>
      <c r="C16" s="277"/>
      <c r="D16" s="290"/>
      <c r="E16" s="284"/>
      <c r="F16" s="284"/>
      <c r="G16" s="284"/>
      <c r="H16" s="284"/>
      <c r="I16" s="305"/>
      <c r="J16" s="306"/>
      <c r="K16" s="306"/>
      <c r="L16" s="306"/>
      <c r="M16" s="306"/>
      <c r="N16" s="307"/>
      <c r="O16" s="119"/>
      <c r="P16" s="284" t="s">
        <v>39</v>
      </c>
      <c r="Q16" s="284"/>
      <c r="R16" s="285"/>
      <c r="S16" s="123" t="str">
        <f>IF(AND(D15="",O16&lt;&gt;""),"👈普通充電装置との関連が誤りです","")</f>
        <v/>
      </c>
      <c r="AM16" s="38"/>
      <c r="AN16" s="286"/>
      <c r="AO16" s="286"/>
      <c r="AW16" s="40"/>
    </row>
    <row r="17" spans="1:49" ht="24.95" hidden="1" customHeight="1" x14ac:dyDescent="0.4">
      <c r="A17" s="299"/>
      <c r="B17" s="277"/>
      <c r="C17" s="277"/>
      <c r="D17" s="290"/>
      <c r="E17" s="284"/>
      <c r="F17" s="284"/>
      <c r="G17" s="284"/>
      <c r="H17" s="284"/>
      <c r="I17" s="119"/>
      <c r="J17" s="284" t="s">
        <v>40</v>
      </c>
      <c r="K17" s="284"/>
      <c r="L17" s="284"/>
      <c r="M17" s="284"/>
      <c r="N17" s="284"/>
      <c r="O17" s="284"/>
      <c r="P17" s="284"/>
      <c r="Q17" s="284"/>
      <c r="R17" s="285"/>
      <c r="S17" s="123" t="str">
        <f>IF(AND(D15="",I17&lt;&gt;""),"👈普通充電装置との関連が誤りです","")</f>
        <v/>
      </c>
      <c r="AM17" s="38"/>
      <c r="AN17" s="286"/>
      <c r="AO17" s="286"/>
      <c r="AW17" s="40"/>
    </row>
    <row r="18" spans="1:49" ht="24.95" hidden="1" customHeight="1" thickBot="1" x14ac:dyDescent="0.45">
      <c r="A18" s="299"/>
      <c r="B18" s="277"/>
      <c r="C18" s="277"/>
      <c r="D18" s="291"/>
      <c r="E18" s="287"/>
      <c r="F18" s="287"/>
      <c r="G18" s="287"/>
      <c r="H18" s="287"/>
      <c r="I18" s="120"/>
      <c r="J18" s="287" t="s">
        <v>41</v>
      </c>
      <c r="K18" s="287"/>
      <c r="L18" s="287"/>
      <c r="M18" s="287"/>
      <c r="N18" s="287"/>
      <c r="O18" s="287"/>
      <c r="P18" s="287"/>
      <c r="Q18" s="287"/>
      <c r="R18" s="288"/>
      <c r="S18" s="123" t="str">
        <f>IF(AND(D15="",I18&lt;&gt;""),"👈普通充電装置との関連が誤りです","")</f>
        <v/>
      </c>
      <c r="AM18" s="38"/>
      <c r="AN18" s="286"/>
      <c r="AO18" s="286"/>
      <c r="AW18" s="40"/>
    </row>
    <row r="19" spans="1:49" ht="24.95" hidden="1" customHeight="1" x14ac:dyDescent="0.4">
      <c r="A19" s="299"/>
      <c r="B19" s="277"/>
      <c r="C19" s="277"/>
      <c r="D19" s="289"/>
      <c r="E19" s="292" t="s">
        <v>42</v>
      </c>
      <c r="F19" s="292"/>
      <c r="G19" s="292"/>
      <c r="H19" s="292"/>
      <c r="I19" s="292"/>
      <c r="J19" s="292"/>
      <c r="K19" s="121"/>
      <c r="L19" s="292" t="s">
        <v>43</v>
      </c>
      <c r="M19" s="292"/>
      <c r="N19" s="292"/>
      <c r="O19" s="292"/>
      <c r="P19" s="292"/>
      <c r="Q19" s="292"/>
      <c r="R19" s="293"/>
      <c r="S19" s="123" t="str">
        <f>IF(AND(D19="",K19&lt;&gt;""),"👈V2H・外部給電器との関連が誤りです","")</f>
        <v/>
      </c>
      <c r="AM19" s="38"/>
      <c r="AN19" s="286"/>
      <c r="AO19" s="286"/>
      <c r="AW19" s="40"/>
    </row>
    <row r="20" spans="1:49" ht="24.95" hidden="1" customHeight="1" thickBot="1" x14ac:dyDescent="0.45">
      <c r="A20" s="299"/>
      <c r="B20" s="277"/>
      <c r="C20" s="277"/>
      <c r="D20" s="291"/>
      <c r="E20" s="287"/>
      <c r="F20" s="287"/>
      <c r="G20" s="287"/>
      <c r="H20" s="287"/>
      <c r="I20" s="287"/>
      <c r="J20" s="287"/>
      <c r="K20" s="120"/>
      <c r="L20" s="287" t="s">
        <v>44</v>
      </c>
      <c r="M20" s="287"/>
      <c r="N20" s="287"/>
      <c r="O20" s="287"/>
      <c r="P20" s="287"/>
      <c r="Q20" s="287"/>
      <c r="R20" s="288"/>
      <c r="S20" s="123" t="str">
        <f>IF(AND(D19="",K20&lt;&gt;""),"👈V2H・外部給電器との関連が誤りです","")</f>
        <v/>
      </c>
      <c r="AM20" s="38"/>
      <c r="AN20" s="286"/>
      <c r="AO20" s="286"/>
      <c r="AW20" s="40"/>
    </row>
    <row r="21" spans="1:49" ht="24.95" hidden="1" customHeight="1" x14ac:dyDescent="0.4">
      <c r="A21" s="299"/>
      <c r="B21" s="277"/>
      <c r="C21" s="277"/>
      <c r="D21" s="289"/>
      <c r="E21" s="292" t="s">
        <v>46</v>
      </c>
      <c r="F21" s="292"/>
      <c r="G21" s="292"/>
      <c r="H21" s="292"/>
      <c r="I21" s="292"/>
      <c r="J21" s="292"/>
      <c r="K21" s="121"/>
      <c r="L21" s="292" t="s">
        <v>45</v>
      </c>
      <c r="M21" s="292"/>
      <c r="N21" s="292"/>
      <c r="O21" s="292"/>
      <c r="P21" s="292"/>
      <c r="Q21" s="292"/>
      <c r="R21" s="293"/>
      <c r="S21" s="123" t="str">
        <f>IF(AND(D21="",K21&lt;&gt;""),"👈高圧受電設備との関連が誤りです","")</f>
        <v/>
      </c>
      <c r="AM21" s="38"/>
      <c r="AN21" s="286"/>
      <c r="AO21" s="286"/>
      <c r="AW21" s="41"/>
    </row>
    <row r="22" spans="1:49" ht="24.95" hidden="1" customHeight="1" x14ac:dyDescent="0.4">
      <c r="A22" s="299"/>
      <c r="B22" s="277"/>
      <c r="C22" s="277"/>
      <c r="D22" s="290"/>
      <c r="E22" s="284"/>
      <c r="F22" s="284"/>
      <c r="G22" s="284"/>
      <c r="H22" s="284"/>
      <c r="I22" s="284"/>
      <c r="J22" s="284"/>
      <c r="K22" s="119"/>
      <c r="L22" s="284" t="s">
        <v>48</v>
      </c>
      <c r="M22" s="284"/>
      <c r="N22" s="284"/>
      <c r="O22" s="284"/>
      <c r="P22" s="284"/>
      <c r="Q22" s="284"/>
      <c r="R22" s="285"/>
      <c r="S22" s="123" t="str">
        <f>IF(AND(D21="",K22&lt;&gt;""),"👈高圧受電設備との関連が誤りです","")</f>
        <v/>
      </c>
      <c r="AM22" s="38"/>
      <c r="AN22" s="286"/>
      <c r="AO22" s="286"/>
      <c r="AW22" s="41"/>
    </row>
    <row r="23" spans="1:49" ht="24.95" hidden="1" customHeight="1" x14ac:dyDescent="0.4">
      <c r="A23" s="299"/>
      <c r="B23" s="277"/>
      <c r="C23" s="277"/>
      <c r="D23" s="290"/>
      <c r="E23" s="284"/>
      <c r="F23" s="284"/>
      <c r="G23" s="284"/>
      <c r="H23" s="284"/>
      <c r="I23" s="284"/>
      <c r="J23" s="284"/>
      <c r="K23" s="119"/>
      <c r="L23" s="284" t="s">
        <v>49</v>
      </c>
      <c r="M23" s="284"/>
      <c r="N23" s="284"/>
      <c r="O23" s="284"/>
      <c r="P23" s="284"/>
      <c r="Q23" s="284"/>
      <c r="R23" s="285"/>
      <c r="S23" s="123" t="str">
        <f>IF(AND(D21="",K23&lt;&gt;""),"👈高圧受電設備との関連が誤りです","")</f>
        <v/>
      </c>
      <c r="AM23" s="38"/>
      <c r="AN23" s="286"/>
      <c r="AO23" s="286"/>
      <c r="AW23" s="40"/>
    </row>
    <row r="24" spans="1:49" ht="24.95" hidden="1" customHeight="1" x14ac:dyDescent="0.4">
      <c r="A24" s="299"/>
      <c r="B24" s="277"/>
      <c r="C24" s="277"/>
      <c r="D24" s="290"/>
      <c r="E24" s="284"/>
      <c r="F24" s="284"/>
      <c r="G24" s="284"/>
      <c r="H24" s="284"/>
      <c r="I24" s="284"/>
      <c r="J24" s="284"/>
      <c r="K24" s="119"/>
      <c r="L24" s="284" t="s">
        <v>50</v>
      </c>
      <c r="M24" s="284"/>
      <c r="N24" s="284"/>
      <c r="O24" s="284"/>
      <c r="P24" s="284"/>
      <c r="Q24" s="284"/>
      <c r="R24" s="285"/>
      <c r="S24" s="123" t="str">
        <f>IF(AND(D21="",K24&lt;&gt;""),"👈高圧受電設備との関連が誤りです","")</f>
        <v/>
      </c>
      <c r="AM24" s="38"/>
      <c r="AN24" s="286"/>
      <c r="AO24" s="286"/>
      <c r="AW24" s="42"/>
    </row>
    <row r="25" spans="1:49" ht="24.95" hidden="1" customHeight="1" thickBot="1" x14ac:dyDescent="0.45">
      <c r="A25" s="300"/>
      <c r="B25" s="301"/>
      <c r="C25" s="301"/>
      <c r="D25" s="291"/>
      <c r="E25" s="287"/>
      <c r="F25" s="287"/>
      <c r="G25" s="287"/>
      <c r="H25" s="287"/>
      <c r="I25" s="287"/>
      <c r="J25" s="287"/>
      <c r="K25" s="119"/>
      <c r="L25" s="287" t="s">
        <v>47</v>
      </c>
      <c r="M25" s="287"/>
      <c r="N25" s="287"/>
      <c r="O25" s="287"/>
      <c r="P25" s="287"/>
      <c r="Q25" s="287"/>
      <c r="R25" s="288"/>
      <c r="S25" s="123" t="str">
        <f>IF(AND(D21="",K25&lt;&gt;""),"👈高圧受電設備との関連が誤りです","")</f>
        <v/>
      </c>
      <c r="AM25" s="38"/>
      <c r="AN25" s="286"/>
      <c r="AO25" s="286"/>
      <c r="AW25" s="41"/>
    </row>
    <row r="26" spans="1:49" ht="24.95" hidden="1" customHeight="1" thickBot="1" x14ac:dyDescent="0.45">
      <c r="A26" s="15"/>
      <c r="B26" s="15"/>
      <c r="C26" s="15"/>
      <c r="D26"/>
      <c r="E26"/>
      <c r="F26"/>
      <c r="G26"/>
      <c r="H26"/>
      <c r="I26"/>
      <c r="J26"/>
      <c r="K26" s="119"/>
      <c r="L26" s="287" t="s">
        <v>598</v>
      </c>
      <c r="M26" s="287"/>
      <c r="N26" s="287"/>
      <c r="O26" s="287"/>
      <c r="P26" s="287"/>
      <c r="Q26" s="287"/>
      <c r="R26" s="288"/>
      <c r="AM26" s="38"/>
      <c r="AN26" s="286"/>
      <c r="AO26" s="286"/>
      <c r="AW26" s="41"/>
    </row>
    <row r="27" spans="1:49" ht="30" hidden="1" customHeight="1" x14ac:dyDescent="0.4">
      <c r="A27" s="273" t="s">
        <v>51</v>
      </c>
      <c r="B27" s="273"/>
      <c r="C27" s="273"/>
      <c r="D27" s="273"/>
      <c r="E27" s="273"/>
      <c r="F27" s="273"/>
      <c r="G27" s="273"/>
      <c r="H27" s="273"/>
      <c r="I27" s="273"/>
      <c r="J27" s="273"/>
      <c r="K27" s="273"/>
      <c r="L27" s="273"/>
      <c r="M27" s="273"/>
      <c r="N27" s="273"/>
      <c r="O27" s="273"/>
      <c r="P27" s="273"/>
      <c r="Q27" s="273"/>
      <c r="R27" s="273"/>
      <c r="AM27" s="38"/>
      <c r="AN27" s="286"/>
      <c r="AO27" s="286"/>
      <c r="AW27" s="41"/>
    </row>
    <row r="28" spans="1:49" ht="24.95" hidden="1" customHeight="1" x14ac:dyDescent="0.4">
      <c r="A28" s="271" t="s">
        <v>52</v>
      </c>
      <c r="B28" s="271"/>
      <c r="C28" s="271"/>
      <c r="D28" s="274"/>
      <c r="E28" s="275"/>
      <c r="F28" s="16" t="s">
        <v>53</v>
      </c>
      <c r="G28" s="275"/>
      <c r="H28" s="275"/>
      <c r="I28" s="275"/>
      <c r="J28" s="276"/>
      <c r="K28" s="17"/>
      <c r="L28" s="18"/>
      <c r="M28" s="18"/>
      <c r="N28" s="18"/>
      <c r="O28" s="18"/>
      <c r="P28" s="18"/>
      <c r="Q28" s="18"/>
      <c r="R28" s="18"/>
      <c r="AM28" s="38"/>
      <c r="AN28" s="286"/>
      <c r="AO28" s="286"/>
      <c r="AW28" s="43"/>
    </row>
    <row r="29" spans="1:49" ht="24.95" hidden="1" customHeight="1" x14ac:dyDescent="0.4">
      <c r="A29" s="271" t="s">
        <v>54</v>
      </c>
      <c r="B29" s="271"/>
      <c r="C29" s="271"/>
      <c r="D29" s="294"/>
      <c r="E29" s="294"/>
      <c r="F29" s="294"/>
      <c r="G29" s="294"/>
      <c r="H29" s="294"/>
      <c r="I29" s="294"/>
      <c r="J29" s="294"/>
      <c r="K29" s="294"/>
      <c r="L29" s="294"/>
      <c r="M29" s="294"/>
      <c r="N29" s="294"/>
      <c r="O29" s="294"/>
      <c r="P29" s="294"/>
      <c r="Q29" s="294"/>
      <c r="R29" s="294"/>
      <c r="AM29" s="38"/>
      <c r="AN29" s="286"/>
      <c r="AO29" s="286"/>
      <c r="AW29" s="35"/>
    </row>
    <row r="30" spans="1:49" ht="24.95" hidden="1" customHeight="1" x14ac:dyDescent="0.4">
      <c r="A30" s="271" t="s">
        <v>55</v>
      </c>
      <c r="B30" s="271"/>
      <c r="C30" s="271"/>
      <c r="D30" s="294"/>
      <c r="E30" s="294"/>
      <c r="F30" s="294"/>
      <c r="G30" s="294"/>
      <c r="H30" s="294"/>
      <c r="I30" s="294"/>
      <c r="J30" s="294"/>
      <c r="K30" s="294"/>
      <c r="L30" s="294"/>
      <c r="M30" s="294"/>
      <c r="N30" s="294"/>
      <c r="O30" s="294"/>
      <c r="P30" s="294"/>
      <c r="Q30" s="294"/>
      <c r="R30" s="294"/>
      <c r="AM30" s="38"/>
      <c r="AN30" s="286"/>
      <c r="AO30" s="286"/>
      <c r="AW30" s="43"/>
    </row>
    <row r="31" spans="1:49" ht="24.95" hidden="1" customHeight="1" x14ac:dyDescent="0.4">
      <c r="A31" s="271" t="s">
        <v>56</v>
      </c>
      <c r="B31" s="271"/>
      <c r="C31" s="271"/>
      <c r="D31" s="294"/>
      <c r="E31" s="294"/>
      <c r="F31" s="294"/>
      <c r="G31" s="294"/>
      <c r="H31" s="294"/>
      <c r="I31" s="294"/>
      <c r="J31" s="294"/>
      <c r="K31" s="294"/>
      <c r="L31" s="294"/>
      <c r="M31" s="294"/>
      <c r="N31" s="294"/>
      <c r="O31" s="294"/>
      <c r="P31" s="294"/>
      <c r="Q31" s="294"/>
      <c r="R31" s="294"/>
      <c r="AM31" s="38"/>
      <c r="AN31" s="286"/>
      <c r="AO31" s="286"/>
      <c r="AW31" s="35"/>
    </row>
    <row r="32" spans="1:49" ht="24.95" hidden="1" customHeight="1" x14ac:dyDescent="0.4">
      <c r="A32" s="271" t="s">
        <v>57</v>
      </c>
      <c r="B32" s="271"/>
      <c r="C32" s="271"/>
      <c r="D32" s="294"/>
      <c r="E32" s="294"/>
      <c r="F32" s="294"/>
      <c r="G32" s="294"/>
      <c r="H32" s="294"/>
      <c r="I32" s="294"/>
      <c r="J32" s="294"/>
      <c r="K32" s="294"/>
      <c r="L32" s="294"/>
      <c r="M32" s="294"/>
      <c r="N32" s="294"/>
      <c r="O32" s="294"/>
      <c r="P32" s="294"/>
      <c r="Q32" s="294"/>
      <c r="R32" s="294"/>
      <c r="AM32" s="38"/>
      <c r="AN32" s="286"/>
      <c r="AO32" s="286"/>
      <c r="AW32" s="43"/>
    </row>
    <row r="33" spans="1:49" ht="24.95" hidden="1" customHeight="1" x14ac:dyDescent="0.4">
      <c r="A33" s="271" t="s">
        <v>58</v>
      </c>
      <c r="B33" s="271"/>
      <c r="C33" s="271"/>
      <c r="D33" s="294"/>
      <c r="E33" s="294"/>
      <c r="F33" s="294"/>
      <c r="G33" s="294"/>
      <c r="H33" s="294"/>
      <c r="I33" s="294"/>
      <c r="J33" s="294"/>
      <c r="K33" s="294"/>
      <c r="L33" s="294"/>
      <c r="M33" s="294"/>
      <c r="N33" s="294"/>
      <c r="O33" s="294"/>
      <c r="P33" s="294"/>
      <c r="Q33" s="294"/>
      <c r="R33" s="294"/>
      <c r="AW33" s="35"/>
    </row>
    <row r="34" spans="1:49" ht="24.95" hidden="1" customHeight="1" x14ac:dyDescent="0.4">
      <c r="A34" s="271" t="s">
        <v>59</v>
      </c>
      <c r="B34" s="271"/>
      <c r="C34" s="271"/>
      <c r="D34" s="294"/>
      <c r="E34" s="294"/>
      <c r="F34" s="294"/>
      <c r="G34" s="294"/>
      <c r="H34" s="294"/>
      <c r="I34" s="294"/>
      <c r="J34" s="294"/>
      <c r="K34" s="294"/>
      <c r="L34" s="294"/>
      <c r="M34" s="294"/>
      <c r="N34" s="294"/>
      <c r="O34" s="294"/>
      <c r="P34" s="294"/>
      <c r="Q34" s="294"/>
      <c r="R34" s="294"/>
      <c r="AW34" s="35"/>
    </row>
    <row r="35" spans="1:49" ht="24.95" hidden="1" customHeight="1" x14ac:dyDescent="0.4">
      <c r="A35" s="271" t="s">
        <v>60</v>
      </c>
      <c r="B35" s="271"/>
      <c r="C35" s="271"/>
      <c r="D35" s="272"/>
      <c r="E35" s="272"/>
      <c r="F35" s="272"/>
      <c r="G35" s="272"/>
      <c r="H35" s="272"/>
      <c r="I35" s="272"/>
      <c r="J35" s="272"/>
      <c r="K35" s="272"/>
      <c r="L35" s="272"/>
      <c r="M35" s="272"/>
      <c r="N35" s="272"/>
      <c r="O35" s="272"/>
      <c r="P35" s="272"/>
      <c r="Q35" s="272"/>
      <c r="R35" s="272"/>
      <c r="AW35" s="35"/>
    </row>
    <row r="36" spans="1:49" ht="24.95" hidden="1" customHeight="1" x14ac:dyDescent="0.4">
      <c r="A36" s="271" t="s">
        <v>61</v>
      </c>
      <c r="B36" s="271"/>
      <c r="C36" s="271"/>
      <c r="D36" s="272"/>
      <c r="E36" s="272"/>
      <c r="F36" s="272"/>
      <c r="G36" s="272"/>
      <c r="H36" s="272"/>
      <c r="I36" s="272"/>
      <c r="J36" s="272"/>
      <c r="K36" s="272"/>
      <c r="L36" s="272"/>
      <c r="M36" s="272"/>
      <c r="N36" s="272"/>
      <c r="O36" s="272"/>
      <c r="P36" s="272"/>
      <c r="Q36" s="272"/>
      <c r="R36" s="272"/>
      <c r="AW36" s="35"/>
    </row>
    <row r="37" spans="1:49" ht="24.95" hidden="1" customHeight="1" x14ac:dyDescent="0.4">
      <c r="A37" s="271" t="s">
        <v>62</v>
      </c>
      <c r="B37" s="271"/>
      <c r="C37" s="271"/>
      <c r="D37" s="274"/>
      <c r="E37" s="275"/>
      <c r="F37" s="275"/>
      <c r="G37" s="275"/>
      <c r="H37" s="275"/>
      <c r="I37" s="275"/>
      <c r="J37" s="275"/>
      <c r="K37" s="163" t="s">
        <v>63</v>
      </c>
      <c r="L37" s="275"/>
      <c r="M37" s="275"/>
      <c r="N37" s="275"/>
      <c r="O37" s="275"/>
      <c r="P37" s="275"/>
      <c r="Q37" s="275"/>
      <c r="R37" s="276"/>
      <c r="AW37" s="35"/>
    </row>
    <row r="38" spans="1:49" ht="24.95" hidden="1" customHeight="1" x14ac:dyDescent="0.4">
      <c r="A38" s="271" t="s">
        <v>64</v>
      </c>
      <c r="B38" s="271"/>
      <c r="C38" s="271"/>
      <c r="D38" s="294"/>
      <c r="E38" s="294"/>
      <c r="F38" s="294"/>
      <c r="G38" s="294"/>
      <c r="H38" s="294"/>
      <c r="I38" s="294"/>
      <c r="J38" s="294"/>
      <c r="K38" s="294"/>
      <c r="L38" s="294"/>
      <c r="M38" s="294"/>
      <c r="N38" s="294"/>
      <c r="O38" s="294"/>
      <c r="P38" s="294"/>
      <c r="Q38" s="294"/>
      <c r="R38" s="294"/>
      <c r="AW38" s="43"/>
    </row>
    <row r="39" spans="1:49" ht="24.95" hidden="1" customHeight="1" x14ac:dyDescent="0.4">
      <c r="A39" s="271" t="s">
        <v>65</v>
      </c>
      <c r="B39" s="271"/>
      <c r="C39" s="271"/>
      <c r="D39" s="294"/>
      <c r="E39" s="294"/>
      <c r="F39" s="294"/>
      <c r="G39" s="294"/>
      <c r="H39" s="294"/>
      <c r="I39" s="294"/>
      <c r="J39" s="294"/>
      <c r="K39" s="294"/>
      <c r="L39" s="294"/>
      <c r="M39" s="294"/>
      <c r="N39" s="294"/>
      <c r="O39" s="294"/>
      <c r="P39" s="294"/>
      <c r="Q39" s="294"/>
      <c r="R39" s="294"/>
      <c r="AW39" s="35"/>
    </row>
    <row r="40" spans="1:49" ht="24.95" hidden="1" customHeight="1" x14ac:dyDescent="0.4">
      <c r="A40" s="271" t="s">
        <v>66</v>
      </c>
      <c r="B40" s="271"/>
      <c r="C40" s="271"/>
      <c r="D40" s="272"/>
      <c r="E40" s="272"/>
      <c r="F40" s="272"/>
      <c r="G40" s="272"/>
      <c r="H40" s="272"/>
      <c r="I40" s="272"/>
      <c r="J40" s="272"/>
      <c r="K40" s="272"/>
      <c r="L40" s="272"/>
      <c r="M40" s="272"/>
      <c r="N40" s="272"/>
      <c r="O40" s="272"/>
      <c r="P40" s="272"/>
      <c r="Q40" s="272"/>
      <c r="R40" s="272"/>
      <c r="AW40" s="35"/>
    </row>
    <row r="41" spans="1:49" ht="24.95" hidden="1" customHeight="1" x14ac:dyDescent="0.4">
      <c r="A41" s="271" t="s">
        <v>67</v>
      </c>
      <c r="B41" s="271"/>
      <c r="C41" s="271"/>
      <c r="D41" s="272"/>
      <c r="E41" s="272"/>
      <c r="F41" s="272"/>
      <c r="G41" s="272"/>
      <c r="H41" s="272"/>
      <c r="I41" s="272"/>
      <c r="J41" s="272"/>
      <c r="K41" s="272"/>
      <c r="L41" s="272"/>
      <c r="M41" s="272"/>
      <c r="N41" s="272"/>
      <c r="O41" s="272"/>
      <c r="P41" s="272"/>
      <c r="Q41" s="272"/>
      <c r="R41" s="272"/>
      <c r="AW41" s="35"/>
    </row>
    <row r="42" spans="1:49" ht="24.95" hidden="1" customHeight="1" x14ac:dyDescent="0.4">
      <c r="A42" s="271" t="s">
        <v>68</v>
      </c>
      <c r="B42" s="271"/>
      <c r="C42" s="271"/>
      <c r="D42" s="274"/>
      <c r="E42" s="275"/>
      <c r="F42" s="275"/>
      <c r="G42" s="275"/>
      <c r="H42" s="275"/>
      <c r="I42" s="275"/>
      <c r="J42" s="275"/>
      <c r="K42" s="163" t="s">
        <v>69</v>
      </c>
      <c r="L42" s="275"/>
      <c r="M42" s="275"/>
      <c r="N42" s="275"/>
      <c r="O42" s="275"/>
      <c r="P42" s="275"/>
      <c r="Q42" s="275"/>
      <c r="R42" s="276"/>
      <c r="AW42" s="35"/>
    </row>
    <row r="43" spans="1:49" ht="24.95" hidden="1" customHeight="1" x14ac:dyDescent="0.4">
      <c r="A43" s="278" t="s">
        <v>70</v>
      </c>
      <c r="B43" s="279"/>
      <c r="C43" s="280"/>
      <c r="D43" s="274"/>
      <c r="E43" s="275"/>
      <c r="F43" s="16" t="s">
        <v>0</v>
      </c>
      <c r="G43" s="275"/>
      <c r="H43" s="275"/>
      <c r="I43" s="275"/>
      <c r="J43" s="276"/>
      <c r="K43" t="s">
        <v>71</v>
      </c>
      <c r="L43" s="18"/>
      <c r="M43" s="18"/>
      <c r="N43" s="18"/>
      <c r="O43" s="18"/>
      <c r="P43" s="18"/>
      <c r="Q43" s="18"/>
      <c r="R43" s="18"/>
      <c r="AW43" s="35"/>
    </row>
    <row r="44" spans="1:49" ht="24.95" hidden="1" customHeight="1" x14ac:dyDescent="0.4">
      <c r="A44" s="278" t="s">
        <v>72</v>
      </c>
      <c r="B44" s="279"/>
      <c r="C44" s="280"/>
      <c r="D44" s="332"/>
      <c r="E44" s="333"/>
      <c r="F44" s="333"/>
      <c r="G44" s="333"/>
      <c r="H44" s="333"/>
      <c r="I44" s="333"/>
      <c r="J44" s="333"/>
      <c r="K44" s="333"/>
      <c r="L44" s="333"/>
      <c r="M44" s="333"/>
      <c r="N44" s="333"/>
      <c r="O44" s="333"/>
      <c r="P44" s="333"/>
      <c r="Q44" s="333"/>
      <c r="R44" s="334"/>
    </row>
    <row r="45" spans="1:49" ht="24.95" hidden="1" customHeight="1" x14ac:dyDescent="0.4">
      <c r="A45" s="278" t="s">
        <v>73</v>
      </c>
      <c r="B45" s="279"/>
      <c r="C45" s="280"/>
      <c r="D45" s="317"/>
      <c r="E45" s="318"/>
      <c r="F45" s="318"/>
      <c r="G45" s="318"/>
      <c r="H45" s="318"/>
      <c r="I45" s="318"/>
      <c r="J45" s="318"/>
      <c r="K45" s="318"/>
      <c r="L45" s="318"/>
      <c r="M45" s="318"/>
      <c r="N45" s="318"/>
      <c r="O45" s="318"/>
      <c r="P45" s="318"/>
      <c r="Q45" s="318"/>
      <c r="R45" s="319"/>
    </row>
    <row r="46" spans="1:49" ht="27" hidden="1" customHeight="1" x14ac:dyDescent="0.4">
      <c r="A46" s="19"/>
      <c r="B46" s="20"/>
      <c r="C46" s="20"/>
      <c r="D46" s="20"/>
      <c r="E46" s="20"/>
      <c r="F46" s="20"/>
      <c r="G46" s="20"/>
      <c r="H46" s="20"/>
      <c r="I46" s="20"/>
      <c r="J46" s="20"/>
      <c r="K46" s="20"/>
      <c r="L46" s="20"/>
      <c r="M46" s="20"/>
      <c r="N46" s="20"/>
      <c r="O46" s="20"/>
      <c r="P46" s="20"/>
      <c r="Q46" s="20"/>
      <c r="R46" s="20"/>
      <c r="AT46" s="44"/>
    </row>
    <row r="47" spans="1:49" ht="24.75" hidden="1" customHeight="1" x14ac:dyDescent="0.4">
      <c r="AT47" s="44"/>
    </row>
    <row r="48" spans="1:49" ht="30" hidden="1" customHeight="1" x14ac:dyDescent="0.4">
      <c r="A48" s="327" t="str">
        <f>IF(D45="買取","※申請区分が買取の場合入力不要","貸渡先情報（※申請区分がリースの場合のみ入力してください）")</f>
        <v>貸渡先情報（※申請区分がリースの場合のみ入力してください）</v>
      </c>
      <c r="B48" s="327"/>
      <c r="C48" s="327"/>
      <c r="D48" s="327"/>
      <c r="E48" s="327"/>
      <c r="F48" s="327"/>
      <c r="G48" s="327"/>
      <c r="H48" s="327"/>
      <c r="I48" s="327"/>
      <c r="J48" s="327"/>
      <c r="K48" s="327"/>
      <c r="L48" s="327"/>
      <c r="M48" s="327"/>
      <c r="N48" s="327"/>
      <c r="O48" s="327"/>
      <c r="P48" s="327"/>
      <c r="Q48" s="327"/>
      <c r="R48" s="327"/>
      <c r="AT48" s="44"/>
    </row>
    <row r="49" spans="1:46" ht="24.95" hidden="1" customHeight="1" x14ac:dyDescent="0.4">
      <c r="A49" s="271" t="s">
        <v>76</v>
      </c>
      <c r="B49" s="271"/>
      <c r="C49" s="271"/>
      <c r="D49" s="274"/>
      <c r="E49" s="275"/>
      <c r="F49" s="16" t="s">
        <v>77</v>
      </c>
      <c r="G49" s="275"/>
      <c r="H49" s="275"/>
      <c r="I49" s="275"/>
      <c r="J49" s="276"/>
      <c r="K49" s="17"/>
      <c r="L49" s="18"/>
      <c r="M49" s="18"/>
      <c r="N49" s="18"/>
      <c r="O49" s="18"/>
      <c r="P49" s="18"/>
      <c r="Q49" s="18"/>
      <c r="R49" s="18"/>
      <c r="AT49" s="44"/>
    </row>
    <row r="50" spans="1:46" ht="24.95" hidden="1" customHeight="1" x14ac:dyDescent="0.4">
      <c r="A50" s="271" t="s">
        <v>78</v>
      </c>
      <c r="B50" s="271"/>
      <c r="C50" s="271"/>
      <c r="D50" s="294"/>
      <c r="E50" s="294"/>
      <c r="F50" s="294"/>
      <c r="G50" s="294"/>
      <c r="H50" s="294"/>
      <c r="I50" s="294"/>
      <c r="J50" s="294"/>
      <c r="K50" s="294"/>
      <c r="L50" s="294"/>
      <c r="M50" s="294"/>
      <c r="N50" s="294"/>
      <c r="O50" s="294"/>
      <c r="P50" s="294"/>
      <c r="Q50" s="294"/>
      <c r="R50" s="294"/>
      <c r="AT50" s="44"/>
    </row>
    <row r="51" spans="1:46" ht="24.95" hidden="1" customHeight="1" x14ac:dyDescent="0.4">
      <c r="A51" s="271" t="s">
        <v>79</v>
      </c>
      <c r="B51" s="271"/>
      <c r="C51" s="271"/>
      <c r="D51" s="294"/>
      <c r="E51" s="294"/>
      <c r="F51" s="294"/>
      <c r="G51" s="294"/>
      <c r="H51" s="294"/>
      <c r="I51" s="294"/>
      <c r="J51" s="294"/>
      <c r="K51" s="294"/>
      <c r="L51" s="294"/>
      <c r="M51" s="294"/>
      <c r="N51" s="294"/>
      <c r="O51" s="294"/>
      <c r="P51" s="294"/>
      <c r="Q51" s="294"/>
      <c r="R51" s="294"/>
      <c r="AT51" s="44"/>
    </row>
    <row r="52" spans="1:46" ht="24.95" hidden="1" customHeight="1" thickBot="1" x14ac:dyDescent="0.45">
      <c r="A52" s="21"/>
      <c r="B52" s="20"/>
      <c r="C52" s="20"/>
      <c r="D52" s="20"/>
      <c r="E52" s="20"/>
      <c r="F52" s="20"/>
      <c r="G52" s="20"/>
      <c r="H52" s="20"/>
      <c r="I52" s="20"/>
      <c r="J52" s="20"/>
      <c r="K52" s="20"/>
      <c r="L52" s="20"/>
      <c r="M52" s="20"/>
      <c r="N52" s="20"/>
      <c r="O52" s="20"/>
      <c r="P52" s="20"/>
      <c r="Q52" s="20"/>
      <c r="R52" s="20"/>
      <c r="AT52" s="44"/>
    </row>
    <row r="53" spans="1:46" ht="24.95" customHeight="1" x14ac:dyDescent="0.4">
      <c r="A53" s="26"/>
      <c r="B53" s="26"/>
      <c r="C53" s="26"/>
      <c r="D53" s="26"/>
      <c r="E53" s="26"/>
      <c r="F53" s="26"/>
      <c r="G53" s="26"/>
      <c r="H53" s="26"/>
      <c r="I53" s="26"/>
      <c r="J53" s="26"/>
      <c r="K53" s="26"/>
      <c r="L53" s="26"/>
      <c r="M53" s="26"/>
      <c r="N53" s="26"/>
      <c r="O53" s="26"/>
      <c r="P53" s="26"/>
      <c r="Q53" s="26"/>
      <c r="R53" s="26"/>
      <c r="AT53" s="44"/>
    </row>
    <row r="54" spans="1:46" ht="24.95" customHeight="1" x14ac:dyDescent="0.4">
      <c r="A54" s="273" t="s">
        <v>89</v>
      </c>
      <c r="B54" s="273"/>
      <c r="C54" s="273"/>
      <c r="D54" s="273"/>
      <c r="E54" s="273"/>
      <c r="F54" s="273"/>
      <c r="G54" s="273"/>
      <c r="H54" s="273"/>
      <c r="I54" s="273"/>
      <c r="J54" s="273"/>
      <c r="K54" s="273"/>
      <c r="L54" s="273"/>
      <c r="M54" s="273"/>
      <c r="N54" s="273"/>
      <c r="O54" s="273"/>
      <c r="P54" s="273"/>
      <c r="Q54" s="273"/>
      <c r="R54" s="273"/>
      <c r="AF54" s="45" t="s">
        <v>591</v>
      </c>
      <c r="AG54" s="28"/>
      <c r="AH54" s="10" t="s">
        <v>603</v>
      </c>
      <c r="AT54" s="44"/>
    </row>
    <row r="55" spans="1:46" ht="24.95" customHeight="1" x14ac:dyDescent="0.4">
      <c r="A55" s="271" t="s">
        <v>89</v>
      </c>
      <c r="B55" s="271"/>
      <c r="C55" s="271"/>
      <c r="D55" s="317"/>
      <c r="E55" s="318"/>
      <c r="F55" s="318"/>
      <c r="G55" s="318"/>
      <c r="H55" s="318"/>
      <c r="I55" s="318"/>
      <c r="J55" s="318"/>
      <c r="K55" s="318"/>
      <c r="L55" s="318"/>
      <c r="M55" s="318"/>
      <c r="N55" s="318"/>
      <c r="O55" s="318"/>
      <c r="P55" s="318"/>
      <c r="Q55" s="318"/>
      <c r="R55" s="319"/>
      <c r="AF55" s="109"/>
      <c r="AG55" s="110"/>
      <c r="AH55" s="113"/>
      <c r="AT55" s="44"/>
    </row>
    <row r="56" spans="1:46" ht="24.95" customHeight="1" x14ac:dyDescent="0.4">
      <c r="A56" s="271" t="s">
        <v>90</v>
      </c>
      <c r="B56" s="271"/>
      <c r="C56" s="271"/>
      <c r="D56" s="317"/>
      <c r="E56" s="318"/>
      <c r="F56" s="318"/>
      <c r="G56" s="318"/>
      <c r="H56" s="318"/>
      <c r="I56" s="318"/>
      <c r="J56" s="318"/>
      <c r="K56" s="318"/>
      <c r="L56" s="318"/>
      <c r="M56" s="318"/>
      <c r="N56" s="318"/>
      <c r="O56" s="318"/>
      <c r="P56" s="318"/>
      <c r="Q56" s="318"/>
      <c r="R56" s="319"/>
      <c r="S56" s="14" t="str">
        <f>IF(OR(D55="高圧受電設備",D55="バッテリー交換式充電設備"),"　　※メーカー名をプルダウン選択でなく入力してください※","")</f>
        <v/>
      </c>
      <c r="AF56" s="111"/>
      <c r="AG56" s="10" t="s">
        <v>592</v>
      </c>
      <c r="AH56" s="10">
        <v>2</v>
      </c>
      <c r="AT56" s="44"/>
    </row>
    <row r="57" spans="1:46" ht="24.95" customHeight="1" x14ac:dyDescent="0.4">
      <c r="A57" s="271" t="s">
        <v>74</v>
      </c>
      <c r="B57" s="271"/>
      <c r="C57" s="271"/>
      <c r="D57" s="317"/>
      <c r="E57" s="318"/>
      <c r="F57" s="318"/>
      <c r="G57" s="318"/>
      <c r="H57" s="318"/>
      <c r="I57" s="318"/>
      <c r="J57" s="318"/>
      <c r="K57" s="318"/>
      <c r="L57" s="318"/>
      <c r="M57" s="318"/>
      <c r="N57" s="318"/>
      <c r="O57" s="318"/>
      <c r="P57" s="318"/>
      <c r="Q57" s="318"/>
      <c r="R57" s="319"/>
      <c r="S57" s="14" t="str">
        <f>IF(OR(D55="高圧受電設備",D55="バッテリー交換式充電設備"),"　　※型式をプルダウン選択でなく入力してください※","")</f>
        <v/>
      </c>
      <c r="AF57" s="111"/>
      <c r="AG57" s="10" t="s">
        <v>593</v>
      </c>
      <c r="AH57" s="10">
        <v>2</v>
      </c>
      <c r="AT57" s="44"/>
    </row>
    <row r="58" spans="1:46" ht="24.95" customHeight="1" x14ac:dyDescent="0.4">
      <c r="A58" s="271" t="s">
        <v>91</v>
      </c>
      <c r="B58" s="271"/>
      <c r="C58" s="271"/>
      <c r="D58" s="274"/>
      <c r="E58" s="275"/>
      <c r="F58" s="275"/>
      <c r="G58" s="275"/>
      <c r="H58" s="275"/>
      <c r="I58" s="275"/>
      <c r="J58" s="275"/>
      <c r="K58" s="275"/>
      <c r="L58" s="275"/>
      <c r="M58" s="275"/>
      <c r="N58" s="275"/>
      <c r="O58" s="275"/>
      <c r="P58" s="275"/>
      <c r="Q58" s="275"/>
      <c r="R58" s="276"/>
      <c r="S58" s="161"/>
      <c r="AF58" s="111"/>
      <c r="AG58" s="10" t="s">
        <v>594</v>
      </c>
      <c r="AH58" s="10">
        <v>2</v>
      </c>
      <c r="AT58" s="44"/>
    </row>
    <row r="59" spans="1:46" ht="24.95" customHeight="1" x14ac:dyDescent="0.4">
      <c r="A59" s="271" t="s">
        <v>92</v>
      </c>
      <c r="B59" s="271"/>
      <c r="C59" s="271"/>
      <c r="D59" s="342" t="b">
        <f>IF(D55=AG56,VLOOKUP(D57,D85:V389,2,FALSE),IF(D55=AG57,VLOOKUP(D57,K85:L389,2,FALSE),IF(D55=AG58,0,IF(D55=AG59,0))))</f>
        <v>0</v>
      </c>
      <c r="E59" s="343"/>
      <c r="F59" s="343"/>
      <c r="G59" s="343"/>
      <c r="H59" s="343"/>
      <c r="I59" s="343"/>
      <c r="J59" s="343"/>
      <c r="K59" s="343"/>
      <c r="L59" s="343"/>
      <c r="M59" s="343"/>
      <c r="N59" s="343"/>
      <c r="O59" s="343"/>
      <c r="P59" s="343"/>
      <c r="Q59" s="343"/>
      <c r="R59" s="27" t="s">
        <v>93</v>
      </c>
      <c r="S59" s="14" t="str">
        <f>IF(OR(D55=AG60,D55=AG61),"下段↓「セルS60」に出力KW数を入力してください※","")</f>
        <v/>
      </c>
      <c r="AF59" s="111"/>
      <c r="AG59" s="10" t="s">
        <v>595</v>
      </c>
      <c r="AH59" s="10">
        <v>3</v>
      </c>
      <c r="AT59" s="44"/>
    </row>
    <row r="60" spans="1:46" ht="24.95" customHeight="1" x14ac:dyDescent="0.4">
      <c r="A60" s="271" t="s">
        <v>94</v>
      </c>
      <c r="B60" s="271"/>
      <c r="C60" s="271"/>
      <c r="D60" s="294"/>
      <c r="E60" s="294"/>
      <c r="F60" s="294"/>
      <c r="G60" s="294"/>
      <c r="H60" s="294"/>
      <c r="I60" s="294"/>
      <c r="J60" s="294"/>
      <c r="K60" s="294"/>
      <c r="L60" s="294"/>
      <c r="M60" s="294"/>
      <c r="N60" s="294"/>
      <c r="O60" s="294"/>
      <c r="P60" s="294"/>
      <c r="Q60" s="294"/>
      <c r="R60" s="294"/>
      <c r="S60" s="158"/>
      <c r="T60" s="160" t="str">
        <f>IF(OR(D55=AG60,D55=AG61),"KW","")</f>
        <v/>
      </c>
      <c r="AF60" s="111"/>
      <c r="AG60" s="112" t="s">
        <v>46</v>
      </c>
      <c r="AH60" s="114"/>
      <c r="AT60" s="44"/>
    </row>
    <row r="61" spans="1:46" ht="24.95" customHeight="1" x14ac:dyDescent="0.4">
      <c r="A61" s="271" t="s">
        <v>604</v>
      </c>
      <c r="B61" s="271"/>
      <c r="C61" s="271"/>
      <c r="D61" s="338"/>
      <c r="E61" s="339"/>
      <c r="F61" s="339"/>
      <c r="G61" s="339"/>
      <c r="H61" s="339"/>
      <c r="I61" s="339"/>
      <c r="J61" s="116" t="s">
        <v>20</v>
      </c>
      <c r="K61" s="111"/>
      <c r="L61"/>
      <c r="M61"/>
      <c r="N61"/>
      <c r="O61"/>
      <c r="P61"/>
      <c r="Q61"/>
      <c r="R61"/>
      <c r="AF61" s="117"/>
      <c r="AG61" s="116" t="s">
        <v>613</v>
      </c>
      <c r="AH61" s="118"/>
      <c r="AT61" s="44"/>
    </row>
    <row r="62" spans="1:46" ht="24.95" customHeight="1" x14ac:dyDescent="0.4">
      <c r="A62" s="278" t="s">
        <v>605</v>
      </c>
      <c r="B62" s="279"/>
      <c r="C62" s="280"/>
      <c r="D62" s="338"/>
      <c r="E62" s="339"/>
      <c r="F62" s="339"/>
      <c r="G62" s="339"/>
      <c r="H62" s="339"/>
      <c r="I62" s="339"/>
      <c r="J62" s="116" t="s">
        <v>606</v>
      </c>
      <c r="K62" s="115"/>
      <c r="L62" s="15"/>
      <c r="M62" s="15"/>
      <c r="N62" s="15"/>
      <c r="O62" s="15"/>
      <c r="P62" s="15"/>
      <c r="Q62" s="15"/>
      <c r="R62" s="15"/>
      <c r="AT62" s="44"/>
    </row>
    <row r="63" spans="1:46" ht="24.95" customHeight="1" x14ac:dyDescent="0.4">
      <c r="A63" s="278" t="s">
        <v>607</v>
      </c>
      <c r="B63" s="279"/>
      <c r="C63" s="280"/>
      <c r="D63" s="315"/>
      <c r="E63" s="316"/>
      <c r="F63" s="316"/>
      <c r="G63" s="316"/>
      <c r="H63" s="316"/>
      <c r="I63" s="316"/>
      <c r="J63" s="28" t="s">
        <v>608</v>
      </c>
      <c r="K63" s="202" t="str">
        <f>IF(D55="高圧受電設備","※高圧受電設備の総出力を入力してください※","")</f>
        <v/>
      </c>
      <c r="L63" s="15"/>
      <c r="M63" s="15"/>
      <c r="N63" s="15"/>
      <c r="O63" s="15"/>
      <c r="P63" s="15"/>
      <c r="Q63" s="15"/>
      <c r="R63" s="15"/>
      <c r="AT63" s="44"/>
    </row>
    <row r="64" spans="1:46" ht="50.25" customHeight="1" x14ac:dyDescent="0.4">
      <c r="A64" s="320" t="s">
        <v>609</v>
      </c>
      <c r="B64" s="321"/>
      <c r="C64" s="322"/>
      <c r="D64" s="323"/>
      <c r="E64" s="324"/>
      <c r="F64" s="324"/>
      <c r="G64" s="324"/>
      <c r="H64" s="324"/>
      <c r="I64" s="324"/>
      <c r="J64" s="110" t="s">
        <v>610</v>
      </c>
      <c r="K64" s="202" t="str">
        <f>IF(D55="高圧受電設備","※高圧受電設備の接続計画総出力を入力してください※","")</f>
        <v/>
      </c>
      <c r="L64" s="15"/>
      <c r="M64" s="15"/>
      <c r="N64" s="15"/>
      <c r="O64" s="15"/>
      <c r="P64" s="15"/>
      <c r="Q64" s="15"/>
      <c r="R64" s="15"/>
      <c r="AT64" s="44"/>
    </row>
    <row r="65" spans="1:46" ht="24.95" customHeight="1" x14ac:dyDescent="0.4">
      <c r="A65" s="336" t="s">
        <v>15</v>
      </c>
      <c r="B65" s="336"/>
      <c r="C65" s="336"/>
      <c r="D65" s="294"/>
      <c r="E65" s="294"/>
      <c r="F65" s="294"/>
      <c r="G65" s="294"/>
      <c r="H65" s="294"/>
      <c r="I65" s="294"/>
      <c r="J65" s="294"/>
      <c r="K65" s="294"/>
      <c r="L65" s="294"/>
      <c r="M65" s="294"/>
      <c r="N65" s="294"/>
      <c r="O65" s="294"/>
      <c r="P65" s="294"/>
      <c r="Q65" s="294"/>
      <c r="R65" s="294"/>
      <c r="AT65" s="44"/>
    </row>
    <row r="66" spans="1:46" ht="39.950000000000003" customHeight="1" x14ac:dyDescent="0.4">
      <c r="A66" s="337" t="s">
        <v>80</v>
      </c>
      <c r="B66" s="336"/>
      <c r="C66" s="336"/>
      <c r="D66" s="294"/>
      <c r="E66" s="294"/>
      <c r="F66" s="294"/>
      <c r="G66" s="294"/>
      <c r="H66" s="294"/>
      <c r="I66" s="294"/>
      <c r="J66" s="294"/>
      <c r="K66" s="294"/>
      <c r="L66" s="294"/>
      <c r="M66" s="294"/>
      <c r="N66" s="294"/>
      <c r="O66" s="294"/>
      <c r="P66" s="294"/>
      <c r="Q66" s="294"/>
      <c r="R66" s="294"/>
      <c r="AT66" s="44"/>
    </row>
    <row r="67" spans="1:46" ht="24.95" customHeight="1" x14ac:dyDescent="0.4">
      <c r="A67" s="271" t="s">
        <v>95</v>
      </c>
      <c r="B67" s="271"/>
      <c r="C67" s="271"/>
      <c r="D67" s="308">
        <v>156000</v>
      </c>
      <c r="E67" s="309"/>
      <c r="F67" s="309"/>
      <c r="G67" s="309"/>
      <c r="H67" s="309"/>
      <c r="I67" s="309"/>
      <c r="J67" s="309"/>
      <c r="K67" s="309"/>
      <c r="L67" s="309"/>
      <c r="M67" s="309"/>
      <c r="N67" s="309"/>
      <c r="O67" s="309"/>
      <c r="P67" s="309"/>
      <c r="Q67" s="309"/>
      <c r="R67" s="27" t="s">
        <v>4</v>
      </c>
      <c r="AT67" s="44"/>
    </row>
    <row r="68" spans="1:46" ht="24.95" customHeight="1" x14ac:dyDescent="0.4">
      <c r="A68" s="271" t="s">
        <v>96</v>
      </c>
      <c r="B68" s="271"/>
      <c r="C68" s="271"/>
      <c r="D68" s="308"/>
      <c r="E68" s="309"/>
      <c r="F68" s="309"/>
      <c r="G68" s="309"/>
      <c r="H68" s="309"/>
      <c r="I68" s="309"/>
      <c r="J68" s="309"/>
      <c r="K68" s="309"/>
      <c r="L68" s="309"/>
      <c r="M68" s="309"/>
      <c r="N68" s="309"/>
      <c r="O68" s="309"/>
      <c r="P68" s="309"/>
      <c r="Q68" s="309"/>
      <c r="R68" s="27" t="s">
        <v>4</v>
      </c>
      <c r="AT68" s="44"/>
    </row>
    <row r="69" spans="1:46" ht="24.95" customHeight="1" x14ac:dyDescent="0.4">
      <c r="A69" s="313" t="s">
        <v>97</v>
      </c>
      <c r="B69" s="313"/>
      <c r="C69" s="313"/>
      <c r="D69" s="313" t="s">
        <v>75</v>
      </c>
      <c r="E69" s="313"/>
      <c r="F69" s="313"/>
      <c r="G69" s="313"/>
      <c r="H69" s="313"/>
      <c r="I69" s="312" t="s">
        <v>626</v>
      </c>
      <c r="J69" s="312"/>
      <c r="K69" s="312"/>
      <c r="L69" s="312"/>
      <c r="M69" s="312"/>
      <c r="N69" s="312" t="s">
        <v>98</v>
      </c>
      <c r="O69" s="312"/>
      <c r="P69" s="312"/>
      <c r="Q69" s="312"/>
      <c r="R69" s="312"/>
      <c r="S69" s="135" t="s">
        <v>627</v>
      </c>
      <c r="T69" s="157"/>
      <c r="U69" s="136"/>
      <c r="V69" s="136"/>
      <c r="W69" s="136"/>
      <c r="AT69" s="44"/>
    </row>
    <row r="70" spans="1:46" ht="24.95" customHeight="1" x14ac:dyDescent="0.4">
      <c r="A70" s="310">
        <f>D67-D68</f>
        <v>156000</v>
      </c>
      <c r="B70" s="311"/>
      <c r="C70" s="311"/>
      <c r="D70" s="314">
        <f>IF(D59&gt;=90,A70/1,IF(D55=AG56,A70/AH56,IF(D55=AG57,A70/AH57,IF(D55=AG58,A70/AH58,IF(D55=AG59,A70/AH59)))))</f>
        <v>156000</v>
      </c>
      <c r="E70" s="314"/>
      <c r="F70" s="314"/>
      <c r="G70" s="314"/>
      <c r="H70" s="314"/>
      <c r="I70" s="310" t="str">
        <f>IF(D55=AG56,VLOOKUP(D57,D85:F389,3,FALSE),IF(D55=AG57,VLOOKUP(D57,K85:M389,3,FALSE),IF(D55=AG58,VLOOKUP(D57,Q85:R389,2,FALSE),IF(D55=AG59,VLOOKUP(D57,V85:W389,2,FALSE),""))))</f>
        <v/>
      </c>
      <c r="J70" s="311"/>
      <c r="K70" s="311"/>
      <c r="L70" s="311"/>
      <c r="M70" s="311"/>
      <c r="N70" s="314">
        <f>ROUNDDOWN(MIN(D70,I70),-3)</f>
        <v>156000</v>
      </c>
      <c r="O70" s="314"/>
      <c r="P70" s="314"/>
      <c r="Q70" s="314"/>
      <c r="R70" s="314"/>
      <c r="S70" s="133">
        <f>N70*D61</f>
        <v>0</v>
      </c>
      <c r="T70" s="157" t="str">
        <f>IF(I70=N70,"基準額が上限額を超える場合は上限額が所要額となります","")</f>
        <v/>
      </c>
      <c r="U70" s="134"/>
      <c r="V70" s="134"/>
      <c r="W70" s="134"/>
      <c r="AT70" s="44"/>
    </row>
    <row r="71" spans="1:46" ht="24.95" customHeight="1" x14ac:dyDescent="0.4">
      <c r="A71" s="271" t="s">
        <v>99</v>
      </c>
      <c r="B71" s="271"/>
      <c r="C71" s="271"/>
      <c r="D71" s="315"/>
      <c r="E71" s="316"/>
      <c r="F71" s="316"/>
      <c r="G71" s="316"/>
      <c r="H71" s="316"/>
      <c r="I71" s="316"/>
      <c r="J71" s="316"/>
      <c r="K71" s="316"/>
      <c r="L71" s="316"/>
      <c r="M71" s="316"/>
      <c r="N71" s="316"/>
      <c r="O71" s="316"/>
      <c r="P71" s="316"/>
      <c r="Q71" s="316"/>
      <c r="R71" s="28" t="s">
        <v>4</v>
      </c>
      <c r="S71" s="14"/>
      <c r="AT71" s="44"/>
    </row>
    <row r="72" spans="1:46" ht="24.95" customHeight="1" x14ac:dyDescent="0.4">
      <c r="A72" s="271" t="s">
        <v>96</v>
      </c>
      <c r="B72" s="271"/>
      <c r="C72" s="271"/>
      <c r="D72" s="317"/>
      <c r="E72" s="318"/>
      <c r="F72" s="318"/>
      <c r="G72" s="318"/>
      <c r="H72" s="318"/>
      <c r="I72" s="318"/>
      <c r="J72" s="318"/>
      <c r="K72" s="318"/>
      <c r="L72" s="318"/>
      <c r="M72" s="318"/>
      <c r="N72" s="318"/>
      <c r="O72" s="318"/>
      <c r="P72" s="318"/>
      <c r="Q72" s="318"/>
      <c r="R72" s="27" t="s">
        <v>4</v>
      </c>
      <c r="S72" s="14"/>
      <c r="AT72" s="44"/>
    </row>
    <row r="73" spans="1:46" ht="24.95" customHeight="1" x14ac:dyDescent="0.4">
      <c r="A73" s="313" t="s">
        <v>97</v>
      </c>
      <c r="B73" s="313"/>
      <c r="C73" s="313"/>
      <c r="D73" s="313" t="s">
        <v>75</v>
      </c>
      <c r="E73" s="313"/>
      <c r="F73" s="313"/>
      <c r="G73" s="313"/>
      <c r="H73" s="313"/>
      <c r="I73" s="312" t="s">
        <v>100</v>
      </c>
      <c r="J73" s="312"/>
      <c r="K73" s="312"/>
      <c r="L73" s="312"/>
      <c r="M73" s="312"/>
      <c r="N73" s="312" t="s">
        <v>101</v>
      </c>
      <c r="O73" s="312"/>
      <c r="P73" s="312"/>
      <c r="Q73" s="312"/>
      <c r="R73" s="312"/>
      <c r="S73" s="312" t="s">
        <v>629</v>
      </c>
      <c r="T73" s="312"/>
      <c r="U73" s="312"/>
      <c r="V73" s="312"/>
      <c r="W73" s="312"/>
      <c r="AT73" s="44"/>
    </row>
    <row r="74" spans="1:46" ht="24.95" customHeight="1" x14ac:dyDescent="0.4">
      <c r="A74" s="310">
        <f>D71-D72</f>
        <v>0</v>
      </c>
      <c r="B74" s="311"/>
      <c r="C74" s="311"/>
      <c r="D74" s="310">
        <f>A74</f>
        <v>0</v>
      </c>
      <c r="E74" s="311"/>
      <c r="F74" s="311"/>
      <c r="G74" s="311"/>
      <c r="H74" s="311"/>
      <c r="I74" s="340">
        <f>D74</f>
        <v>0</v>
      </c>
      <c r="J74" s="341"/>
      <c r="K74" s="341"/>
      <c r="L74" s="341"/>
      <c r="M74" s="341"/>
      <c r="N74" s="314">
        <f>ROUNDDOWN(I74,-3)</f>
        <v>0</v>
      </c>
      <c r="O74" s="314"/>
      <c r="P74" s="314"/>
      <c r="Q74" s="314"/>
      <c r="R74" s="314"/>
      <c r="S74" s="335">
        <f>SUM(S70,N74)</f>
        <v>0</v>
      </c>
      <c r="T74" s="335"/>
      <c r="U74" s="335"/>
      <c r="V74" s="335"/>
      <c r="W74" s="335"/>
      <c r="AB74" s="14" t="str">
        <f>IF(D55="高圧受電設備","※高圧受電設備の場合は、KWで定められた上限額か、上限額より少ないならば機器と工事費の交付申請額の和の金額を入力ください※","")</f>
        <v/>
      </c>
      <c r="AT74" s="44"/>
    </row>
    <row r="75" spans="1:46" ht="47.25" customHeight="1" thickBot="1" x14ac:dyDescent="0.45">
      <c r="X75" s="22"/>
      <c r="Y75" s="22"/>
      <c r="Z75" s="22"/>
      <c r="AA75" s="22"/>
      <c r="AB75" s="22"/>
      <c r="AC75" s="22"/>
      <c r="AD75" s="22"/>
      <c r="AE75" s="22"/>
      <c r="AF75" s="22"/>
      <c r="AG75" s="22"/>
      <c r="AH75" s="22"/>
      <c r="AI75" s="22"/>
      <c r="AJ75" s="22"/>
      <c r="AT75" s="44"/>
    </row>
    <row r="76" spans="1:46" ht="24.95" hidden="1" customHeight="1" x14ac:dyDescent="0.4">
      <c r="A76" s="26"/>
      <c r="B76" s="26"/>
      <c r="C76" s="26"/>
      <c r="D76" s="26"/>
      <c r="E76" s="26"/>
      <c r="F76" s="26"/>
      <c r="G76" s="26"/>
      <c r="H76" s="26"/>
      <c r="I76" s="26"/>
      <c r="J76" s="26"/>
      <c r="K76" s="26"/>
      <c r="L76" s="26"/>
      <c r="M76" s="26"/>
      <c r="N76" s="26"/>
      <c r="O76" s="26"/>
      <c r="P76" s="26"/>
      <c r="Q76" s="26"/>
      <c r="R76" s="26"/>
      <c r="S76" s="29"/>
      <c r="T76" s="29"/>
      <c r="U76" s="29"/>
      <c r="V76" s="29"/>
      <c r="W76" s="29"/>
      <c r="AT76" s="44"/>
    </row>
    <row r="77" spans="1:46" ht="24.95" hidden="1" customHeight="1" x14ac:dyDescent="0.4">
      <c r="A77" s="327" t="s">
        <v>81</v>
      </c>
      <c r="B77" s="327"/>
      <c r="C77" s="327"/>
      <c r="D77" s="327"/>
      <c r="E77" s="327"/>
      <c r="F77" s="327"/>
      <c r="G77" s="327"/>
      <c r="H77" s="327"/>
      <c r="I77" s="327"/>
      <c r="J77" s="327"/>
      <c r="K77" s="327"/>
      <c r="L77" s="327"/>
      <c r="M77" s="327"/>
      <c r="N77" s="327"/>
      <c r="O77" s="327"/>
      <c r="P77" s="327"/>
      <c r="Q77" s="327"/>
      <c r="R77" s="327"/>
      <c r="S77" s="327" t="s">
        <v>82</v>
      </c>
      <c r="T77" s="327"/>
      <c r="U77" s="327"/>
      <c r="V77" s="327"/>
      <c r="W77" s="327"/>
      <c r="X77" s="327"/>
      <c r="Y77" s="327"/>
      <c r="Z77" s="327"/>
      <c r="AA77" s="327"/>
      <c r="AB77" s="327"/>
      <c r="AC77" s="327"/>
      <c r="AD77" s="327"/>
      <c r="AE77" s="327"/>
      <c r="AF77" s="327"/>
      <c r="AG77" s="327"/>
      <c r="AH77" s="327"/>
      <c r="AI77" s="327"/>
      <c r="AJ77" s="327"/>
      <c r="AT77" s="44"/>
    </row>
    <row r="78" spans="1:46" ht="24.95" hidden="1" customHeight="1" x14ac:dyDescent="0.4">
      <c r="A78" s="328" t="s">
        <v>83</v>
      </c>
      <c r="B78" s="328"/>
      <c r="C78" s="328"/>
      <c r="D78" s="325">
        <f>S74</f>
        <v>0</v>
      </c>
      <c r="E78" s="326"/>
      <c r="F78" s="326"/>
      <c r="G78" s="326"/>
      <c r="H78" s="326"/>
      <c r="I78" s="326"/>
      <c r="J78" s="326"/>
      <c r="K78" s="326"/>
      <c r="L78" s="326"/>
      <c r="M78" s="326"/>
      <c r="N78" s="326"/>
      <c r="O78" s="326"/>
      <c r="P78" s="326"/>
      <c r="Q78" s="326"/>
      <c r="R78" s="23" t="s">
        <v>4</v>
      </c>
      <c r="S78" s="329" t="s">
        <v>84</v>
      </c>
      <c r="T78" s="330"/>
      <c r="U78" s="330"/>
      <c r="V78" s="330"/>
      <c r="W78" s="330"/>
      <c r="X78" s="331"/>
      <c r="Y78" s="325">
        <f>SUM(A70*D61,A74)</f>
        <v>0</v>
      </c>
      <c r="Z78" s="326"/>
      <c r="AA78" s="326"/>
      <c r="AB78" s="326"/>
      <c r="AC78" s="326"/>
      <c r="AD78" s="326"/>
      <c r="AE78" s="326"/>
      <c r="AF78" s="326"/>
      <c r="AG78" s="326"/>
      <c r="AH78" s="326"/>
      <c r="AI78" s="326"/>
      <c r="AJ78" s="23" t="s">
        <v>4</v>
      </c>
      <c r="AT78" s="44"/>
    </row>
    <row r="79" spans="1:46" ht="24.95" hidden="1" customHeight="1" x14ac:dyDescent="0.4">
      <c r="A79" s="271" t="s">
        <v>85</v>
      </c>
      <c r="B79" s="271"/>
      <c r="C79" s="271"/>
      <c r="D79" s="308"/>
      <c r="E79" s="309"/>
      <c r="F79" s="309"/>
      <c r="G79" s="309"/>
      <c r="H79" s="309"/>
      <c r="I79" s="309"/>
      <c r="J79" s="309"/>
      <c r="K79" s="309"/>
      <c r="L79" s="309"/>
      <c r="M79" s="309"/>
      <c r="N79" s="309"/>
      <c r="O79" s="309"/>
      <c r="P79" s="309"/>
      <c r="Q79" s="309"/>
      <c r="R79" s="24" t="s">
        <v>4</v>
      </c>
      <c r="S79" s="278" t="s">
        <v>86</v>
      </c>
      <c r="T79" s="279"/>
      <c r="U79" s="279"/>
      <c r="V79" s="279"/>
      <c r="W79" s="280"/>
      <c r="X79" s="25"/>
      <c r="Y79" s="308"/>
      <c r="Z79" s="309"/>
      <c r="AA79" s="309"/>
      <c r="AB79" s="309"/>
      <c r="AC79" s="309"/>
      <c r="AD79" s="309"/>
      <c r="AE79" s="309"/>
      <c r="AF79" s="309"/>
      <c r="AG79" s="309"/>
      <c r="AH79" s="309"/>
      <c r="AI79" s="309"/>
      <c r="AJ79" s="24" t="s">
        <v>4</v>
      </c>
      <c r="AT79" s="44"/>
    </row>
    <row r="80" spans="1:46" ht="24.95" hidden="1" customHeight="1" x14ac:dyDescent="0.4">
      <c r="A80" s="328" t="s">
        <v>87</v>
      </c>
      <c r="B80" s="328"/>
      <c r="C80" s="328"/>
      <c r="D80" s="325">
        <f>IFERROR(SUM(D78:Q79),"")</f>
        <v>0</v>
      </c>
      <c r="E80" s="326"/>
      <c r="F80" s="326"/>
      <c r="G80" s="326"/>
      <c r="H80" s="326"/>
      <c r="I80" s="326"/>
      <c r="J80" s="326"/>
      <c r="K80" s="326"/>
      <c r="L80" s="326"/>
      <c r="M80" s="326"/>
      <c r="N80" s="326"/>
      <c r="O80" s="326"/>
      <c r="P80" s="326"/>
      <c r="Q80" s="326"/>
      <c r="R80" s="23" t="s">
        <v>4</v>
      </c>
      <c r="S80" s="329" t="s">
        <v>88</v>
      </c>
      <c r="T80" s="330"/>
      <c r="U80" s="330"/>
      <c r="V80" s="330"/>
      <c r="W80" s="330"/>
      <c r="X80" s="331"/>
      <c r="Y80" s="325">
        <f>IFERROR(SUM(Y78:AI79),"")</f>
        <v>0</v>
      </c>
      <c r="Z80" s="326"/>
      <c r="AA80" s="326"/>
      <c r="AB80" s="326"/>
      <c r="AC80" s="326"/>
      <c r="AD80" s="326"/>
      <c r="AE80" s="326"/>
      <c r="AF80" s="326"/>
      <c r="AG80" s="326"/>
      <c r="AH80" s="326"/>
      <c r="AI80" s="326"/>
      <c r="AJ80" s="23" t="s">
        <v>4</v>
      </c>
      <c r="AT80" s="44"/>
    </row>
    <row r="81" spans="1:46" ht="24.95" hidden="1" customHeight="1" x14ac:dyDescent="0.4">
      <c r="AT81" s="44"/>
    </row>
    <row r="82" spans="1:46" ht="24.95" hidden="1" customHeight="1" x14ac:dyDescent="0.4">
      <c r="B82" s="30" t="s">
        <v>592</v>
      </c>
      <c r="C82" s="30"/>
      <c r="D82" s="30"/>
      <c r="E82" s="30"/>
      <c r="F82" s="30"/>
      <c r="G82" s="30"/>
      <c r="H82" s="30"/>
      <c r="I82" t="s">
        <v>593</v>
      </c>
      <c r="J82" s="30"/>
      <c r="K82" s="30"/>
      <c r="L82" s="30"/>
      <c r="M82" s="30"/>
      <c r="N82" s="30"/>
      <c r="P82" s="30" t="s">
        <v>602</v>
      </c>
      <c r="Q82" s="30"/>
      <c r="R82" s="30"/>
      <c r="U82" t="s">
        <v>595</v>
      </c>
    </row>
    <row r="83" spans="1:46" ht="24.95" hidden="1" customHeight="1" x14ac:dyDescent="0.4">
      <c r="B83" s="86" t="s">
        <v>104</v>
      </c>
      <c r="C83" s="87" t="s">
        <v>105</v>
      </c>
      <c r="D83" s="88" t="s">
        <v>106</v>
      </c>
      <c r="E83" s="89" t="s">
        <v>107</v>
      </c>
      <c r="F83" s="137" t="s">
        <v>628</v>
      </c>
      <c r="G83" s="78"/>
      <c r="H83" s="78"/>
      <c r="I83" s="347" t="s">
        <v>614</v>
      </c>
      <c r="J83" s="54" t="s">
        <v>105</v>
      </c>
      <c r="K83" s="48" t="s">
        <v>106</v>
      </c>
      <c r="L83" s="55" t="s">
        <v>107</v>
      </c>
      <c r="M83" s="138" t="s">
        <v>628</v>
      </c>
      <c r="N83" s="78"/>
      <c r="O83" s="78"/>
      <c r="P83" s="264" t="s">
        <v>587</v>
      </c>
      <c r="Q83" s="264" t="s">
        <v>588</v>
      </c>
      <c r="R83" s="267" t="s">
        <v>628</v>
      </c>
      <c r="U83" s="266" t="s">
        <v>589</v>
      </c>
      <c r="V83" s="266" t="s">
        <v>590</v>
      </c>
      <c r="W83" s="262" t="s">
        <v>628</v>
      </c>
    </row>
    <row r="84" spans="1:46" ht="24.95" hidden="1" customHeight="1" x14ac:dyDescent="0.4">
      <c r="B84" s="90"/>
      <c r="C84" s="31" t="s">
        <v>108</v>
      </c>
      <c r="D84" s="49"/>
      <c r="E84" s="91"/>
      <c r="F84" s="91"/>
      <c r="G84" s="78"/>
      <c r="H84" s="78"/>
      <c r="I84" s="348"/>
      <c r="J84" s="31" t="s">
        <v>108</v>
      </c>
      <c r="K84" s="49"/>
      <c r="L84" s="56"/>
      <c r="M84" s="139"/>
      <c r="N84" s="78"/>
      <c r="O84" s="78"/>
      <c r="P84" s="265"/>
      <c r="Q84" s="265"/>
      <c r="R84" s="265"/>
      <c r="U84" s="263"/>
      <c r="V84" s="263"/>
      <c r="W84" s="263"/>
    </row>
    <row r="85" spans="1:46" ht="24.95" hidden="1" customHeight="1" x14ac:dyDescent="0.4">
      <c r="A85" s="81" t="s">
        <v>109</v>
      </c>
      <c r="B85" s="92" t="s">
        <v>596</v>
      </c>
      <c r="C85" s="34" t="s">
        <v>110</v>
      </c>
      <c r="D85" s="32" t="s">
        <v>111</v>
      </c>
      <c r="E85" s="93">
        <v>100</v>
      </c>
      <c r="F85" s="93">
        <v>6000000</v>
      </c>
      <c r="G85" s="78"/>
      <c r="H85" s="130" t="s">
        <v>615</v>
      </c>
      <c r="I85" s="349" t="s">
        <v>420</v>
      </c>
      <c r="J85" s="65" t="s">
        <v>421</v>
      </c>
      <c r="K85" s="60" t="s">
        <v>422</v>
      </c>
      <c r="L85" s="60">
        <v>6</v>
      </c>
      <c r="M85" s="140">
        <v>110000</v>
      </c>
      <c r="N85" s="58"/>
      <c r="O85" s="144" t="s">
        <v>698</v>
      </c>
      <c r="P85" s="256" t="s">
        <v>634</v>
      </c>
      <c r="Q85" s="149" t="s">
        <v>644</v>
      </c>
      <c r="R85" s="36">
        <v>750000</v>
      </c>
      <c r="T85" s="156" t="s">
        <v>708</v>
      </c>
      <c r="U85" s="149" t="s">
        <v>687</v>
      </c>
      <c r="V85" s="149" t="s">
        <v>688</v>
      </c>
      <c r="W85" s="150">
        <v>150000</v>
      </c>
    </row>
    <row r="86" spans="1:46" ht="24.95" hidden="1" customHeight="1" x14ac:dyDescent="0.4">
      <c r="A86" s="82" t="s">
        <v>134</v>
      </c>
      <c r="B86" s="94"/>
      <c r="C86" s="46"/>
      <c r="D86" s="32" t="s">
        <v>112</v>
      </c>
      <c r="E86" s="93">
        <v>100</v>
      </c>
      <c r="F86" s="93">
        <v>6000000</v>
      </c>
      <c r="G86" s="78"/>
      <c r="H86" s="131" t="s">
        <v>616</v>
      </c>
      <c r="I86" s="350"/>
      <c r="J86" s="67"/>
      <c r="K86" s="60" t="s">
        <v>423</v>
      </c>
      <c r="L86" s="60">
        <v>4</v>
      </c>
      <c r="M86" s="140">
        <v>195000</v>
      </c>
      <c r="N86" s="58"/>
      <c r="O86" s="144" t="s">
        <v>699</v>
      </c>
      <c r="P86" s="261"/>
      <c r="Q86" s="149" t="s">
        <v>645</v>
      </c>
      <c r="R86" s="36">
        <v>750000</v>
      </c>
      <c r="T86" s="149" t="s">
        <v>709</v>
      </c>
      <c r="U86" s="149" t="s">
        <v>689</v>
      </c>
      <c r="V86" s="149" t="s">
        <v>690</v>
      </c>
      <c r="W86" s="151">
        <v>500000</v>
      </c>
    </row>
    <row r="87" spans="1:46" ht="24.95" hidden="1" customHeight="1" x14ac:dyDescent="0.4">
      <c r="A87" s="82" t="s">
        <v>177</v>
      </c>
      <c r="B87" s="94"/>
      <c r="C87" s="46"/>
      <c r="D87" s="32" t="s">
        <v>113</v>
      </c>
      <c r="E87" s="93">
        <v>100</v>
      </c>
      <c r="F87" s="93">
        <v>6000000</v>
      </c>
      <c r="G87" s="78"/>
      <c r="H87" s="130" t="s">
        <v>617</v>
      </c>
      <c r="I87" s="350"/>
      <c r="J87" s="67"/>
      <c r="K87" s="60" t="s">
        <v>424</v>
      </c>
      <c r="L87" s="60">
        <v>4</v>
      </c>
      <c r="M87" s="140">
        <v>200000</v>
      </c>
      <c r="N87" s="58"/>
      <c r="O87" s="144" t="s">
        <v>700</v>
      </c>
      <c r="P87" s="257"/>
      <c r="Q87" s="149" t="s">
        <v>646</v>
      </c>
      <c r="R87" s="36">
        <v>750000</v>
      </c>
      <c r="T87" s="149" t="s">
        <v>710</v>
      </c>
      <c r="U87" s="149" t="s">
        <v>639</v>
      </c>
      <c r="V87" s="149" t="s">
        <v>691</v>
      </c>
      <c r="W87" s="151">
        <v>216000</v>
      </c>
    </row>
    <row r="88" spans="1:46" ht="24.95" hidden="1" customHeight="1" x14ac:dyDescent="0.4">
      <c r="A88" s="82" t="s">
        <v>188</v>
      </c>
      <c r="B88" s="94"/>
      <c r="C88" s="46"/>
      <c r="D88" s="32" t="s">
        <v>114</v>
      </c>
      <c r="E88" s="93">
        <v>100</v>
      </c>
      <c r="F88" s="93">
        <v>6000000</v>
      </c>
      <c r="G88" s="78"/>
      <c r="H88" s="131" t="s">
        <v>618</v>
      </c>
      <c r="I88" s="350"/>
      <c r="J88" s="67"/>
      <c r="K88" s="60" t="s">
        <v>425</v>
      </c>
      <c r="L88" s="60">
        <v>4</v>
      </c>
      <c r="M88" s="140">
        <v>110000</v>
      </c>
      <c r="N88" s="58"/>
      <c r="O88" s="143" t="s">
        <v>701</v>
      </c>
      <c r="P88" s="256" t="s">
        <v>635</v>
      </c>
      <c r="Q88" s="149" t="s">
        <v>647</v>
      </c>
      <c r="R88" s="36">
        <v>750000</v>
      </c>
      <c r="T88" s="149" t="s">
        <v>711</v>
      </c>
      <c r="U88" s="149" t="s">
        <v>639</v>
      </c>
      <c r="V88" s="149" t="s">
        <v>692</v>
      </c>
      <c r="W88" s="151">
        <v>150000</v>
      </c>
    </row>
    <row r="89" spans="1:46" ht="24.95" hidden="1" customHeight="1" x14ac:dyDescent="0.4">
      <c r="A89" s="55" t="s">
        <v>202</v>
      </c>
      <c r="B89" s="94"/>
      <c r="C89" s="46"/>
      <c r="D89" s="32" t="s">
        <v>115</v>
      </c>
      <c r="E89" s="93">
        <v>100</v>
      </c>
      <c r="F89" s="93">
        <v>6000000</v>
      </c>
      <c r="G89" s="78"/>
      <c r="H89" s="130" t="s">
        <v>619</v>
      </c>
      <c r="I89" s="350"/>
      <c r="J89" s="67"/>
      <c r="K89" s="60" t="s">
        <v>426</v>
      </c>
      <c r="L89" s="60">
        <v>4</v>
      </c>
      <c r="M89" s="140">
        <v>156000</v>
      </c>
      <c r="N89" s="58"/>
      <c r="O89" s="143" t="s">
        <v>702</v>
      </c>
      <c r="P89" s="261"/>
      <c r="Q89" s="149" t="s">
        <v>648</v>
      </c>
      <c r="R89" s="36">
        <v>750000</v>
      </c>
      <c r="T89" s="149" t="s">
        <v>712</v>
      </c>
      <c r="U89" s="149" t="s">
        <v>639</v>
      </c>
      <c r="V89" s="149" t="s">
        <v>693</v>
      </c>
      <c r="W89" s="151">
        <v>150000</v>
      </c>
    </row>
    <row r="90" spans="1:46" ht="24.95" hidden="1" customHeight="1" x14ac:dyDescent="0.4">
      <c r="A90" s="203" t="s">
        <v>218</v>
      </c>
      <c r="B90" s="94"/>
      <c r="C90" s="46"/>
      <c r="D90" s="32" t="s">
        <v>116</v>
      </c>
      <c r="E90" s="93">
        <v>100</v>
      </c>
      <c r="F90" s="93">
        <v>6000000</v>
      </c>
      <c r="G90" s="78"/>
      <c r="H90" s="130" t="s">
        <v>620</v>
      </c>
      <c r="I90" s="350"/>
      <c r="J90" s="67"/>
      <c r="K90" s="60" t="s">
        <v>427</v>
      </c>
      <c r="L90" s="60">
        <v>4</v>
      </c>
      <c r="M90" s="140">
        <v>117000</v>
      </c>
      <c r="N90" s="58"/>
      <c r="O90" s="144" t="s">
        <v>703</v>
      </c>
      <c r="P90" s="261"/>
      <c r="Q90" s="149" t="s">
        <v>649</v>
      </c>
      <c r="R90" s="36">
        <v>750000</v>
      </c>
      <c r="U90" s="149" t="s">
        <v>694</v>
      </c>
      <c r="V90" s="149" t="s">
        <v>695</v>
      </c>
      <c r="W90" s="151">
        <v>364000</v>
      </c>
    </row>
    <row r="91" spans="1:46" ht="24.95" hidden="1" customHeight="1" x14ac:dyDescent="0.4">
      <c r="A91" s="204" t="s">
        <v>600</v>
      </c>
      <c r="B91" s="94"/>
      <c r="C91" s="46"/>
      <c r="D91" s="32" t="s">
        <v>117</v>
      </c>
      <c r="E91" s="93">
        <v>100</v>
      </c>
      <c r="F91" s="93">
        <v>6000000</v>
      </c>
      <c r="G91" s="78"/>
      <c r="H91" s="131" t="s">
        <v>621</v>
      </c>
      <c r="I91" s="350"/>
      <c r="J91" s="67"/>
      <c r="K91" s="60" t="s">
        <v>428</v>
      </c>
      <c r="L91" s="60">
        <v>4</v>
      </c>
      <c r="M91" s="140">
        <v>162000</v>
      </c>
      <c r="N91" s="58"/>
      <c r="O91" s="144" t="s">
        <v>704</v>
      </c>
      <c r="P91" s="257"/>
      <c r="Q91" s="149" t="s">
        <v>650</v>
      </c>
      <c r="R91" s="36">
        <v>750000</v>
      </c>
      <c r="U91" s="149" t="s">
        <v>696</v>
      </c>
      <c r="V91" s="149" t="s">
        <v>697</v>
      </c>
      <c r="W91" s="151">
        <v>47000</v>
      </c>
    </row>
    <row r="92" spans="1:46" ht="24.95" hidden="1" customHeight="1" x14ac:dyDescent="0.4">
      <c r="A92" s="205" t="s">
        <v>205</v>
      </c>
      <c r="B92" s="94"/>
      <c r="C92" s="46"/>
      <c r="D92" s="32" t="s">
        <v>118</v>
      </c>
      <c r="E92" s="93">
        <v>100</v>
      </c>
      <c r="F92" s="93">
        <v>6000000</v>
      </c>
      <c r="G92" s="78"/>
      <c r="H92" s="131" t="s">
        <v>622</v>
      </c>
      <c r="I92" s="350"/>
      <c r="J92" s="67"/>
      <c r="K92" s="60" t="s">
        <v>429</v>
      </c>
      <c r="L92" s="60">
        <v>3.2</v>
      </c>
      <c r="M92" s="140">
        <v>91000</v>
      </c>
      <c r="N92" s="58"/>
      <c r="O92" s="144" t="s">
        <v>707</v>
      </c>
      <c r="P92" s="256" t="s">
        <v>636</v>
      </c>
      <c r="Q92" s="149" t="s">
        <v>651</v>
      </c>
      <c r="R92" s="36">
        <v>750000</v>
      </c>
    </row>
    <row r="93" spans="1:46" ht="24.95" hidden="1" customHeight="1" x14ac:dyDescent="0.4">
      <c r="A93" s="205" t="s">
        <v>238</v>
      </c>
      <c r="B93" s="94"/>
      <c r="C93" s="47"/>
      <c r="D93" s="32" t="s">
        <v>119</v>
      </c>
      <c r="E93" s="93">
        <v>100</v>
      </c>
      <c r="F93" s="93">
        <v>6000000</v>
      </c>
      <c r="G93" s="78"/>
      <c r="H93" s="130" t="s">
        <v>623</v>
      </c>
      <c r="I93" s="350"/>
      <c r="J93" s="67"/>
      <c r="K93" s="60" t="s">
        <v>430</v>
      </c>
      <c r="L93" s="60">
        <v>3.2</v>
      </c>
      <c r="M93" s="140">
        <v>123000</v>
      </c>
      <c r="N93" s="58"/>
      <c r="O93" s="144" t="s">
        <v>705</v>
      </c>
      <c r="P93" s="261"/>
      <c r="Q93" s="149" t="s">
        <v>652</v>
      </c>
      <c r="R93" s="36">
        <v>750000</v>
      </c>
    </row>
    <row r="94" spans="1:46" ht="24.95" hidden="1" customHeight="1" x14ac:dyDescent="0.4">
      <c r="A94" s="203" t="s">
        <v>251</v>
      </c>
      <c r="B94" s="94"/>
      <c r="C94" s="34" t="s">
        <v>120</v>
      </c>
      <c r="D94" s="32" t="s">
        <v>121</v>
      </c>
      <c r="E94" s="93">
        <v>55</v>
      </c>
      <c r="F94" s="93">
        <v>1300000</v>
      </c>
      <c r="G94" s="58"/>
      <c r="H94" s="132" t="s">
        <v>624</v>
      </c>
      <c r="I94" s="350"/>
      <c r="J94" s="67"/>
      <c r="K94" s="60" t="s">
        <v>431</v>
      </c>
      <c r="L94" s="60">
        <v>6</v>
      </c>
      <c r="M94" s="140">
        <v>143000</v>
      </c>
      <c r="N94" s="58"/>
      <c r="O94" s="143" t="s">
        <v>706</v>
      </c>
      <c r="P94" s="261"/>
      <c r="Q94" s="149" t="s">
        <v>653</v>
      </c>
      <c r="R94" s="36">
        <v>750000</v>
      </c>
    </row>
    <row r="95" spans="1:46" ht="24.95" hidden="1" customHeight="1" x14ac:dyDescent="0.4">
      <c r="A95" s="205" t="s">
        <v>283</v>
      </c>
      <c r="B95" s="94"/>
      <c r="C95" s="46"/>
      <c r="D95" s="32" t="s">
        <v>122</v>
      </c>
      <c r="E95" s="93">
        <v>55</v>
      </c>
      <c r="F95" s="93">
        <v>1600000</v>
      </c>
      <c r="G95" s="58"/>
      <c r="H95" s="131" t="s">
        <v>625</v>
      </c>
      <c r="I95" s="350"/>
      <c r="J95" s="67"/>
      <c r="K95" s="60" t="s">
        <v>432</v>
      </c>
      <c r="L95" s="60">
        <v>6</v>
      </c>
      <c r="M95" s="140">
        <v>173000</v>
      </c>
      <c r="N95" s="58"/>
      <c r="O95" s="145"/>
      <c r="P95" s="261"/>
      <c r="Q95" s="149" t="s">
        <v>654</v>
      </c>
      <c r="R95" s="36">
        <v>750000</v>
      </c>
    </row>
    <row r="96" spans="1:46" ht="24.95" hidden="1" customHeight="1" x14ac:dyDescent="0.4">
      <c r="A96" s="205" t="s">
        <v>297</v>
      </c>
      <c r="B96" s="94"/>
      <c r="C96" s="46"/>
      <c r="D96" s="32" t="s">
        <v>123</v>
      </c>
      <c r="E96" s="93">
        <v>55</v>
      </c>
      <c r="F96" s="93">
        <v>1600000</v>
      </c>
      <c r="G96" s="58"/>
      <c r="H96" s="131" t="s">
        <v>633</v>
      </c>
      <c r="I96" s="350"/>
      <c r="J96" s="68"/>
      <c r="K96" s="60" t="s">
        <v>433</v>
      </c>
      <c r="L96" s="60">
        <v>6</v>
      </c>
      <c r="M96" s="140">
        <v>188000</v>
      </c>
      <c r="N96" s="58"/>
      <c r="O96" s="145"/>
      <c r="P96" s="261"/>
      <c r="Q96" s="149" t="s">
        <v>655</v>
      </c>
      <c r="R96" s="36">
        <v>750000</v>
      </c>
    </row>
    <row r="97" spans="1:18" ht="24.95" hidden="1" customHeight="1" x14ac:dyDescent="0.4">
      <c r="A97" s="205" t="s">
        <v>303</v>
      </c>
      <c r="B97" s="94"/>
      <c r="C97" s="46"/>
      <c r="D97" s="32" t="s">
        <v>124</v>
      </c>
      <c r="E97" s="93">
        <v>55</v>
      </c>
      <c r="F97" s="93">
        <v>1750000</v>
      </c>
      <c r="G97" s="58"/>
      <c r="H97" s="130" t="s">
        <v>714</v>
      </c>
      <c r="I97" s="350"/>
      <c r="J97" s="65" t="s">
        <v>434</v>
      </c>
      <c r="K97" s="60" t="s">
        <v>435</v>
      </c>
      <c r="L97" s="60">
        <v>4</v>
      </c>
      <c r="M97" s="140">
        <v>1000</v>
      </c>
      <c r="N97" s="58"/>
      <c r="O97" s="146"/>
      <c r="P97" s="257"/>
      <c r="Q97" s="149" t="s">
        <v>656</v>
      </c>
      <c r="R97" s="36">
        <v>750000</v>
      </c>
    </row>
    <row r="98" spans="1:18" ht="24.95" hidden="1" customHeight="1" x14ac:dyDescent="0.4">
      <c r="A98" s="206" t="s">
        <v>333</v>
      </c>
      <c r="B98" s="94"/>
      <c r="C98" s="46"/>
      <c r="D98" s="32" t="s">
        <v>125</v>
      </c>
      <c r="E98" s="93">
        <v>50</v>
      </c>
      <c r="F98" s="93">
        <v>1450000</v>
      </c>
      <c r="G98" s="58"/>
      <c r="H98" s="132" t="s">
        <v>717</v>
      </c>
      <c r="I98" s="350"/>
      <c r="J98" s="67"/>
      <c r="K98" s="60" t="s">
        <v>436</v>
      </c>
      <c r="L98" s="60">
        <v>4</v>
      </c>
      <c r="M98" s="140">
        <v>1000</v>
      </c>
      <c r="N98" s="58"/>
      <c r="P98" s="143" t="s">
        <v>637</v>
      </c>
      <c r="Q98" s="149" t="s">
        <v>657</v>
      </c>
      <c r="R98" s="36">
        <v>550000</v>
      </c>
    </row>
    <row r="99" spans="1:18" ht="24.95" hidden="1" customHeight="1" x14ac:dyDescent="0.4">
      <c r="A99" s="206" t="s">
        <v>335</v>
      </c>
      <c r="B99" s="94"/>
      <c r="C99" s="46"/>
      <c r="D99" s="32" t="s">
        <v>126</v>
      </c>
      <c r="E99" s="93">
        <v>50</v>
      </c>
      <c r="F99" s="93">
        <v>1750000</v>
      </c>
      <c r="G99" s="58"/>
      <c r="H99" s="131" t="s">
        <v>716</v>
      </c>
      <c r="I99" s="350"/>
      <c r="J99" s="67"/>
      <c r="K99" s="60" t="s">
        <v>437</v>
      </c>
      <c r="L99" s="60">
        <v>4</v>
      </c>
      <c r="M99" s="140">
        <v>1000</v>
      </c>
      <c r="N99" s="58"/>
      <c r="P99" s="143" t="s">
        <v>638</v>
      </c>
      <c r="Q99" s="149" t="s">
        <v>658</v>
      </c>
      <c r="R99" s="36">
        <v>375000</v>
      </c>
    </row>
    <row r="100" spans="1:18" ht="24.95" hidden="1" customHeight="1" x14ac:dyDescent="0.4">
      <c r="A100" s="205" t="s">
        <v>337</v>
      </c>
      <c r="B100" s="94"/>
      <c r="C100" s="46"/>
      <c r="D100" s="32" t="s">
        <v>127</v>
      </c>
      <c r="E100" s="93">
        <v>50</v>
      </c>
      <c r="F100" s="93">
        <v>1850000</v>
      </c>
      <c r="G100" s="58"/>
      <c r="H100" s="131" t="s">
        <v>715</v>
      </c>
      <c r="I100" s="350"/>
      <c r="J100" s="67"/>
      <c r="K100" s="60" t="s">
        <v>438</v>
      </c>
      <c r="L100" s="60">
        <v>4</v>
      </c>
      <c r="M100" s="140">
        <v>1000</v>
      </c>
      <c r="N100" s="58"/>
      <c r="P100" s="256" t="s">
        <v>639</v>
      </c>
      <c r="Q100" s="149" t="s">
        <v>659</v>
      </c>
      <c r="R100" s="36">
        <v>550000</v>
      </c>
    </row>
    <row r="101" spans="1:18" ht="24.95" hidden="1" customHeight="1" x14ac:dyDescent="0.4">
      <c r="A101" s="207" t="s">
        <v>601</v>
      </c>
      <c r="B101" s="94"/>
      <c r="C101" s="46"/>
      <c r="D101" s="32" t="s">
        <v>128</v>
      </c>
      <c r="E101" s="93">
        <v>50</v>
      </c>
      <c r="F101" s="93">
        <v>1850000</v>
      </c>
      <c r="G101" s="58"/>
      <c r="H101" s="76"/>
      <c r="I101" s="350"/>
      <c r="J101" s="67"/>
      <c r="K101" s="60" t="s">
        <v>439</v>
      </c>
      <c r="L101" s="60">
        <v>4</v>
      </c>
      <c r="M101" s="140">
        <v>5000</v>
      </c>
      <c r="N101" s="58"/>
      <c r="O101" s="145"/>
      <c r="P101" s="261"/>
      <c r="Q101" s="149" t="s">
        <v>660</v>
      </c>
      <c r="R101" s="36">
        <v>550000</v>
      </c>
    </row>
    <row r="102" spans="1:18" ht="24.95" hidden="1" customHeight="1" x14ac:dyDescent="0.4">
      <c r="A102" s="208" t="s">
        <v>413</v>
      </c>
      <c r="B102" s="94"/>
      <c r="C102" s="46"/>
      <c r="D102" s="32" t="s">
        <v>129</v>
      </c>
      <c r="E102" s="93">
        <v>50</v>
      </c>
      <c r="F102" s="93">
        <v>2100000</v>
      </c>
      <c r="G102" s="58"/>
      <c r="H102" s="66"/>
      <c r="I102" s="350"/>
      <c r="J102" s="67"/>
      <c r="K102" s="60" t="s">
        <v>440</v>
      </c>
      <c r="L102" s="60">
        <v>4</v>
      </c>
      <c r="M102" s="140">
        <v>5000</v>
      </c>
      <c r="N102" s="58"/>
      <c r="O102" s="145"/>
      <c r="P102" s="261"/>
      <c r="Q102" s="149" t="s">
        <v>661</v>
      </c>
      <c r="R102" s="36">
        <v>650000</v>
      </c>
    </row>
    <row r="103" spans="1:18" ht="24.95" hidden="1" customHeight="1" x14ac:dyDescent="0.4">
      <c r="A103" s="209" t="s">
        <v>415</v>
      </c>
      <c r="B103" s="94"/>
      <c r="C103" s="46"/>
      <c r="D103" s="32" t="s">
        <v>130</v>
      </c>
      <c r="E103" s="93">
        <v>50</v>
      </c>
      <c r="F103" s="93">
        <v>1950000</v>
      </c>
      <c r="G103" s="58"/>
      <c r="H103" s="66"/>
      <c r="I103" s="350"/>
      <c r="J103" s="67"/>
      <c r="K103" s="60" t="s">
        <v>441</v>
      </c>
      <c r="L103" s="60">
        <v>4</v>
      </c>
      <c r="M103" s="140">
        <v>5000</v>
      </c>
      <c r="N103" s="58"/>
      <c r="O103" s="145"/>
      <c r="P103" s="261"/>
      <c r="Q103" s="149" t="s">
        <v>662</v>
      </c>
      <c r="R103" s="36">
        <v>650000</v>
      </c>
    </row>
    <row r="104" spans="1:18" ht="24.95" hidden="1" customHeight="1" x14ac:dyDescent="0.4">
      <c r="A104" s="208" t="s">
        <v>418</v>
      </c>
      <c r="B104" s="94"/>
      <c r="C104" s="46"/>
      <c r="D104" s="32" t="s">
        <v>131</v>
      </c>
      <c r="E104" s="93">
        <v>50</v>
      </c>
      <c r="F104" s="93">
        <v>2250000</v>
      </c>
      <c r="G104" s="58"/>
      <c r="H104" s="66"/>
      <c r="I104" s="350"/>
      <c r="J104" s="67"/>
      <c r="K104" s="60" t="s">
        <v>442</v>
      </c>
      <c r="L104" s="60">
        <v>4</v>
      </c>
      <c r="M104" s="140">
        <v>5000</v>
      </c>
      <c r="N104" s="58"/>
      <c r="O104" s="145"/>
      <c r="P104" s="261"/>
      <c r="Q104" s="149" t="s">
        <v>663</v>
      </c>
      <c r="R104" s="36">
        <v>750000</v>
      </c>
    </row>
    <row r="105" spans="1:18" ht="24.95" hidden="1" customHeight="1" x14ac:dyDescent="0.4">
      <c r="A105" s="210" t="s">
        <v>753</v>
      </c>
      <c r="B105" s="94"/>
      <c r="C105" s="46"/>
      <c r="D105" s="32" t="s">
        <v>132</v>
      </c>
      <c r="E105" s="93">
        <v>50</v>
      </c>
      <c r="F105" s="93">
        <v>2250000</v>
      </c>
      <c r="G105" s="58"/>
      <c r="H105" s="66"/>
      <c r="I105" s="350"/>
      <c r="J105" s="67"/>
      <c r="K105" s="60" t="s">
        <v>443</v>
      </c>
      <c r="L105" s="60">
        <v>4</v>
      </c>
      <c r="M105" s="140">
        <v>2000</v>
      </c>
      <c r="N105" s="58"/>
      <c r="O105" s="145"/>
      <c r="P105" s="261"/>
      <c r="Q105" s="149" t="s">
        <v>664</v>
      </c>
      <c r="R105" s="36">
        <v>750000</v>
      </c>
    </row>
    <row r="106" spans="1:18" ht="24.95" hidden="1" customHeight="1" x14ac:dyDescent="0.4">
      <c r="A106" s="83"/>
      <c r="B106" s="95"/>
      <c r="C106" s="47"/>
      <c r="D106" s="32" t="s">
        <v>133</v>
      </c>
      <c r="E106" s="93">
        <v>50</v>
      </c>
      <c r="F106" s="93">
        <v>2250000</v>
      </c>
      <c r="G106" s="58"/>
      <c r="H106" s="66"/>
      <c r="I106" s="350"/>
      <c r="J106" s="67"/>
      <c r="K106" s="60" t="s">
        <v>444</v>
      </c>
      <c r="L106" s="60">
        <v>4</v>
      </c>
      <c r="M106" s="140">
        <v>2000</v>
      </c>
      <c r="N106" s="58"/>
      <c r="O106" s="145"/>
      <c r="P106" s="261"/>
      <c r="Q106" s="149" t="s">
        <v>665</v>
      </c>
      <c r="R106" s="36">
        <v>750000</v>
      </c>
    </row>
    <row r="107" spans="1:18" ht="24.95" hidden="1" customHeight="1" x14ac:dyDescent="0.4">
      <c r="B107" s="96" t="s">
        <v>134</v>
      </c>
      <c r="C107" s="34" t="s">
        <v>110</v>
      </c>
      <c r="D107" s="32" t="s">
        <v>135</v>
      </c>
      <c r="E107" s="93">
        <v>200</v>
      </c>
      <c r="F107" s="93">
        <v>15000000</v>
      </c>
      <c r="G107" s="58"/>
      <c r="H107" s="66"/>
      <c r="I107" s="350"/>
      <c r="J107" s="67"/>
      <c r="K107" s="60" t="s">
        <v>445</v>
      </c>
      <c r="L107" s="60">
        <v>4</v>
      </c>
      <c r="M107" s="140">
        <v>20000</v>
      </c>
      <c r="N107" s="58"/>
      <c r="O107" s="145"/>
      <c r="P107" s="261"/>
      <c r="Q107" s="149" t="s">
        <v>666</v>
      </c>
      <c r="R107" s="36">
        <v>750000</v>
      </c>
    </row>
    <row r="108" spans="1:18" ht="24.95" hidden="1" customHeight="1" x14ac:dyDescent="0.4">
      <c r="A108" s="84"/>
      <c r="B108" s="97"/>
      <c r="C108" s="46"/>
      <c r="D108" s="32" t="s">
        <v>136</v>
      </c>
      <c r="E108" s="93">
        <v>200</v>
      </c>
      <c r="F108" s="93">
        <v>15000000</v>
      </c>
      <c r="G108" s="58"/>
      <c r="H108" s="66"/>
      <c r="I108" s="350"/>
      <c r="J108" s="68"/>
      <c r="K108" s="60" t="s">
        <v>446</v>
      </c>
      <c r="L108" s="60">
        <v>4</v>
      </c>
      <c r="M108" s="140">
        <v>20000</v>
      </c>
      <c r="N108" s="58"/>
      <c r="O108" s="145"/>
      <c r="P108" s="261"/>
      <c r="Q108" s="149" t="s">
        <v>667</v>
      </c>
      <c r="R108" s="36">
        <v>449000</v>
      </c>
    </row>
    <row r="109" spans="1:18" ht="24.95" hidden="1" customHeight="1" x14ac:dyDescent="0.4">
      <c r="A109" s="84"/>
      <c r="B109" s="97"/>
      <c r="C109" s="46"/>
      <c r="D109" s="32" t="s">
        <v>137</v>
      </c>
      <c r="E109" s="93">
        <v>100</v>
      </c>
      <c r="F109" s="93">
        <v>5000000</v>
      </c>
      <c r="G109" s="58"/>
      <c r="H109" s="66"/>
      <c r="I109" s="350"/>
      <c r="J109" s="69" t="s">
        <v>447</v>
      </c>
      <c r="K109" s="60" t="s">
        <v>448</v>
      </c>
      <c r="L109" s="60">
        <v>4</v>
      </c>
      <c r="M109" s="140">
        <v>60000</v>
      </c>
      <c r="N109" s="58"/>
      <c r="O109" s="145"/>
      <c r="P109" s="261"/>
      <c r="Q109" s="149" t="s">
        <v>668</v>
      </c>
      <c r="R109" s="36">
        <v>249000</v>
      </c>
    </row>
    <row r="110" spans="1:18" ht="24.95" hidden="1" customHeight="1" x14ac:dyDescent="0.4">
      <c r="A110" s="84"/>
      <c r="B110" s="97"/>
      <c r="C110" s="47"/>
      <c r="D110" s="32" t="s">
        <v>138</v>
      </c>
      <c r="E110" s="93">
        <v>100</v>
      </c>
      <c r="F110" s="93">
        <v>5000000</v>
      </c>
      <c r="G110" s="58"/>
      <c r="H110" s="66"/>
      <c r="I110" s="350"/>
      <c r="J110" s="70"/>
      <c r="K110" s="60" t="s">
        <v>449</v>
      </c>
      <c r="L110" s="60">
        <v>4</v>
      </c>
      <c r="M110" s="140">
        <v>60000</v>
      </c>
      <c r="N110" s="78"/>
      <c r="O110" s="145"/>
      <c r="P110" s="261"/>
      <c r="Q110" s="149" t="s">
        <v>669</v>
      </c>
      <c r="R110" s="36">
        <v>274000</v>
      </c>
    </row>
    <row r="111" spans="1:18" ht="24.95" hidden="1" customHeight="1" x14ac:dyDescent="0.4">
      <c r="A111" s="84"/>
      <c r="B111" s="97"/>
      <c r="C111" s="34" t="s">
        <v>120</v>
      </c>
      <c r="D111" s="32" t="s">
        <v>139</v>
      </c>
      <c r="E111" s="93">
        <v>50</v>
      </c>
      <c r="F111" s="93">
        <v>2000000</v>
      </c>
      <c r="G111" s="58"/>
      <c r="H111" s="66"/>
      <c r="I111" s="350"/>
      <c r="J111" s="70"/>
      <c r="K111" s="60" t="s">
        <v>450</v>
      </c>
      <c r="L111" s="60">
        <v>4</v>
      </c>
      <c r="M111" s="140">
        <v>60000</v>
      </c>
      <c r="N111" s="58"/>
      <c r="O111" s="145"/>
      <c r="P111" s="261"/>
      <c r="Q111" s="149" t="s">
        <v>670</v>
      </c>
      <c r="R111" s="36">
        <v>750000</v>
      </c>
    </row>
    <row r="112" spans="1:18" ht="24.95" hidden="1" customHeight="1" x14ac:dyDescent="0.4">
      <c r="A112" s="84"/>
      <c r="B112" s="97"/>
      <c r="C112" s="46"/>
      <c r="D112" s="32" t="s">
        <v>140</v>
      </c>
      <c r="E112" s="93">
        <v>50</v>
      </c>
      <c r="F112" s="93">
        <v>2450000</v>
      </c>
      <c r="G112" s="58"/>
      <c r="H112" s="66"/>
      <c r="I112" s="350"/>
      <c r="J112" s="70"/>
      <c r="K112" s="60" t="s">
        <v>451</v>
      </c>
      <c r="L112" s="60">
        <v>4</v>
      </c>
      <c r="M112" s="140">
        <v>60000</v>
      </c>
      <c r="N112" s="78"/>
      <c r="O112" s="145"/>
      <c r="P112" s="261"/>
      <c r="Q112" s="149" t="s">
        <v>671</v>
      </c>
      <c r="R112" s="36">
        <v>750000</v>
      </c>
    </row>
    <row r="113" spans="1:18" ht="24.95" hidden="1" customHeight="1" x14ac:dyDescent="0.4">
      <c r="A113" s="84"/>
      <c r="B113" s="97"/>
      <c r="C113" s="46"/>
      <c r="D113" s="32" t="s">
        <v>141</v>
      </c>
      <c r="E113" s="93">
        <v>50</v>
      </c>
      <c r="F113" s="93">
        <v>1900000</v>
      </c>
      <c r="G113" s="58"/>
      <c r="H113" s="66"/>
      <c r="I113" s="350"/>
      <c r="J113" s="70"/>
      <c r="K113" s="60" t="s">
        <v>452</v>
      </c>
      <c r="L113" s="60">
        <v>4</v>
      </c>
      <c r="M113" s="140">
        <v>35000</v>
      </c>
      <c r="N113" s="58"/>
      <c r="O113" s="145"/>
      <c r="P113" s="261"/>
      <c r="Q113" s="149" t="s">
        <v>672</v>
      </c>
      <c r="R113" s="36">
        <v>750000</v>
      </c>
    </row>
    <row r="114" spans="1:18" ht="24.95" hidden="1" customHeight="1" x14ac:dyDescent="0.4">
      <c r="A114" s="84"/>
      <c r="B114" s="97"/>
      <c r="C114" s="46"/>
      <c r="D114" s="32" t="s">
        <v>142</v>
      </c>
      <c r="E114" s="93">
        <v>50</v>
      </c>
      <c r="F114" s="93">
        <v>2350000</v>
      </c>
      <c r="G114" s="58"/>
      <c r="H114" s="66"/>
      <c r="I114" s="350"/>
      <c r="J114" s="70"/>
      <c r="K114" s="60" t="s">
        <v>453</v>
      </c>
      <c r="L114" s="60">
        <v>4</v>
      </c>
      <c r="M114" s="140">
        <v>53000</v>
      </c>
      <c r="N114" s="78"/>
      <c r="O114" s="145"/>
      <c r="P114" s="261"/>
      <c r="Q114" s="149" t="s">
        <v>673</v>
      </c>
      <c r="R114" s="36">
        <v>750000</v>
      </c>
    </row>
    <row r="115" spans="1:18" ht="24.95" hidden="1" customHeight="1" x14ac:dyDescent="0.4">
      <c r="A115" s="84"/>
      <c r="B115" s="97"/>
      <c r="C115" s="46"/>
      <c r="D115" s="32" t="s">
        <v>143</v>
      </c>
      <c r="E115" s="93">
        <v>50</v>
      </c>
      <c r="F115" s="93">
        <v>1500000</v>
      </c>
      <c r="G115" s="58"/>
      <c r="H115" s="66"/>
      <c r="I115" s="350"/>
      <c r="J115" s="70"/>
      <c r="K115" s="60" t="s">
        <v>454</v>
      </c>
      <c r="L115" s="60">
        <v>4</v>
      </c>
      <c r="M115" s="140">
        <v>39000</v>
      </c>
      <c r="N115" s="58"/>
      <c r="O115" s="146"/>
      <c r="P115" s="257"/>
      <c r="Q115" s="149" t="s">
        <v>674</v>
      </c>
      <c r="R115" s="153">
        <v>750000</v>
      </c>
    </row>
    <row r="116" spans="1:18" ht="24.95" hidden="1" customHeight="1" x14ac:dyDescent="0.4">
      <c r="A116" s="84"/>
      <c r="B116" s="97"/>
      <c r="C116" s="46"/>
      <c r="D116" s="32" t="s">
        <v>144</v>
      </c>
      <c r="E116" s="93">
        <v>50</v>
      </c>
      <c r="F116" s="93">
        <v>1700000</v>
      </c>
      <c r="G116" s="58"/>
      <c r="H116" s="66"/>
      <c r="I116" s="350"/>
      <c r="J116" s="70"/>
      <c r="K116" s="60" t="s">
        <v>455</v>
      </c>
      <c r="L116" s="60">
        <v>4</v>
      </c>
      <c r="M116" s="140">
        <v>44000</v>
      </c>
      <c r="N116" s="78"/>
      <c r="P116" s="256" t="s">
        <v>640</v>
      </c>
      <c r="Q116" s="152" t="s">
        <v>675</v>
      </c>
      <c r="R116" s="154">
        <v>750000</v>
      </c>
    </row>
    <row r="117" spans="1:18" ht="24.95" hidden="1" customHeight="1" x14ac:dyDescent="0.4">
      <c r="A117" s="84"/>
      <c r="B117" s="97"/>
      <c r="C117" s="46"/>
      <c r="D117" s="32" t="s">
        <v>145</v>
      </c>
      <c r="E117" s="93">
        <v>50</v>
      </c>
      <c r="F117" s="93">
        <v>1700000</v>
      </c>
      <c r="G117" s="58"/>
      <c r="H117" s="66"/>
      <c r="I117" s="350"/>
      <c r="J117" s="70"/>
      <c r="K117" s="60" t="s">
        <v>456</v>
      </c>
      <c r="L117" s="60">
        <v>4</v>
      </c>
      <c r="M117" s="140">
        <v>37000</v>
      </c>
      <c r="N117" s="58"/>
      <c r="O117" s="146"/>
      <c r="P117" s="257"/>
      <c r="Q117" s="152" t="s">
        <v>676</v>
      </c>
      <c r="R117" s="154">
        <v>750000</v>
      </c>
    </row>
    <row r="118" spans="1:18" ht="24.95" hidden="1" customHeight="1" x14ac:dyDescent="0.4">
      <c r="A118" s="84"/>
      <c r="B118" s="97"/>
      <c r="C118" s="46"/>
      <c r="D118" s="32" t="s">
        <v>146</v>
      </c>
      <c r="E118" s="93">
        <v>50</v>
      </c>
      <c r="F118" s="93">
        <v>1900000</v>
      </c>
      <c r="G118" s="58"/>
      <c r="H118" s="66"/>
      <c r="I118" s="350"/>
      <c r="J118" s="70"/>
      <c r="K118" s="60" t="s">
        <v>457</v>
      </c>
      <c r="L118" s="60">
        <v>4</v>
      </c>
      <c r="M118" s="140">
        <v>38000</v>
      </c>
      <c r="N118" s="78"/>
      <c r="P118" s="258" t="s">
        <v>641</v>
      </c>
      <c r="Q118" s="152" t="s">
        <v>677</v>
      </c>
      <c r="R118" s="154">
        <v>750000</v>
      </c>
    </row>
    <row r="119" spans="1:18" ht="24.95" hidden="1" customHeight="1" x14ac:dyDescent="0.4">
      <c r="A119" s="84"/>
      <c r="B119" s="97"/>
      <c r="C119" s="46"/>
      <c r="D119" s="32" t="s">
        <v>147</v>
      </c>
      <c r="E119" s="93">
        <v>50</v>
      </c>
      <c r="F119" s="93">
        <v>2000000</v>
      </c>
      <c r="G119" s="58"/>
      <c r="H119" s="66"/>
      <c r="I119" s="350"/>
      <c r="J119" s="70"/>
      <c r="K119" s="60" t="s">
        <v>458</v>
      </c>
      <c r="L119" s="60">
        <v>4</v>
      </c>
      <c r="M119" s="140">
        <v>48000</v>
      </c>
      <c r="N119" s="58"/>
      <c r="O119" s="147"/>
      <c r="P119" s="259"/>
      <c r="Q119" s="152" t="s">
        <v>678</v>
      </c>
      <c r="R119" s="154">
        <v>750000</v>
      </c>
    </row>
    <row r="120" spans="1:18" ht="24.95" hidden="1" customHeight="1" x14ac:dyDescent="0.4">
      <c r="A120" s="84"/>
      <c r="B120" s="97"/>
      <c r="C120" s="46"/>
      <c r="D120" s="32" t="s">
        <v>148</v>
      </c>
      <c r="E120" s="93">
        <v>50</v>
      </c>
      <c r="F120" s="93">
        <v>1725000</v>
      </c>
      <c r="G120" s="58"/>
      <c r="H120" s="66"/>
      <c r="I120" s="350"/>
      <c r="J120" s="70"/>
      <c r="K120" s="60" t="s">
        <v>459</v>
      </c>
      <c r="L120" s="60">
        <v>4</v>
      </c>
      <c r="M120" s="140">
        <v>41000</v>
      </c>
      <c r="N120" s="58"/>
      <c r="O120" s="147"/>
      <c r="P120" s="259"/>
      <c r="Q120" s="152" t="s">
        <v>679</v>
      </c>
      <c r="R120" s="154">
        <v>750000</v>
      </c>
    </row>
    <row r="121" spans="1:18" ht="24.95" hidden="1" customHeight="1" x14ac:dyDescent="0.4">
      <c r="A121" s="84"/>
      <c r="B121" s="97"/>
      <c r="C121" s="47"/>
      <c r="D121" s="32" t="s">
        <v>149</v>
      </c>
      <c r="E121" s="93">
        <v>50</v>
      </c>
      <c r="F121" s="93">
        <v>1925000</v>
      </c>
      <c r="G121" s="58"/>
      <c r="H121" s="66"/>
      <c r="I121" s="350"/>
      <c r="J121" s="70"/>
      <c r="K121" s="60" t="s">
        <v>460</v>
      </c>
      <c r="L121" s="60">
        <v>4</v>
      </c>
      <c r="M121" s="140">
        <v>42000</v>
      </c>
      <c r="N121" s="78"/>
      <c r="O121" s="148"/>
      <c r="P121" s="260"/>
      <c r="Q121" s="152" t="s">
        <v>680</v>
      </c>
      <c r="R121" s="154">
        <v>750000</v>
      </c>
    </row>
    <row r="122" spans="1:18" ht="24.95" hidden="1" customHeight="1" x14ac:dyDescent="0.4">
      <c r="A122" s="84"/>
      <c r="B122" s="97"/>
      <c r="C122" s="34" t="s">
        <v>150</v>
      </c>
      <c r="D122" s="32" t="s">
        <v>151</v>
      </c>
      <c r="E122" s="93">
        <v>35</v>
      </c>
      <c r="F122" s="93">
        <v>600000</v>
      </c>
      <c r="G122" s="58"/>
      <c r="H122" s="66"/>
      <c r="I122" s="350"/>
      <c r="J122" s="70"/>
      <c r="K122" s="60" t="s">
        <v>461</v>
      </c>
      <c r="L122" s="60">
        <v>4</v>
      </c>
      <c r="M122" s="140">
        <v>45000</v>
      </c>
      <c r="N122" s="58"/>
      <c r="P122" s="256" t="s">
        <v>642</v>
      </c>
      <c r="Q122" s="152" t="s">
        <v>681</v>
      </c>
      <c r="R122" s="155">
        <v>750000</v>
      </c>
    </row>
    <row r="123" spans="1:18" ht="24.95" hidden="1" customHeight="1" x14ac:dyDescent="0.4">
      <c r="A123" s="84"/>
      <c r="B123" s="97"/>
      <c r="C123" s="46"/>
      <c r="D123" s="32" t="s">
        <v>152</v>
      </c>
      <c r="E123" s="93">
        <v>35</v>
      </c>
      <c r="F123" s="93">
        <v>600000</v>
      </c>
      <c r="G123" s="58"/>
      <c r="H123" s="66"/>
      <c r="I123" s="350"/>
      <c r="J123" s="70"/>
      <c r="K123" s="60" t="s">
        <v>462</v>
      </c>
      <c r="L123" s="60">
        <v>4</v>
      </c>
      <c r="M123" s="140">
        <v>47000</v>
      </c>
      <c r="N123" s="78"/>
      <c r="O123" s="145"/>
      <c r="P123" s="261"/>
      <c r="Q123" s="152" t="s">
        <v>682</v>
      </c>
      <c r="R123" s="155">
        <v>750000</v>
      </c>
    </row>
    <row r="124" spans="1:18" ht="24.95" hidden="1" customHeight="1" x14ac:dyDescent="0.4">
      <c r="A124" s="84"/>
      <c r="B124" s="97"/>
      <c r="C124" s="46"/>
      <c r="D124" s="32" t="s">
        <v>153</v>
      </c>
      <c r="E124" s="93">
        <v>35</v>
      </c>
      <c r="F124" s="93">
        <v>600000</v>
      </c>
      <c r="G124" s="58"/>
      <c r="H124" s="66"/>
      <c r="I124" s="350"/>
      <c r="J124" s="70"/>
      <c r="K124" s="60" t="s">
        <v>463</v>
      </c>
      <c r="L124" s="60">
        <v>4</v>
      </c>
      <c r="M124" s="140">
        <v>40000</v>
      </c>
      <c r="N124" s="58"/>
      <c r="O124" s="145"/>
      <c r="P124" s="261"/>
      <c r="Q124" s="152" t="s">
        <v>683</v>
      </c>
      <c r="R124" s="155">
        <v>750000</v>
      </c>
    </row>
    <row r="125" spans="1:18" ht="24.95" hidden="1" customHeight="1" x14ac:dyDescent="0.4">
      <c r="A125" s="84"/>
      <c r="B125" s="97"/>
      <c r="C125" s="46"/>
      <c r="D125" s="32" t="s">
        <v>154</v>
      </c>
      <c r="E125" s="93">
        <v>35</v>
      </c>
      <c r="F125" s="93">
        <v>600000</v>
      </c>
      <c r="G125" s="58"/>
      <c r="H125" s="66"/>
      <c r="I125" s="350"/>
      <c r="J125" s="70"/>
      <c r="K125" s="60" t="s">
        <v>464</v>
      </c>
      <c r="L125" s="60">
        <v>4</v>
      </c>
      <c r="M125" s="140">
        <v>50000</v>
      </c>
      <c r="N125" s="78"/>
      <c r="O125" s="145"/>
      <c r="P125" s="261"/>
      <c r="Q125" s="152" t="s">
        <v>684</v>
      </c>
      <c r="R125" s="155">
        <v>750000</v>
      </c>
    </row>
    <row r="126" spans="1:18" ht="24.95" hidden="1" customHeight="1" x14ac:dyDescent="0.4">
      <c r="A126" s="84"/>
      <c r="B126" s="97"/>
      <c r="C126" s="46"/>
      <c r="D126" s="32" t="s">
        <v>155</v>
      </c>
      <c r="E126" s="93">
        <v>35</v>
      </c>
      <c r="F126" s="93">
        <v>600000</v>
      </c>
      <c r="G126" s="58"/>
      <c r="H126" s="66"/>
      <c r="I126" s="350"/>
      <c r="J126" s="70"/>
      <c r="K126" s="60" t="s">
        <v>465</v>
      </c>
      <c r="L126" s="60">
        <v>4</v>
      </c>
      <c r="M126" s="140">
        <v>51000</v>
      </c>
      <c r="N126" s="58"/>
      <c r="O126" s="146"/>
      <c r="P126" s="257"/>
      <c r="Q126" s="152" t="s">
        <v>685</v>
      </c>
      <c r="R126" s="155">
        <v>750000</v>
      </c>
    </row>
    <row r="127" spans="1:18" ht="24.95" hidden="1" customHeight="1" x14ac:dyDescent="0.4">
      <c r="A127" s="84"/>
      <c r="B127" s="97"/>
      <c r="C127" s="46"/>
      <c r="D127" s="32" t="s">
        <v>156</v>
      </c>
      <c r="E127" s="93">
        <v>35</v>
      </c>
      <c r="F127" s="93">
        <v>600000</v>
      </c>
      <c r="G127" s="58"/>
      <c r="H127" s="66"/>
      <c r="I127" s="350"/>
      <c r="J127" s="70"/>
      <c r="K127" s="60" t="s">
        <v>466</v>
      </c>
      <c r="L127" s="60">
        <v>4</v>
      </c>
      <c r="M127" s="140">
        <v>44000</v>
      </c>
      <c r="N127" s="78"/>
      <c r="P127" s="143" t="s">
        <v>643</v>
      </c>
      <c r="Q127" s="152" t="s">
        <v>686</v>
      </c>
      <c r="R127" s="155">
        <v>750000</v>
      </c>
    </row>
    <row r="128" spans="1:18" ht="24.95" hidden="1" customHeight="1" x14ac:dyDescent="0.4">
      <c r="A128" s="84"/>
      <c r="B128" s="97"/>
      <c r="C128" s="46"/>
      <c r="D128" s="32" t="s">
        <v>157</v>
      </c>
      <c r="E128" s="93">
        <v>25</v>
      </c>
      <c r="F128" s="93">
        <v>600000</v>
      </c>
      <c r="G128" s="58"/>
      <c r="H128" s="66"/>
      <c r="I128" s="350"/>
      <c r="J128" s="70"/>
      <c r="K128" s="60" t="s">
        <v>467</v>
      </c>
      <c r="L128" s="60">
        <v>4</v>
      </c>
      <c r="M128" s="140">
        <v>48000</v>
      </c>
      <c r="N128" s="58"/>
      <c r="O128" s="79"/>
      <c r="P128" s="79"/>
      <c r="Q128" s="80"/>
      <c r="R128" s="80"/>
    </row>
    <row r="129" spans="1:18" ht="24.95" hidden="1" customHeight="1" x14ac:dyDescent="0.4">
      <c r="A129" s="84"/>
      <c r="B129" s="97"/>
      <c r="C129" s="46"/>
      <c r="D129" s="32" t="s">
        <v>158</v>
      </c>
      <c r="E129" s="93">
        <v>25</v>
      </c>
      <c r="F129" s="93">
        <v>600000</v>
      </c>
      <c r="G129" s="58"/>
      <c r="H129" s="71"/>
      <c r="I129" s="351"/>
      <c r="J129" s="72"/>
      <c r="K129" s="60" t="s">
        <v>468</v>
      </c>
      <c r="L129" s="60">
        <v>4</v>
      </c>
      <c r="M129" s="140">
        <v>53000</v>
      </c>
      <c r="N129" s="78"/>
      <c r="O129" s="79"/>
      <c r="P129" s="79"/>
      <c r="Q129" s="80"/>
      <c r="R129" s="80"/>
    </row>
    <row r="130" spans="1:18" ht="24.95" hidden="1" customHeight="1" x14ac:dyDescent="0.4">
      <c r="A130" s="84"/>
      <c r="B130" s="97"/>
      <c r="C130" s="46"/>
      <c r="D130" s="32" t="s">
        <v>159</v>
      </c>
      <c r="E130" s="93">
        <v>25</v>
      </c>
      <c r="F130" s="93">
        <v>600000</v>
      </c>
      <c r="G130" s="58"/>
      <c r="H130" s="64"/>
      <c r="I130" s="349" t="s">
        <v>420</v>
      </c>
      <c r="J130" s="69" t="s">
        <v>447</v>
      </c>
      <c r="K130" s="60" t="s">
        <v>469</v>
      </c>
      <c r="L130" s="60">
        <v>4</v>
      </c>
      <c r="M130" s="140">
        <v>57000</v>
      </c>
      <c r="N130" s="58"/>
      <c r="O130" s="79"/>
      <c r="P130" s="79"/>
      <c r="Q130" s="80"/>
      <c r="R130" s="80"/>
    </row>
    <row r="131" spans="1:18" ht="24.95" hidden="1" customHeight="1" x14ac:dyDescent="0.4">
      <c r="A131" s="84"/>
      <c r="B131" s="97"/>
      <c r="C131" s="46"/>
      <c r="D131" s="32" t="s">
        <v>160</v>
      </c>
      <c r="E131" s="93">
        <v>25</v>
      </c>
      <c r="F131" s="93">
        <v>600000</v>
      </c>
      <c r="G131" s="58"/>
      <c r="H131" s="66"/>
      <c r="I131" s="350"/>
      <c r="J131" s="70"/>
      <c r="K131" s="60" t="s">
        <v>470</v>
      </c>
      <c r="L131" s="60">
        <v>4</v>
      </c>
      <c r="M131" s="140">
        <v>60000</v>
      </c>
      <c r="N131" s="78"/>
      <c r="O131" s="79"/>
      <c r="P131" s="79"/>
      <c r="Q131" s="80"/>
      <c r="R131" s="80"/>
    </row>
    <row r="132" spans="1:18" ht="24.95" hidden="1" customHeight="1" x14ac:dyDescent="0.4">
      <c r="A132" s="84"/>
      <c r="B132" s="97"/>
      <c r="C132" s="46"/>
      <c r="D132" s="32" t="s">
        <v>161</v>
      </c>
      <c r="E132" s="93">
        <v>25</v>
      </c>
      <c r="F132" s="93">
        <v>600000</v>
      </c>
      <c r="G132" s="58"/>
      <c r="H132" s="66"/>
      <c r="I132" s="350"/>
      <c r="J132" s="70"/>
      <c r="K132" s="60" t="s">
        <v>471</v>
      </c>
      <c r="L132" s="60">
        <v>4</v>
      </c>
      <c r="M132" s="140">
        <v>55000</v>
      </c>
      <c r="N132" s="58"/>
      <c r="O132" s="79"/>
      <c r="P132" s="79"/>
      <c r="Q132" s="80"/>
      <c r="R132" s="80"/>
    </row>
    <row r="133" spans="1:18" ht="24.95" hidden="1" customHeight="1" x14ac:dyDescent="0.4">
      <c r="A133" s="84"/>
      <c r="B133" s="97"/>
      <c r="C133" s="47"/>
      <c r="D133" s="32" t="s">
        <v>162</v>
      </c>
      <c r="E133" s="93">
        <v>25</v>
      </c>
      <c r="F133" s="93">
        <v>600000</v>
      </c>
      <c r="G133" s="58"/>
      <c r="H133" s="66"/>
      <c r="I133" s="350"/>
      <c r="J133" s="70"/>
      <c r="K133" s="60" t="s">
        <v>472</v>
      </c>
      <c r="L133" s="60">
        <v>4</v>
      </c>
      <c r="M133" s="140">
        <v>56000</v>
      </c>
      <c r="N133" s="78"/>
      <c r="O133" s="79"/>
      <c r="P133" s="79"/>
      <c r="Q133" s="80"/>
      <c r="R133" s="80"/>
    </row>
    <row r="134" spans="1:18" ht="24.95" hidden="1" customHeight="1" x14ac:dyDescent="0.4">
      <c r="A134" s="84"/>
      <c r="B134" s="97"/>
      <c r="C134" s="34" t="s">
        <v>150</v>
      </c>
      <c r="D134" s="32" t="s">
        <v>163</v>
      </c>
      <c r="E134" s="93">
        <v>25</v>
      </c>
      <c r="F134" s="93">
        <v>600000</v>
      </c>
      <c r="G134" s="58"/>
      <c r="H134" s="66"/>
      <c r="I134" s="350"/>
      <c r="J134" s="70"/>
      <c r="K134" s="60" t="s">
        <v>473</v>
      </c>
      <c r="L134" s="60">
        <v>4</v>
      </c>
      <c r="M134" s="140">
        <v>60000</v>
      </c>
      <c r="N134" s="58"/>
      <c r="O134" s="79"/>
      <c r="P134" s="79"/>
      <c r="Q134" s="80"/>
      <c r="R134" s="80"/>
    </row>
    <row r="135" spans="1:18" ht="24.95" hidden="1" customHeight="1" x14ac:dyDescent="0.4">
      <c r="A135" s="84"/>
      <c r="B135" s="97"/>
      <c r="C135" s="46"/>
      <c r="D135" s="32" t="s">
        <v>164</v>
      </c>
      <c r="E135" s="93">
        <v>25</v>
      </c>
      <c r="F135" s="93">
        <v>600000</v>
      </c>
      <c r="G135" s="58"/>
      <c r="H135" s="66"/>
      <c r="I135" s="350"/>
      <c r="J135" s="70"/>
      <c r="K135" s="60" t="s">
        <v>474</v>
      </c>
      <c r="L135" s="60">
        <v>4</v>
      </c>
      <c r="M135" s="140">
        <v>59000</v>
      </c>
      <c r="N135" s="78"/>
      <c r="O135" s="79"/>
      <c r="P135" s="79"/>
      <c r="Q135" s="80"/>
      <c r="R135" s="80"/>
    </row>
    <row r="136" spans="1:18" ht="24.95" hidden="1" customHeight="1" x14ac:dyDescent="0.4">
      <c r="A136" s="84"/>
      <c r="B136" s="97"/>
      <c r="C136" s="46"/>
      <c r="D136" s="32" t="s">
        <v>165</v>
      </c>
      <c r="E136" s="93">
        <v>25</v>
      </c>
      <c r="F136" s="93">
        <v>600000</v>
      </c>
      <c r="G136" s="58"/>
      <c r="H136" s="66"/>
      <c r="I136" s="350"/>
      <c r="J136" s="70"/>
      <c r="K136" s="60" t="s">
        <v>475</v>
      </c>
      <c r="L136" s="60">
        <v>4</v>
      </c>
      <c r="M136" s="140">
        <v>60000</v>
      </c>
      <c r="N136" s="58"/>
      <c r="O136" s="79"/>
      <c r="P136" s="79"/>
      <c r="Q136" s="80"/>
      <c r="R136" s="80"/>
    </row>
    <row r="137" spans="1:18" ht="24.95" hidden="1" customHeight="1" x14ac:dyDescent="0.4">
      <c r="A137" s="84"/>
      <c r="B137" s="97"/>
      <c r="C137" s="46"/>
      <c r="D137" s="32" t="s">
        <v>166</v>
      </c>
      <c r="E137" s="93">
        <v>25</v>
      </c>
      <c r="F137" s="93">
        <v>600000</v>
      </c>
      <c r="G137" s="58"/>
      <c r="H137" s="66"/>
      <c r="I137" s="350"/>
      <c r="J137" s="70"/>
      <c r="K137" s="60" t="s">
        <v>476</v>
      </c>
      <c r="L137" s="60">
        <v>4</v>
      </c>
      <c r="M137" s="140">
        <v>60000</v>
      </c>
      <c r="N137" s="78"/>
      <c r="O137" s="79"/>
      <c r="P137" s="79"/>
      <c r="Q137" s="80"/>
      <c r="R137" s="80"/>
    </row>
    <row r="138" spans="1:18" ht="24.95" hidden="1" customHeight="1" x14ac:dyDescent="0.4">
      <c r="A138" s="84"/>
      <c r="B138" s="97"/>
      <c r="C138" s="46"/>
      <c r="D138" s="32" t="s">
        <v>167</v>
      </c>
      <c r="E138" s="93">
        <v>25</v>
      </c>
      <c r="F138" s="93">
        <v>600000</v>
      </c>
      <c r="G138" s="58"/>
      <c r="H138" s="66"/>
      <c r="I138" s="350"/>
      <c r="J138" s="70"/>
      <c r="K138" s="60" t="s">
        <v>477</v>
      </c>
      <c r="L138" s="60">
        <v>4</v>
      </c>
      <c r="M138" s="140">
        <v>60000</v>
      </c>
      <c r="N138" s="58"/>
      <c r="O138" s="79"/>
      <c r="P138" s="79"/>
      <c r="Q138" s="80"/>
      <c r="R138" s="80"/>
    </row>
    <row r="139" spans="1:18" ht="24.95" hidden="1" customHeight="1" x14ac:dyDescent="0.4">
      <c r="A139" s="84"/>
      <c r="B139" s="97"/>
      <c r="C139" s="46"/>
      <c r="D139" s="32" t="s">
        <v>168</v>
      </c>
      <c r="E139" s="93">
        <v>25</v>
      </c>
      <c r="F139" s="93">
        <v>600000</v>
      </c>
      <c r="G139" s="58"/>
      <c r="H139" s="66"/>
      <c r="I139" s="350"/>
      <c r="J139" s="70"/>
      <c r="K139" s="60" t="s">
        <v>478</v>
      </c>
      <c r="L139" s="60">
        <v>4</v>
      </c>
      <c r="M139" s="140">
        <v>58000</v>
      </c>
      <c r="N139" s="78"/>
      <c r="O139" s="79"/>
      <c r="P139" s="79"/>
      <c r="Q139" s="80"/>
      <c r="R139" s="80"/>
    </row>
    <row r="140" spans="1:18" ht="24.95" hidden="1" customHeight="1" x14ac:dyDescent="0.4">
      <c r="A140" s="84"/>
      <c r="B140" s="97"/>
      <c r="C140" s="46"/>
      <c r="D140" s="32" t="s">
        <v>169</v>
      </c>
      <c r="E140" s="93">
        <v>10</v>
      </c>
      <c r="F140" s="93">
        <v>600000</v>
      </c>
      <c r="G140" s="58"/>
      <c r="H140" s="66"/>
      <c r="I140" s="350"/>
      <c r="J140" s="70"/>
      <c r="K140" s="60" t="s">
        <v>479</v>
      </c>
      <c r="L140" s="60">
        <v>4</v>
      </c>
      <c r="M140" s="140">
        <v>60000</v>
      </c>
      <c r="N140" s="58"/>
      <c r="O140" s="79"/>
      <c r="P140" s="79"/>
      <c r="Q140" s="80"/>
      <c r="R140" s="80"/>
    </row>
    <row r="141" spans="1:18" ht="24.95" hidden="1" customHeight="1" x14ac:dyDescent="0.4">
      <c r="A141" s="84"/>
      <c r="B141" s="97"/>
      <c r="C141" s="46"/>
      <c r="D141" s="32" t="s">
        <v>170</v>
      </c>
      <c r="E141" s="93">
        <v>10</v>
      </c>
      <c r="F141" s="93">
        <v>600000</v>
      </c>
      <c r="G141" s="58"/>
      <c r="H141" s="66"/>
      <c r="I141" s="350"/>
      <c r="J141" s="70"/>
      <c r="K141" s="60" t="s">
        <v>480</v>
      </c>
      <c r="L141" s="60">
        <v>4</v>
      </c>
      <c r="M141" s="140">
        <v>60000</v>
      </c>
      <c r="N141" s="78"/>
      <c r="O141" s="79"/>
      <c r="P141" s="79"/>
      <c r="Q141" s="80"/>
      <c r="R141" s="80"/>
    </row>
    <row r="142" spans="1:18" ht="24.95" hidden="1" customHeight="1" x14ac:dyDescent="0.4">
      <c r="A142" s="84"/>
      <c r="B142" s="97"/>
      <c r="C142" s="46"/>
      <c r="D142" s="32" t="s">
        <v>171</v>
      </c>
      <c r="E142" s="93">
        <v>10</v>
      </c>
      <c r="F142" s="93">
        <v>600000</v>
      </c>
      <c r="G142" s="58"/>
      <c r="H142" s="66"/>
      <c r="I142" s="350"/>
      <c r="J142" s="70"/>
      <c r="K142" s="60" t="s">
        <v>481</v>
      </c>
      <c r="L142" s="60">
        <v>4</v>
      </c>
      <c r="M142" s="140">
        <v>60000</v>
      </c>
      <c r="N142" s="58"/>
      <c r="O142" s="79"/>
      <c r="P142" s="79"/>
      <c r="Q142" s="80"/>
      <c r="R142" s="80"/>
    </row>
    <row r="143" spans="1:18" ht="24.95" hidden="1" customHeight="1" x14ac:dyDescent="0.4">
      <c r="A143" s="84"/>
      <c r="B143" s="97"/>
      <c r="C143" s="46"/>
      <c r="D143" s="32" t="s">
        <v>172</v>
      </c>
      <c r="E143" s="93">
        <v>10</v>
      </c>
      <c r="F143" s="93">
        <v>600000</v>
      </c>
      <c r="G143" s="58"/>
      <c r="H143" s="66"/>
      <c r="I143" s="350"/>
      <c r="J143" s="70"/>
      <c r="K143" s="60" t="s">
        <v>482</v>
      </c>
      <c r="L143" s="60">
        <v>4</v>
      </c>
      <c r="M143" s="140">
        <v>60000</v>
      </c>
      <c r="N143" s="78"/>
      <c r="O143" s="79"/>
      <c r="P143" s="79"/>
      <c r="Q143" s="80"/>
      <c r="R143" s="80"/>
    </row>
    <row r="144" spans="1:18" ht="42" hidden="1" x14ac:dyDescent="0.4">
      <c r="A144" s="84"/>
      <c r="B144" s="97"/>
      <c r="C144" s="46"/>
      <c r="D144" s="32" t="s">
        <v>173</v>
      </c>
      <c r="E144" s="93">
        <v>10</v>
      </c>
      <c r="F144" s="93">
        <v>600000</v>
      </c>
      <c r="G144" s="58"/>
      <c r="H144" s="71"/>
      <c r="I144" s="351"/>
      <c r="J144" s="72"/>
      <c r="K144" s="60" t="s">
        <v>483</v>
      </c>
      <c r="L144" s="60">
        <v>4</v>
      </c>
      <c r="M144" s="140">
        <v>60000</v>
      </c>
      <c r="N144" s="58"/>
      <c r="O144" s="79"/>
      <c r="P144" s="79"/>
      <c r="Q144" s="80"/>
      <c r="R144" s="80"/>
    </row>
    <row r="145" spans="1:18" ht="42" hidden="1" x14ac:dyDescent="0.4">
      <c r="A145" s="84"/>
      <c r="B145" s="97"/>
      <c r="C145" s="46"/>
      <c r="D145" s="32" t="s">
        <v>174</v>
      </c>
      <c r="E145" s="93">
        <v>10</v>
      </c>
      <c r="F145" s="93">
        <v>600000</v>
      </c>
      <c r="G145" s="58"/>
      <c r="I145" s="352" t="s">
        <v>484</v>
      </c>
      <c r="J145" s="60" t="s">
        <v>434</v>
      </c>
      <c r="K145" s="60" t="s">
        <v>485</v>
      </c>
      <c r="L145" s="60">
        <v>4</v>
      </c>
      <c r="M145" s="140">
        <v>20000</v>
      </c>
      <c r="N145" s="78"/>
      <c r="O145" s="79"/>
      <c r="P145" s="79"/>
      <c r="Q145" s="80"/>
      <c r="R145" s="80"/>
    </row>
    <row r="146" spans="1:18" ht="31.5" hidden="1" customHeight="1" x14ac:dyDescent="0.4">
      <c r="A146" s="84"/>
      <c r="B146" s="97"/>
      <c r="C146" s="46"/>
      <c r="D146" s="32" t="s">
        <v>175</v>
      </c>
      <c r="E146" s="93">
        <v>10</v>
      </c>
      <c r="F146" s="93">
        <v>600000</v>
      </c>
      <c r="G146" s="58"/>
      <c r="H146" s="62"/>
      <c r="I146" s="353"/>
      <c r="J146" s="54" t="s">
        <v>486</v>
      </c>
      <c r="K146" s="60" t="s">
        <v>487</v>
      </c>
      <c r="L146" s="60">
        <v>3</v>
      </c>
      <c r="M146" s="140">
        <v>60000</v>
      </c>
      <c r="N146" s="58"/>
      <c r="O146" s="79"/>
      <c r="P146" s="79"/>
      <c r="Q146" s="80"/>
      <c r="R146" s="80"/>
    </row>
    <row r="147" spans="1:18" ht="42" hidden="1" x14ac:dyDescent="0.4">
      <c r="A147" s="85"/>
      <c r="B147" s="98"/>
      <c r="C147" s="47"/>
      <c r="D147" s="32" t="s">
        <v>176</v>
      </c>
      <c r="E147" s="93">
        <v>10</v>
      </c>
      <c r="F147" s="93">
        <v>600000</v>
      </c>
      <c r="G147" s="58"/>
      <c r="I147" s="349" t="s">
        <v>488</v>
      </c>
      <c r="J147" s="73" t="s">
        <v>447</v>
      </c>
      <c r="K147" s="60" t="s">
        <v>489</v>
      </c>
      <c r="L147" s="60">
        <v>4</v>
      </c>
      <c r="M147" s="140">
        <v>60000</v>
      </c>
      <c r="N147" s="78"/>
      <c r="O147" s="79"/>
      <c r="P147" s="79"/>
      <c r="Q147" s="80"/>
      <c r="R147" s="80"/>
    </row>
    <row r="148" spans="1:18" ht="31.5" hidden="1" x14ac:dyDescent="0.4">
      <c r="B148" s="96" t="s">
        <v>177</v>
      </c>
      <c r="C148" s="48" t="s">
        <v>120</v>
      </c>
      <c r="D148" s="32" t="s">
        <v>178</v>
      </c>
      <c r="E148" s="93">
        <v>50</v>
      </c>
      <c r="F148" s="93">
        <v>1750000</v>
      </c>
      <c r="G148" s="58"/>
      <c r="H148" s="66"/>
      <c r="I148" s="350"/>
      <c r="J148" s="74"/>
      <c r="K148" s="60" t="s">
        <v>490</v>
      </c>
      <c r="L148" s="60">
        <v>4</v>
      </c>
      <c r="M148" s="140">
        <v>60000</v>
      </c>
      <c r="N148" s="58"/>
      <c r="O148" s="79"/>
      <c r="P148" s="79"/>
      <c r="Q148" s="79"/>
      <c r="R148" s="79"/>
    </row>
    <row r="149" spans="1:18" ht="31.5" hidden="1" customHeight="1" x14ac:dyDescent="0.4">
      <c r="A149" s="84"/>
      <c r="B149" s="97"/>
      <c r="C149" s="57"/>
      <c r="D149" s="32" t="s">
        <v>179</v>
      </c>
      <c r="E149" s="93">
        <v>50</v>
      </c>
      <c r="F149" s="93">
        <v>1900000</v>
      </c>
      <c r="G149" s="58"/>
      <c r="H149" s="66"/>
      <c r="I149" s="350"/>
      <c r="J149" s="74"/>
      <c r="K149" s="60" t="s">
        <v>491</v>
      </c>
      <c r="L149" s="60">
        <v>4</v>
      </c>
      <c r="M149" s="140">
        <v>60000</v>
      </c>
      <c r="N149" s="58"/>
      <c r="O149" s="79"/>
      <c r="P149" s="79"/>
      <c r="Q149" s="79"/>
      <c r="R149" s="79"/>
    </row>
    <row r="150" spans="1:18" ht="42" hidden="1" x14ac:dyDescent="0.4">
      <c r="A150" s="84"/>
      <c r="B150" s="97"/>
      <c r="C150" s="49"/>
      <c r="D150" s="32" t="s">
        <v>180</v>
      </c>
      <c r="E150" s="93">
        <v>50</v>
      </c>
      <c r="F150" s="93">
        <v>2050000</v>
      </c>
      <c r="G150" s="58"/>
      <c r="H150" s="71"/>
      <c r="I150" s="351"/>
      <c r="J150" s="75"/>
      <c r="K150" s="60" t="s">
        <v>492</v>
      </c>
      <c r="L150" s="60">
        <v>4</v>
      </c>
      <c r="M150" s="140">
        <v>60000</v>
      </c>
      <c r="N150" s="58"/>
      <c r="O150" s="79"/>
      <c r="P150" s="79"/>
      <c r="Q150" s="79"/>
      <c r="R150" s="79"/>
    </row>
    <row r="151" spans="1:18" ht="31.5" hidden="1" customHeight="1" x14ac:dyDescent="0.4">
      <c r="A151" s="84"/>
      <c r="B151" s="97"/>
      <c r="C151" s="34" t="s">
        <v>150</v>
      </c>
      <c r="D151" s="32" t="s">
        <v>181</v>
      </c>
      <c r="E151" s="93">
        <v>44</v>
      </c>
      <c r="F151" s="93">
        <v>600000</v>
      </c>
      <c r="G151" s="58"/>
      <c r="I151" s="352" t="s">
        <v>493</v>
      </c>
      <c r="J151" s="73" t="s">
        <v>447</v>
      </c>
      <c r="K151" s="60" t="s">
        <v>494</v>
      </c>
      <c r="L151" s="60">
        <v>4</v>
      </c>
      <c r="M151" s="140">
        <v>48000</v>
      </c>
      <c r="N151" s="58"/>
      <c r="O151" s="79"/>
      <c r="P151" s="79"/>
      <c r="Q151" s="80"/>
      <c r="R151" s="80"/>
    </row>
    <row r="152" spans="1:18" ht="42" hidden="1" customHeight="1" x14ac:dyDescent="0.4">
      <c r="A152" s="84"/>
      <c r="B152" s="97"/>
      <c r="C152" s="46"/>
      <c r="D152" s="32" t="s">
        <v>182</v>
      </c>
      <c r="E152" s="93">
        <v>44</v>
      </c>
      <c r="F152" s="93">
        <v>600000</v>
      </c>
      <c r="G152" s="58"/>
      <c r="H152" s="62"/>
      <c r="I152" s="353"/>
      <c r="J152" s="75"/>
      <c r="K152" s="60" t="s">
        <v>495</v>
      </c>
      <c r="L152" s="60">
        <v>4</v>
      </c>
      <c r="M152" s="140">
        <v>49000</v>
      </c>
      <c r="N152" s="58"/>
      <c r="O152" s="79"/>
      <c r="P152" s="79"/>
      <c r="Q152" s="80"/>
      <c r="R152" s="80"/>
    </row>
    <row r="153" spans="1:18" ht="42" hidden="1" customHeight="1" x14ac:dyDescent="0.4">
      <c r="A153" s="84"/>
      <c r="B153" s="97"/>
      <c r="C153" s="46"/>
      <c r="D153" s="32" t="s">
        <v>183</v>
      </c>
      <c r="E153" s="93">
        <v>30</v>
      </c>
      <c r="F153" s="93">
        <v>600000</v>
      </c>
      <c r="G153" s="58"/>
      <c r="I153" s="349" t="s">
        <v>496</v>
      </c>
      <c r="J153" s="65" t="s">
        <v>421</v>
      </c>
      <c r="K153" s="60" t="s">
        <v>497</v>
      </c>
      <c r="L153" s="60">
        <v>6</v>
      </c>
      <c r="M153" s="140">
        <v>143000</v>
      </c>
      <c r="N153" s="58"/>
      <c r="O153" s="79"/>
      <c r="P153" s="79"/>
      <c r="Q153" s="80"/>
      <c r="R153" s="80"/>
    </row>
    <row r="154" spans="1:18" ht="31.5" hidden="1" customHeight="1" x14ac:dyDescent="0.4">
      <c r="A154" s="84"/>
      <c r="B154" s="97"/>
      <c r="C154" s="46"/>
      <c r="D154" s="32" t="s">
        <v>184</v>
      </c>
      <c r="E154" s="93">
        <v>30</v>
      </c>
      <c r="F154" s="93">
        <v>600000</v>
      </c>
      <c r="G154" s="58"/>
      <c r="H154" s="66"/>
      <c r="I154" s="350"/>
      <c r="J154" s="67"/>
      <c r="K154" s="60" t="s">
        <v>498</v>
      </c>
      <c r="L154" s="60">
        <v>6</v>
      </c>
      <c r="M154" s="140">
        <v>158000</v>
      </c>
      <c r="N154" s="58"/>
      <c r="O154" s="79"/>
      <c r="P154" s="79"/>
      <c r="Q154" s="80"/>
      <c r="R154" s="80"/>
    </row>
    <row r="155" spans="1:18" ht="42" hidden="1" customHeight="1" x14ac:dyDescent="0.4">
      <c r="A155" s="84"/>
      <c r="B155" s="97"/>
      <c r="C155" s="46"/>
      <c r="D155" s="32" t="s">
        <v>185</v>
      </c>
      <c r="E155" s="93">
        <v>30</v>
      </c>
      <c r="F155" s="93">
        <v>600000</v>
      </c>
      <c r="G155" s="58"/>
      <c r="H155" s="66"/>
      <c r="I155" s="350"/>
      <c r="J155" s="67"/>
      <c r="K155" s="60" t="s">
        <v>499</v>
      </c>
      <c r="L155" s="60">
        <v>6</v>
      </c>
      <c r="M155" s="140">
        <v>165000</v>
      </c>
      <c r="N155" s="58"/>
      <c r="O155" s="79"/>
      <c r="P155" s="79"/>
      <c r="Q155" s="80"/>
      <c r="R155" s="80"/>
    </row>
    <row r="156" spans="1:18" ht="52.5" hidden="1" customHeight="1" x14ac:dyDescent="0.4">
      <c r="A156" s="84"/>
      <c r="B156" s="97"/>
      <c r="C156" s="46"/>
      <c r="D156" s="32" t="s">
        <v>186</v>
      </c>
      <c r="E156" s="93">
        <v>25</v>
      </c>
      <c r="F156" s="93">
        <v>600000</v>
      </c>
      <c r="G156" s="58"/>
      <c r="H156" s="66"/>
      <c r="I156" s="350"/>
      <c r="J156" s="67"/>
      <c r="K156" s="60" t="s">
        <v>500</v>
      </c>
      <c r="L156" s="60">
        <v>6</v>
      </c>
      <c r="M156" s="140">
        <v>213000</v>
      </c>
      <c r="N156" s="58"/>
      <c r="O156" s="79"/>
      <c r="P156" s="79"/>
      <c r="Q156" s="80"/>
      <c r="R156" s="80"/>
    </row>
    <row r="157" spans="1:18" ht="42" hidden="1" x14ac:dyDescent="0.4">
      <c r="A157" s="85"/>
      <c r="B157" s="98"/>
      <c r="C157" s="47"/>
      <c r="D157" s="32" t="s">
        <v>187</v>
      </c>
      <c r="E157" s="93">
        <v>25</v>
      </c>
      <c r="F157" s="93">
        <v>600000</v>
      </c>
      <c r="G157" s="58"/>
      <c r="H157" s="66"/>
      <c r="I157" s="350"/>
      <c r="J157" s="67"/>
      <c r="K157" s="60" t="s">
        <v>501</v>
      </c>
      <c r="L157" s="60">
        <v>6</v>
      </c>
      <c r="M157" s="140">
        <v>228000</v>
      </c>
      <c r="N157" s="58"/>
      <c r="O157" s="79"/>
      <c r="P157" s="79"/>
      <c r="Q157" s="80"/>
      <c r="R157" s="80"/>
    </row>
    <row r="158" spans="1:18" ht="31.5" hidden="1" customHeight="1" x14ac:dyDescent="0.4">
      <c r="B158" s="96" t="s">
        <v>188</v>
      </c>
      <c r="C158" s="48" t="s">
        <v>110</v>
      </c>
      <c r="D158" s="32" t="s">
        <v>189</v>
      </c>
      <c r="E158" s="93">
        <v>120</v>
      </c>
      <c r="F158" s="93">
        <v>5000000</v>
      </c>
      <c r="G158" s="58"/>
      <c r="H158" s="66"/>
      <c r="I158" s="350"/>
      <c r="J158" s="67"/>
      <c r="K158" s="60" t="s">
        <v>502</v>
      </c>
      <c r="L158" s="60">
        <v>6</v>
      </c>
      <c r="M158" s="140">
        <v>235000</v>
      </c>
      <c r="N158" s="58"/>
      <c r="O158" s="79"/>
      <c r="P158" s="79"/>
      <c r="Q158" s="79"/>
      <c r="R158" s="79"/>
    </row>
    <row r="159" spans="1:18" ht="52.5" hidden="1" x14ac:dyDescent="0.4">
      <c r="A159" s="84"/>
      <c r="B159" s="97"/>
      <c r="C159" s="49"/>
      <c r="D159" s="32" t="s">
        <v>190</v>
      </c>
      <c r="E159" s="93">
        <v>120</v>
      </c>
      <c r="F159" s="93">
        <v>5000000</v>
      </c>
      <c r="G159" s="58"/>
      <c r="H159" s="66"/>
      <c r="I159" s="350"/>
      <c r="J159" s="67"/>
      <c r="K159" s="60" t="s">
        <v>503</v>
      </c>
      <c r="L159" s="60">
        <v>6</v>
      </c>
      <c r="M159" s="140">
        <v>110000</v>
      </c>
      <c r="N159" s="58"/>
      <c r="O159" s="79"/>
      <c r="P159" s="79"/>
      <c r="Q159" s="79"/>
      <c r="R159" s="79"/>
    </row>
    <row r="160" spans="1:18" ht="42" hidden="1" customHeight="1" x14ac:dyDescent="0.4">
      <c r="A160" s="84"/>
      <c r="B160" s="97"/>
      <c r="C160" s="34" t="s">
        <v>120</v>
      </c>
      <c r="D160" s="32" t="s">
        <v>191</v>
      </c>
      <c r="E160" s="93">
        <v>50</v>
      </c>
      <c r="F160" s="93">
        <v>1650000</v>
      </c>
      <c r="G160" s="58"/>
      <c r="H160" s="66"/>
      <c r="I160" s="350"/>
      <c r="J160" s="67"/>
      <c r="K160" s="60" t="s">
        <v>504</v>
      </c>
      <c r="L160" s="60">
        <v>6</v>
      </c>
      <c r="M160" s="140">
        <v>125000</v>
      </c>
      <c r="N160" s="58"/>
      <c r="O160" s="79"/>
      <c r="P160" s="79"/>
      <c r="Q160" s="79"/>
      <c r="R160" s="79"/>
    </row>
    <row r="161" spans="1:18" ht="42" hidden="1" customHeight="1" x14ac:dyDescent="0.4">
      <c r="A161" s="84"/>
      <c r="B161" s="97"/>
      <c r="C161" s="46"/>
      <c r="D161" s="32" t="s">
        <v>192</v>
      </c>
      <c r="E161" s="93">
        <v>50</v>
      </c>
      <c r="F161" s="93">
        <v>1950000</v>
      </c>
      <c r="G161" s="58"/>
      <c r="H161" s="66"/>
      <c r="I161" s="350"/>
      <c r="J161" s="67"/>
      <c r="K161" s="60" t="s">
        <v>505</v>
      </c>
      <c r="L161" s="60">
        <v>6</v>
      </c>
      <c r="M161" s="140">
        <v>132000</v>
      </c>
      <c r="N161" s="58"/>
      <c r="O161" s="79"/>
      <c r="P161" s="79"/>
      <c r="Q161" s="79"/>
      <c r="R161" s="79"/>
    </row>
    <row r="162" spans="1:18" ht="31.5" hidden="1" customHeight="1" x14ac:dyDescent="0.4">
      <c r="A162" s="84"/>
      <c r="B162" s="97"/>
      <c r="C162" s="46"/>
      <c r="D162" s="32" t="s">
        <v>193</v>
      </c>
      <c r="E162" s="93">
        <v>50</v>
      </c>
      <c r="F162" s="93">
        <v>1950000</v>
      </c>
      <c r="G162" s="58"/>
      <c r="H162" s="66"/>
      <c r="I162" s="350"/>
      <c r="J162" s="67"/>
      <c r="K162" s="60" t="s">
        <v>506</v>
      </c>
      <c r="L162" s="60">
        <v>6</v>
      </c>
      <c r="M162" s="140">
        <v>173000</v>
      </c>
      <c r="N162" s="58"/>
      <c r="O162" s="79"/>
      <c r="P162" s="79"/>
      <c r="Q162" s="79"/>
      <c r="R162" s="79"/>
    </row>
    <row r="163" spans="1:18" ht="31.5" hidden="1" customHeight="1" x14ac:dyDescent="0.4">
      <c r="A163" s="84"/>
      <c r="B163" s="97"/>
      <c r="C163" s="46"/>
      <c r="D163" s="32" t="s">
        <v>194</v>
      </c>
      <c r="E163" s="93">
        <v>50</v>
      </c>
      <c r="F163" s="93">
        <v>1950000</v>
      </c>
      <c r="G163" s="58"/>
      <c r="H163" s="66"/>
      <c r="I163" s="350"/>
      <c r="J163" s="67"/>
      <c r="K163" s="60" t="s">
        <v>507</v>
      </c>
      <c r="L163" s="60">
        <v>6</v>
      </c>
      <c r="M163" s="140">
        <v>188000</v>
      </c>
      <c r="N163" s="58"/>
      <c r="O163" s="79"/>
      <c r="P163" s="79"/>
      <c r="Q163" s="79"/>
      <c r="R163" s="79"/>
    </row>
    <row r="164" spans="1:18" ht="42" hidden="1" customHeight="1" x14ac:dyDescent="0.4">
      <c r="A164" s="84"/>
      <c r="B164" s="97"/>
      <c r="C164" s="47"/>
      <c r="D164" s="32" t="s">
        <v>195</v>
      </c>
      <c r="E164" s="93">
        <v>50</v>
      </c>
      <c r="F164" s="93">
        <v>1650000</v>
      </c>
      <c r="G164" s="58"/>
      <c r="H164" s="66"/>
      <c r="I164" s="350"/>
      <c r="J164" s="67"/>
      <c r="K164" s="60" t="s">
        <v>508</v>
      </c>
      <c r="L164" s="60">
        <v>6</v>
      </c>
      <c r="M164" s="140">
        <v>195000</v>
      </c>
      <c r="N164" s="58"/>
      <c r="O164" s="79"/>
      <c r="P164" s="79"/>
      <c r="Q164" s="79"/>
      <c r="R164" s="79"/>
    </row>
    <row r="165" spans="1:18" ht="42" hidden="1" customHeight="1" x14ac:dyDescent="0.4">
      <c r="A165" s="84"/>
      <c r="B165" s="97"/>
      <c r="C165" s="34" t="s">
        <v>150</v>
      </c>
      <c r="D165" s="32" t="s">
        <v>196</v>
      </c>
      <c r="E165" s="93">
        <v>30</v>
      </c>
      <c r="F165" s="93">
        <v>600000</v>
      </c>
      <c r="G165" s="58"/>
      <c r="H165" s="66"/>
      <c r="I165" s="350"/>
      <c r="J165" s="67"/>
      <c r="K165" s="60" t="s">
        <v>509</v>
      </c>
      <c r="L165" s="60">
        <v>6</v>
      </c>
      <c r="M165" s="140">
        <v>243000</v>
      </c>
      <c r="N165" s="58"/>
      <c r="O165" s="79"/>
      <c r="P165" s="79"/>
      <c r="Q165" s="80"/>
      <c r="R165" s="80"/>
    </row>
    <row r="166" spans="1:18" ht="42" hidden="1" x14ac:dyDescent="0.4">
      <c r="A166" s="84"/>
      <c r="B166" s="97"/>
      <c r="C166" s="46"/>
      <c r="D166" s="32" t="s">
        <v>197</v>
      </c>
      <c r="E166" s="93">
        <v>30</v>
      </c>
      <c r="F166" s="93">
        <v>600000</v>
      </c>
      <c r="G166" s="58"/>
      <c r="H166" s="66"/>
      <c r="I166" s="350"/>
      <c r="J166" s="67"/>
      <c r="K166" s="60" t="s">
        <v>510</v>
      </c>
      <c r="L166" s="60">
        <v>6</v>
      </c>
      <c r="M166" s="140">
        <v>258000</v>
      </c>
      <c r="N166" s="58"/>
      <c r="O166" s="79"/>
      <c r="P166" s="79"/>
      <c r="Q166" s="80"/>
      <c r="R166" s="80"/>
    </row>
    <row r="167" spans="1:18" ht="31.5" hidden="1" customHeight="1" x14ac:dyDescent="0.4">
      <c r="A167" s="84"/>
      <c r="B167" s="97"/>
      <c r="C167" s="46"/>
      <c r="D167" s="32" t="s">
        <v>198</v>
      </c>
      <c r="E167" s="93">
        <v>30</v>
      </c>
      <c r="F167" s="93">
        <v>600000</v>
      </c>
      <c r="G167" s="58"/>
      <c r="H167" s="66"/>
      <c r="I167" s="350"/>
      <c r="J167" s="67"/>
      <c r="K167" s="60" t="s">
        <v>511</v>
      </c>
      <c r="L167" s="60">
        <v>6</v>
      </c>
      <c r="M167" s="140">
        <v>265000</v>
      </c>
      <c r="N167" s="58"/>
      <c r="O167" s="79"/>
      <c r="P167" s="79"/>
      <c r="Q167" s="80"/>
      <c r="R167" s="80"/>
    </row>
    <row r="168" spans="1:18" ht="42" hidden="1" x14ac:dyDescent="0.4">
      <c r="A168" s="84"/>
      <c r="B168" s="97"/>
      <c r="C168" s="46"/>
      <c r="D168" s="32" t="s">
        <v>199</v>
      </c>
      <c r="E168" s="93">
        <v>30</v>
      </c>
      <c r="F168" s="93">
        <v>600000</v>
      </c>
      <c r="G168" s="58"/>
      <c r="H168" s="66"/>
      <c r="I168" s="350"/>
      <c r="J168" s="67"/>
      <c r="K168" s="60" t="s">
        <v>512</v>
      </c>
      <c r="L168" s="60">
        <v>6</v>
      </c>
      <c r="M168" s="140">
        <v>140000</v>
      </c>
      <c r="N168" s="58"/>
      <c r="O168" s="79"/>
      <c r="P168" s="79"/>
      <c r="Q168" s="80"/>
      <c r="R168" s="80"/>
    </row>
    <row r="169" spans="1:18" ht="31.5" hidden="1" customHeight="1" x14ac:dyDescent="0.4">
      <c r="A169" s="84"/>
      <c r="B169" s="97"/>
      <c r="C169" s="46"/>
      <c r="D169" s="32" t="s">
        <v>200</v>
      </c>
      <c r="E169" s="93">
        <v>30</v>
      </c>
      <c r="F169" s="93">
        <v>600000</v>
      </c>
      <c r="G169" s="58"/>
      <c r="H169" s="66"/>
      <c r="I169" s="350"/>
      <c r="J169" s="67"/>
      <c r="K169" s="60" t="s">
        <v>513</v>
      </c>
      <c r="L169" s="60">
        <v>6</v>
      </c>
      <c r="M169" s="140">
        <v>155000</v>
      </c>
      <c r="N169" s="58"/>
      <c r="O169" s="79"/>
      <c r="P169" s="79"/>
      <c r="Q169" s="80"/>
      <c r="R169" s="80"/>
    </row>
    <row r="170" spans="1:18" ht="31.5" hidden="1" customHeight="1" x14ac:dyDescent="0.4">
      <c r="A170" s="85"/>
      <c r="B170" s="98"/>
      <c r="C170" s="47"/>
      <c r="D170" s="32" t="s">
        <v>201</v>
      </c>
      <c r="E170" s="93">
        <v>15</v>
      </c>
      <c r="F170" s="93">
        <v>599000</v>
      </c>
      <c r="G170" s="58"/>
      <c r="H170" s="66"/>
      <c r="I170" s="350"/>
      <c r="J170" s="67"/>
      <c r="K170" s="60" t="s">
        <v>514</v>
      </c>
      <c r="L170" s="60">
        <v>6</v>
      </c>
      <c r="M170" s="140">
        <v>162000</v>
      </c>
      <c r="N170" s="58"/>
      <c r="O170" s="79"/>
      <c r="P170" s="79"/>
      <c r="Q170" s="80"/>
      <c r="R170" s="80"/>
    </row>
    <row r="171" spans="1:18" ht="21" hidden="1" customHeight="1" x14ac:dyDescent="0.4">
      <c r="B171" s="99" t="s">
        <v>202</v>
      </c>
      <c r="C171" s="48" t="s">
        <v>120</v>
      </c>
      <c r="D171" s="32" t="s">
        <v>203</v>
      </c>
      <c r="E171" s="93">
        <v>50</v>
      </c>
      <c r="F171" s="93">
        <v>2065000</v>
      </c>
      <c r="G171" s="58"/>
      <c r="H171" s="66"/>
      <c r="I171" s="350"/>
      <c r="J171" s="67"/>
      <c r="K171" s="60" t="s">
        <v>515</v>
      </c>
      <c r="L171" s="60">
        <v>3.2</v>
      </c>
      <c r="M171" s="140">
        <v>123000</v>
      </c>
      <c r="N171" s="58"/>
      <c r="O171" s="79"/>
      <c r="P171" s="79"/>
      <c r="Q171" s="79"/>
      <c r="R171" s="79"/>
    </row>
    <row r="172" spans="1:18" ht="21" hidden="1" customHeight="1" x14ac:dyDescent="0.4">
      <c r="A172" s="56"/>
      <c r="B172" s="90"/>
      <c r="C172" s="49"/>
      <c r="D172" s="32" t="s">
        <v>204</v>
      </c>
      <c r="E172" s="93">
        <v>50</v>
      </c>
      <c r="F172" s="93">
        <v>2225000</v>
      </c>
      <c r="G172" s="58"/>
      <c r="H172" s="71"/>
      <c r="I172" s="351"/>
      <c r="J172" s="68"/>
      <c r="K172" s="60" t="s">
        <v>516</v>
      </c>
      <c r="L172" s="60">
        <v>3.2</v>
      </c>
      <c r="M172" s="140">
        <v>128000</v>
      </c>
      <c r="N172" s="58"/>
      <c r="O172" s="79"/>
      <c r="P172" s="79"/>
      <c r="Q172" s="79"/>
      <c r="R172" s="79"/>
    </row>
    <row r="173" spans="1:18" ht="21" hidden="1" customHeight="1" x14ac:dyDescent="0.4">
      <c r="B173" s="96" t="s">
        <v>205</v>
      </c>
      <c r="C173" s="48" t="s">
        <v>110</v>
      </c>
      <c r="D173" s="32" t="s">
        <v>206</v>
      </c>
      <c r="E173" s="93">
        <v>180</v>
      </c>
      <c r="F173" s="93">
        <v>5000000</v>
      </c>
      <c r="G173" s="58"/>
      <c r="H173" s="64"/>
      <c r="I173" s="349" t="s">
        <v>496</v>
      </c>
      <c r="J173" s="65" t="s">
        <v>421</v>
      </c>
      <c r="K173" s="60" t="s">
        <v>517</v>
      </c>
      <c r="L173" s="60">
        <v>3.2</v>
      </c>
      <c r="M173" s="140">
        <v>193000</v>
      </c>
      <c r="N173" s="58"/>
      <c r="O173" s="79"/>
      <c r="P173" s="79"/>
      <c r="Q173" s="79"/>
      <c r="R173" s="79"/>
    </row>
    <row r="174" spans="1:18" ht="21" hidden="1" customHeight="1" x14ac:dyDescent="0.4">
      <c r="A174" s="84"/>
      <c r="B174" s="97"/>
      <c r="C174" s="49"/>
      <c r="D174" s="32" t="s">
        <v>207</v>
      </c>
      <c r="E174" s="93">
        <v>120</v>
      </c>
      <c r="F174" s="93">
        <v>5000000</v>
      </c>
      <c r="G174" s="58"/>
      <c r="H174" s="66"/>
      <c r="I174" s="350"/>
      <c r="J174" s="67"/>
      <c r="K174" s="60" t="s">
        <v>518</v>
      </c>
      <c r="L174" s="60">
        <v>3.2</v>
      </c>
      <c r="M174" s="140">
        <v>198000</v>
      </c>
      <c r="N174" s="58"/>
      <c r="O174" s="79"/>
      <c r="P174" s="79"/>
      <c r="Q174" s="79"/>
      <c r="R174" s="79"/>
    </row>
    <row r="175" spans="1:18" ht="21" hidden="1" customHeight="1" x14ac:dyDescent="0.4">
      <c r="A175" s="84"/>
      <c r="B175" s="97"/>
      <c r="C175" s="34" t="s">
        <v>120</v>
      </c>
      <c r="D175" s="32" t="s">
        <v>208</v>
      </c>
      <c r="E175" s="93">
        <v>50</v>
      </c>
      <c r="F175" s="93">
        <v>1700000</v>
      </c>
      <c r="G175" s="58"/>
      <c r="H175" s="66"/>
      <c r="I175" s="350"/>
      <c r="J175" s="67"/>
      <c r="K175" s="60" t="s">
        <v>519</v>
      </c>
      <c r="L175" s="60">
        <v>3.2</v>
      </c>
      <c r="M175" s="140">
        <v>90000</v>
      </c>
      <c r="N175" s="58"/>
      <c r="O175" s="79"/>
      <c r="P175" s="79"/>
      <c r="Q175" s="79"/>
      <c r="R175" s="79"/>
    </row>
    <row r="176" spans="1:18" ht="21" hidden="1" customHeight="1" x14ac:dyDescent="0.4">
      <c r="A176" s="84"/>
      <c r="B176" s="97"/>
      <c r="C176" s="46"/>
      <c r="D176" s="32" t="s">
        <v>209</v>
      </c>
      <c r="E176" s="93">
        <v>50</v>
      </c>
      <c r="F176" s="93">
        <v>1800000</v>
      </c>
      <c r="G176" s="58"/>
      <c r="H176" s="66"/>
      <c r="I176" s="350"/>
      <c r="J176" s="67"/>
      <c r="K176" s="60" t="s">
        <v>520</v>
      </c>
      <c r="L176" s="60">
        <v>3.2</v>
      </c>
      <c r="M176" s="140">
        <v>95000</v>
      </c>
      <c r="N176" s="58"/>
      <c r="O176" s="79"/>
      <c r="P176" s="79"/>
      <c r="Q176" s="79"/>
      <c r="R176" s="79"/>
    </row>
    <row r="177" spans="1:18" ht="21" hidden="1" customHeight="1" x14ac:dyDescent="0.4">
      <c r="A177" s="84"/>
      <c r="B177" s="97"/>
      <c r="C177" s="46"/>
      <c r="D177" s="32" t="s">
        <v>210</v>
      </c>
      <c r="E177" s="93">
        <v>50</v>
      </c>
      <c r="F177" s="93">
        <v>1900000</v>
      </c>
      <c r="G177" s="58"/>
      <c r="H177" s="66"/>
      <c r="I177" s="350"/>
      <c r="J177" s="67"/>
      <c r="K177" s="60" t="s">
        <v>521</v>
      </c>
      <c r="L177" s="60">
        <v>3.2</v>
      </c>
      <c r="M177" s="140">
        <v>153000</v>
      </c>
      <c r="N177" s="58"/>
      <c r="O177" s="79"/>
      <c r="P177" s="79"/>
      <c r="Q177" s="79"/>
      <c r="R177" s="79"/>
    </row>
    <row r="178" spans="1:18" ht="21" hidden="1" customHeight="1" x14ac:dyDescent="0.4">
      <c r="A178" s="84"/>
      <c r="B178" s="97"/>
      <c r="C178" s="47"/>
      <c r="D178" s="32" t="s">
        <v>211</v>
      </c>
      <c r="E178" s="93">
        <v>50</v>
      </c>
      <c r="F178" s="93">
        <v>2000000</v>
      </c>
      <c r="G178" s="58"/>
      <c r="H178" s="66"/>
      <c r="I178" s="350"/>
      <c r="J178" s="67"/>
      <c r="K178" s="60" t="s">
        <v>522</v>
      </c>
      <c r="L178" s="60">
        <v>3.2</v>
      </c>
      <c r="M178" s="140">
        <v>158000</v>
      </c>
      <c r="N178" s="58"/>
      <c r="O178" s="79"/>
      <c r="P178" s="79"/>
      <c r="Q178" s="79"/>
      <c r="R178" s="79"/>
    </row>
    <row r="179" spans="1:18" ht="21" hidden="1" customHeight="1" x14ac:dyDescent="0.4">
      <c r="A179" s="84"/>
      <c r="B179" s="97"/>
      <c r="C179" s="34" t="s">
        <v>150</v>
      </c>
      <c r="D179" s="32" t="s">
        <v>212</v>
      </c>
      <c r="E179" s="93">
        <v>30</v>
      </c>
      <c r="F179" s="93">
        <v>600000</v>
      </c>
      <c r="G179" s="58"/>
      <c r="H179" s="66"/>
      <c r="I179" s="350"/>
      <c r="J179" s="67"/>
      <c r="K179" s="60" t="s">
        <v>523</v>
      </c>
      <c r="L179" s="60">
        <v>3.2</v>
      </c>
      <c r="M179" s="140">
        <v>223000</v>
      </c>
      <c r="N179" s="58"/>
      <c r="O179" s="79"/>
      <c r="P179" s="79"/>
      <c r="Q179" s="80"/>
      <c r="R179" s="80"/>
    </row>
    <row r="180" spans="1:18" ht="21" hidden="1" customHeight="1" x14ac:dyDescent="0.4">
      <c r="A180" s="84"/>
      <c r="B180" s="97"/>
      <c r="C180" s="46"/>
      <c r="D180" s="32" t="s">
        <v>213</v>
      </c>
      <c r="E180" s="93">
        <v>30</v>
      </c>
      <c r="F180" s="93">
        <v>600000</v>
      </c>
      <c r="G180" s="58"/>
      <c r="H180" s="66"/>
      <c r="I180" s="350"/>
      <c r="J180" s="67"/>
      <c r="K180" s="60" t="s">
        <v>524</v>
      </c>
      <c r="L180" s="60">
        <v>3.2</v>
      </c>
      <c r="M180" s="140">
        <v>228000</v>
      </c>
      <c r="N180" s="58"/>
      <c r="O180" s="79"/>
      <c r="P180" s="79"/>
      <c r="Q180" s="80"/>
      <c r="R180" s="80"/>
    </row>
    <row r="181" spans="1:18" ht="21" hidden="1" customHeight="1" x14ac:dyDescent="0.4">
      <c r="A181" s="84"/>
      <c r="B181" s="97"/>
      <c r="C181" s="46"/>
      <c r="D181" s="32" t="s">
        <v>214</v>
      </c>
      <c r="E181" s="93">
        <v>30</v>
      </c>
      <c r="F181" s="93">
        <v>600000</v>
      </c>
      <c r="G181" s="58"/>
      <c r="H181" s="66"/>
      <c r="I181" s="350"/>
      <c r="J181" s="67"/>
      <c r="K181" s="60" t="s">
        <v>525</v>
      </c>
      <c r="L181" s="60">
        <v>3.2</v>
      </c>
      <c r="M181" s="140">
        <v>120000</v>
      </c>
      <c r="N181" s="58"/>
      <c r="O181" s="79"/>
      <c r="P181" s="79"/>
      <c r="Q181" s="80"/>
      <c r="R181" s="80"/>
    </row>
    <row r="182" spans="1:18" ht="31.5" hidden="1" x14ac:dyDescent="0.4">
      <c r="A182" s="84"/>
      <c r="B182" s="97"/>
      <c r="C182" s="46"/>
      <c r="D182" s="32" t="s">
        <v>215</v>
      </c>
      <c r="E182" s="93">
        <v>30</v>
      </c>
      <c r="F182" s="93">
        <v>600000</v>
      </c>
      <c r="G182" s="58"/>
      <c r="H182" s="66"/>
      <c r="I182" s="350"/>
      <c r="J182" s="68"/>
      <c r="K182" s="60" t="s">
        <v>526</v>
      </c>
      <c r="L182" s="60">
        <v>3.2</v>
      </c>
      <c r="M182" s="140">
        <v>125000</v>
      </c>
      <c r="N182" s="58"/>
      <c r="O182" s="79"/>
      <c r="P182" s="79"/>
      <c r="Q182" s="80"/>
      <c r="R182" s="80"/>
    </row>
    <row r="183" spans="1:18" ht="21" hidden="1" customHeight="1" x14ac:dyDescent="0.4">
      <c r="A183" s="84"/>
      <c r="B183" s="97"/>
      <c r="C183" s="46"/>
      <c r="D183" s="32" t="s">
        <v>216</v>
      </c>
      <c r="E183" s="93">
        <v>30</v>
      </c>
      <c r="F183" s="93">
        <v>600000</v>
      </c>
      <c r="G183" s="58"/>
      <c r="H183" s="66"/>
      <c r="I183" s="350"/>
      <c r="J183" s="61" t="s">
        <v>434</v>
      </c>
      <c r="K183" s="60" t="s">
        <v>527</v>
      </c>
      <c r="L183" s="60">
        <v>3.2</v>
      </c>
      <c r="M183" s="140">
        <v>3000</v>
      </c>
      <c r="N183" s="58"/>
      <c r="O183" s="79"/>
      <c r="P183" s="79"/>
      <c r="Q183" s="80"/>
      <c r="R183" s="80"/>
    </row>
    <row r="184" spans="1:18" ht="21" hidden="1" x14ac:dyDescent="0.4">
      <c r="A184" s="85"/>
      <c r="B184" s="98"/>
      <c r="C184" s="47"/>
      <c r="D184" s="32" t="s">
        <v>217</v>
      </c>
      <c r="E184" s="93">
        <v>30</v>
      </c>
      <c r="F184" s="93">
        <v>600000</v>
      </c>
      <c r="G184" s="58"/>
      <c r="H184" s="66"/>
      <c r="I184" s="350"/>
      <c r="J184" s="63"/>
      <c r="K184" s="60" t="s">
        <v>528</v>
      </c>
      <c r="L184" s="60">
        <v>3.2</v>
      </c>
      <c r="M184" s="140">
        <v>3000</v>
      </c>
      <c r="N184" s="58"/>
      <c r="O184" s="79"/>
      <c r="P184" s="79"/>
      <c r="Q184" s="80"/>
      <c r="R184" s="80"/>
    </row>
    <row r="185" spans="1:18" ht="21" hidden="1" customHeight="1" x14ac:dyDescent="0.4">
      <c r="B185" s="99" t="s">
        <v>218</v>
      </c>
      <c r="C185" s="48" t="s">
        <v>110</v>
      </c>
      <c r="D185" s="32" t="s">
        <v>219</v>
      </c>
      <c r="E185" s="93">
        <v>180</v>
      </c>
      <c r="F185" s="93">
        <v>5000000</v>
      </c>
      <c r="G185" s="58"/>
      <c r="H185" s="66"/>
      <c r="I185" s="350"/>
      <c r="J185" s="73" t="s">
        <v>447</v>
      </c>
      <c r="K185" s="60" t="s">
        <v>529</v>
      </c>
      <c r="L185" s="60">
        <v>3.2</v>
      </c>
      <c r="M185" s="140">
        <v>32000</v>
      </c>
      <c r="N185" s="58"/>
      <c r="O185" s="79"/>
      <c r="P185" s="79"/>
      <c r="Q185" s="79"/>
      <c r="R185" s="79"/>
    </row>
    <row r="186" spans="1:18" ht="21" hidden="1" x14ac:dyDescent="0.4">
      <c r="A186" s="84"/>
      <c r="B186" s="211"/>
      <c r="C186" s="212"/>
      <c r="D186" s="32" t="s">
        <v>219</v>
      </c>
      <c r="E186" s="93">
        <v>180</v>
      </c>
      <c r="F186" s="93">
        <v>5000000</v>
      </c>
      <c r="G186" s="58"/>
      <c r="H186" s="66"/>
      <c r="I186" s="350"/>
      <c r="J186" s="74"/>
      <c r="K186" s="60" t="s">
        <v>530</v>
      </c>
      <c r="L186" s="60">
        <v>3.2</v>
      </c>
      <c r="M186" s="140">
        <v>33000</v>
      </c>
      <c r="N186" s="58"/>
      <c r="O186" s="79"/>
      <c r="P186" s="79"/>
      <c r="Q186" s="79"/>
      <c r="R186" s="79"/>
    </row>
    <row r="187" spans="1:18" ht="21" hidden="1" customHeight="1" x14ac:dyDescent="0.4">
      <c r="A187" s="84"/>
      <c r="B187" s="211"/>
      <c r="C187" s="213"/>
      <c r="D187" s="214" t="s">
        <v>755</v>
      </c>
      <c r="E187" s="215">
        <v>120</v>
      </c>
      <c r="F187" s="215">
        <v>5000000</v>
      </c>
      <c r="G187" s="58"/>
      <c r="H187" s="66"/>
      <c r="I187" s="350"/>
      <c r="J187" s="74"/>
      <c r="K187" s="60" t="s">
        <v>531</v>
      </c>
      <c r="L187" s="60">
        <v>3.2</v>
      </c>
      <c r="M187" s="140">
        <v>60000</v>
      </c>
      <c r="N187" s="58"/>
      <c r="O187" s="79"/>
      <c r="P187" s="79"/>
      <c r="Q187" s="79"/>
      <c r="R187" s="79"/>
    </row>
    <row r="188" spans="1:18" ht="31.5" hidden="1" customHeight="1" x14ac:dyDescent="0.4">
      <c r="A188" s="84"/>
      <c r="B188" s="211"/>
      <c r="C188" s="34" t="s">
        <v>120</v>
      </c>
      <c r="D188" s="32" t="s">
        <v>220</v>
      </c>
      <c r="E188" s="93">
        <v>50</v>
      </c>
      <c r="F188" s="93">
        <v>1700000</v>
      </c>
      <c r="G188" s="58"/>
      <c r="H188" s="71"/>
      <c r="I188" s="351"/>
      <c r="J188" s="75"/>
      <c r="K188" s="60" t="s">
        <v>532</v>
      </c>
      <c r="L188" s="60">
        <v>3.2</v>
      </c>
      <c r="M188" s="140">
        <v>60000</v>
      </c>
      <c r="N188" s="58"/>
      <c r="O188" s="79"/>
      <c r="P188" s="79"/>
      <c r="Q188" s="79"/>
      <c r="R188" s="79"/>
    </row>
    <row r="189" spans="1:18" ht="21" hidden="1" customHeight="1" x14ac:dyDescent="0.4">
      <c r="A189" s="84"/>
      <c r="B189" s="211"/>
      <c r="C189" s="216"/>
      <c r="D189" s="32" t="s">
        <v>221</v>
      </c>
      <c r="E189" s="93">
        <v>50</v>
      </c>
      <c r="F189" s="93">
        <v>1800000</v>
      </c>
      <c r="G189" s="58"/>
      <c r="H189" s="253"/>
      <c r="I189" s="344" t="s">
        <v>533</v>
      </c>
      <c r="J189" s="65" t="s">
        <v>421</v>
      </c>
      <c r="K189" s="60" t="s">
        <v>534</v>
      </c>
      <c r="L189" s="60">
        <v>3.6</v>
      </c>
      <c r="M189" s="140">
        <v>200000</v>
      </c>
      <c r="N189" s="58"/>
      <c r="O189" s="79"/>
      <c r="P189" s="79"/>
      <c r="Q189" s="79"/>
      <c r="R189" s="79"/>
    </row>
    <row r="190" spans="1:18" ht="31.5" hidden="1" customHeight="1" x14ac:dyDescent="0.4">
      <c r="A190" s="84"/>
      <c r="B190" s="211"/>
      <c r="C190" s="216"/>
      <c r="D190" s="32" t="s">
        <v>222</v>
      </c>
      <c r="E190" s="93">
        <v>50</v>
      </c>
      <c r="F190" s="93">
        <v>1900000</v>
      </c>
      <c r="G190" s="58"/>
      <c r="H190" s="66"/>
      <c r="I190" s="345"/>
      <c r="J190" s="67"/>
      <c r="K190" s="60" t="s">
        <v>535</v>
      </c>
      <c r="L190" s="60">
        <v>3.6</v>
      </c>
      <c r="M190" s="140">
        <v>200000</v>
      </c>
      <c r="N190" s="58"/>
      <c r="O190" s="79"/>
      <c r="P190" s="79"/>
      <c r="Q190" s="79"/>
      <c r="R190" s="79"/>
    </row>
    <row r="191" spans="1:18" ht="31.5" hidden="1" x14ac:dyDescent="0.4">
      <c r="A191" s="84"/>
      <c r="B191" s="211"/>
      <c r="C191" s="216"/>
      <c r="D191" s="32" t="s">
        <v>223</v>
      </c>
      <c r="E191" s="93">
        <v>50</v>
      </c>
      <c r="F191" s="93">
        <v>2000000</v>
      </c>
      <c r="G191" s="58"/>
      <c r="H191" s="66"/>
      <c r="I191" s="345"/>
      <c r="J191" s="67"/>
      <c r="K191" s="60" t="s">
        <v>536</v>
      </c>
      <c r="L191" s="60">
        <v>3.6</v>
      </c>
      <c r="M191" s="140">
        <v>200000</v>
      </c>
      <c r="N191" s="58"/>
      <c r="O191" s="79"/>
      <c r="P191" s="79"/>
      <c r="Q191" s="80"/>
      <c r="R191" s="80"/>
    </row>
    <row r="192" spans="1:18" ht="21" hidden="1" customHeight="1" x14ac:dyDescent="0.4">
      <c r="A192" s="84"/>
      <c r="B192" s="211"/>
      <c r="C192" s="217"/>
      <c r="D192" s="214" t="s">
        <v>756</v>
      </c>
      <c r="E192" s="215">
        <v>50</v>
      </c>
      <c r="F192" s="215">
        <v>2000000</v>
      </c>
      <c r="G192" s="58"/>
      <c r="H192" s="66"/>
      <c r="I192" s="345"/>
      <c r="J192" s="67"/>
      <c r="K192" s="60" t="s">
        <v>537</v>
      </c>
      <c r="L192" s="60">
        <v>3.6</v>
      </c>
      <c r="M192" s="140">
        <v>200000</v>
      </c>
      <c r="N192" s="58"/>
      <c r="O192" s="79"/>
      <c r="P192" s="79"/>
      <c r="Q192" s="80"/>
      <c r="R192" s="80"/>
    </row>
    <row r="193" spans="1:18" ht="21" hidden="1" x14ac:dyDescent="0.4">
      <c r="A193" s="84"/>
      <c r="B193" s="211"/>
      <c r="C193" s="34" t="s">
        <v>150</v>
      </c>
      <c r="D193" s="32" t="s">
        <v>224</v>
      </c>
      <c r="E193" s="93">
        <v>30</v>
      </c>
      <c r="F193" s="93">
        <v>600000</v>
      </c>
      <c r="G193" s="58"/>
      <c r="H193" s="66"/>
      <c r="I193" s="345"/>
      <c r="J193" s="67"/>
      <c r="K193" s="60" t="s">
        <v>538</v>
      </c>
      <c r="L193" s="60">
        <v>3.6</v>
      </c>
      <c r="M193" s="140">
        <v>200000</v>
      </c>
      <c r="N193" s="58"/>
      <c r="O193" s="79"/>
      <c r="P193" s="79"/>
      <c r="Q193" s="80"/>
      <c r="R193" s="80"/>
    </row>
    <row r="194" spans="1:18" ht="31.5" hidden="1" customHeight="1" x14ac:dyDescent="0.4">
      <c r="A194" s="84"/>
      <c r="B194" s="211"/>
      <c r="C194" s="46"/>
      <c r="D194" s="32" t="s">
        <v>225</v>
      </c>
      <c r="E194" s="93">
        <v>30</v>
      </c>
      <c r="F194" s="93">
        <v>600000</v>
      </c>
      <c r="G194" s="58"/>
      <c r="H194" s="66"/>
      <c r="I194" s="345"/>
      <c r="J194" s="67"/>
      <c r="K194" s="60" t="s">
        <v>539</v>
      </c>
      <c r="L194" s="60">
        <v>3.6</v>
      </c>
      <c r="M194" s="140">
        <v>200000</v>
      </c>
      <c r="N194" s="58"/>
      <c r="O194" s="79"/>
      <c r="P194" s="79"/>
      <c r="Q194" s="80"/>
      <c r="R194" s="80"/>
    </row>
    <row r="195" spans="1:18" ht="42" hidden="1" customHeight="1" x14ac:dyDescent="0.4">
      <c r="A195" s="84"/>
      <c r="B195" s="211"/>
      <c r="C195" s="46"/>
      <c r="D195" s="32" t="s">
        <v>226</v>
      </c>
      <c r="E195" s="93">
        <v>30</v>
      </c>
      <c r="F195" s="93">
        <v>600000</v>
      </c>
      <c r="G195" s="58"/>
      <c r="H195" s="66"/>
      <c r="I195" s="345"/>
      <c r="J195" s="67"/>
      <c r="K195" s="60" t="s">
        <v>540</v>
      </c>
      <c r="L195" s="60">
        <v>3.6</v>
      </c>
      <c r="M195" s="140">
        <v>200000</v>
      </c>
      <c r="N195" s="58"/>
      <c r="O195" s="79"/>
      <c r="P195" s="79"/>
      <c r="Q195" s="80"/>
      <c r="R195" s="80"/>
    </row>
    <row r="196" spans="1:18" ht="31.5" hidden="1" x14ac:dyDescent="0.4">
      <c r="A196" s="85"/>
      <c r="B196" s="211"/>
      <c r="C196" s="46"/>
      <c r="D196" s="32" t="s">
        <v>227</v>
      </c>
      <c r="E196" s="93">
        <v>30</v>
      </c>
      <c r="F196" s="93">
        <v>600000</v>
      </c>
      <c r="G196" s="58"/>
      <c r="H196" s="66"/>
      <c r="I196" s="345"/>
      <c r="J196" s="67"/>
      <c r="K196" s="60" t="s">
        <v>541</v>
      </c>
      <c r="L196" s="60">
        <v>3.6</v>
      </c>
      <c r="M196" s="140">
        <v>200000</v>
      </c>
      <c r="N196" s="58"/>
      <c r="O196" s="79"/>
      <c r="P196" s="79"/>
      <c r="Q196" s="80"/>
      <c r="R196" s="80"/>
    </row>
    <row r="197" spans="1:18" ht="31.5" hidden="1" customHeight="1" x14ac:dyDescent="0.4">
      <c r="B197" s="211"/>
      <c r="C197" s="46"/>
      <c r="D197" s="32" t="s">
        <v>228</v>
      </c>
      <c r="E197" s="93">
        <v>30</v>
      </c>
      <c r="F197" s="93">
        <v>600000</v>
      </c>
      <c r="G197" s="58"/>
      <c r="H197" s="254"/>
      <c r="I197" s="345"/>
      <c r="J197" s="76"/>
      <c r="K197" s="255" t="s">
        <v>770</v>
      </c>
      <c r="L197" s="60">
        <v>6</v>
      </c>
      <c r="M197" s="140">
        <v>149000</v>
      </c>
      <c r="N197" s="58"/>
      <c r="O197" s="79"/>
      <c r="P197" s="79"/>
      <c r="Q197" s="79"/>
      <c r="R197" s="79"/>
    </row>
    <row r="198" spans="1:18" ht="31.5" hidden="1" x14ac:dyDescent="0.4">
      <c r="A198" s="84"/>
      <c r="B198" s="102"/>
      <c r="C198" s="47"/>
      <c r="D198" s="32" t="s">
        <v>229</v>
      </c>
      <c r="E198" s="93">
        <v>30</v>
      </c>
      <c r="F198" s="93">
        <v>600000</v>
      </c>
      <c r="G198" s="78"/>
      <c r="H198" s="62"/>
      <c r="I198" s="346"/>
      <c r="J198" s="77"/>
      <c r="K198" s="255" t="s">
        <v>771</v>
      </c>
      <c r="L198" s="60">
        <v>6</v>
      </c>
      <c r="M198" s="140">
        <v>155000</v>
      </c>
      <c r="N198" s="58"/>
      <c r="O198" s="79"/>
      <c r="P198" s="79"/>
      <c r="Q198" s="79"/>
      <c r="R198" s="79"/>
    </row>
    <row r="199" spans="1:18" ht="31.5" hidden="1" customHeight="1" x14ac:dyDescent="0.4">
      <c r="A199" s="84"/>
      <c r="B199" s="96" t="s">
        <v>230</v>
      </c>
      <c r="C199" s="48" t="s">
        <v>110</v>
      </c>
      <c r="D199" s="32" t="s">
        <v>231</v>
      </c>
      <c r="E199" s="93">
        <v>100</v>
      </c>
      <c r="F199" s="93">
        <v>5000000</v>
      </c>
      <c r="G199" s="58"/>
      <c r="H199" s="250"/>
      <c r="I199" s="242" t="s">
        <v>542</v>
      </c>
      <c r="J199" s="61" t="s">
        <v>421</v>
      </c>
      <c r="K199" s="60" t="s">
        <v>543</v>
      </c>
      <c r="L199" s="60">
        <v>6</v>
      </c>
      <c r="M199" s="140">
        <v>350000</v>
      </c>
      <c r="N199" s="58"/>
      <c r="O199" s="79"/>
      <c r="P199" s="79"/>
      <c r="Q199" s="79"/>
      <c r="R199" s="79"/>
    </row>
    <row r="200" spans="1:18" ht="31.5" hidden="1" customHeight="1" x14ac:dyDescent="0.4">
      <c r="A200" s="84"/>
      <c r="B200" s="97"/>
      <c r="C200" s="49"/>
      <c r="D200" s="32" t="s">
        <v>232</v>
      </c>
      <c r="E200" s="93">
        <v>90</v>
      </c>
      <c r="F200" s="93">
        <v>6000000</v>
      </c>
      <c r="G200" s="58"/>
      <c r="H200" s="76"/>
      <c r="I200" s="243"/>
      <c r="J200" s="77"/>
      <c r="K200" s="60" t="s">
        <v>544</v>
      </c>
      <c r="L200" s="60">
        <v>6</v>
      </c>
      <c r="M200" s="140">
        <v>350000</v>
      </c>
      <c r="N200" s="58"/>
      <c r="O200" s="79"/>
      <c r="P200" s="79"/>
      <c r="Q200" s="79"/>
      <c r="R200" s="79"/>
    </row>
    <row r="201" spans="1:18" ht="31.5" hidden="1" x14ac:dyDescent="0.4">
      <c r="A201" s="84"/>
      <c r="B201" s="97"/>
      <c r="C201" s="34" t="s">
        <v>120</v>
      </c>
      <c r="D201" s="32" t="s">
        <v>233</v>
      </c>
      <c r="E201" s="93">
        <v>50</v>
      </c>
      <c r="F201" s="93">
        <v>1550000</v>
      </c>
      <c r="G201" s="58"/>
      <c r="H201" s="62"/>
      <c r="I201" s="244"/>
      <c r="J201" s="63"/>
      <c r="K201" s="60" t="s">
        <v>545</v>
      </c>
      <c r="L201" s="60">
        <v>6</v>
      </c>
      <c r="M201" s="140">
        <v>350000</v>
      </c>
      <c r="N201" s="58"/>
      <c r="O201" s="79"/>
      <c r="P201" s="79"/>
      <c r="Q201" s="79"/>
      <c r="R201" s="79"/>
    </row>
    <row r="202" spans="1:18" ht="31.5" hidden="1" x14ac:dyDescent="0.4">
      <c r="A202" s="84"/>
      <c r="B202" s="97"/>
      <c r="C202" s="46"/>
      <c r="D202" s="32" t="s">
        <v>234</v>
      </c>
      <c r="E202" s="93">
        <v>50</v>
      </c>
      <c r="F202" s="93">
        <v>1550000</v>
      </c>
      <c r="G202" s="58"/>
      <c r="H202" s="250"/>
      <c r="I202" s="242" t="s">
        <v>546</v>
      </c>
      <c r="J202" s="54" t="s">
        <v>547</v>
      </c>
      <c r="K202" s="60" t="s">
        <v>548</v>
      </c>
      <c r="L202" s="60">
        <v>6</v>
      </c>
      <c r="M202" s="140">
        <v>258000</v>
      </c>
      <c r="N202" s="58"/>
      <c r="O202" s="79"/>
      <c r="P202" s="79"/>
      <c r="Q202" s="79"/>
      <c r="R202" s="79"/>
    </row>
    <row r="203" spans="1:18" ht="42" hidden="1" x14ac:dyDescent="0.4">
      <c r="A203" s="85"/>
      <c r="B203" s="97"/>
      <c r="C203" s="46"/>
      <c r="D203" s="32" t="s">
        <v>235</v>
      </c>
      <c r="E203" s="93">
        <v>50</v>
      </c>
      <c r="F203" s="93">
        <v>1310000</v>
      </c>
      <c r="G203" s="58"/>
      <c r="H203" s="62"/>
      <c r="I203" s="244"/>
      <c r="J203" s="54" t="s">
        <v>486</v>
      </c>
      <c r="K203" s="60" t="s">
        <v>549</v>
      </c>
      <c r="L203" s="60">
        <v>4</v>
      </c>
      <c r="M203" s="140">
        <v>60000</v>
      </c>
      <c r="N203" s="58"/>
      <c r="O203" s="79"/>
      <c r="P203" s="79"/>
      <c r="Q203" s="79"/>
      <c r="R203" s="79"/>
    </row>
    <row r="204" spans="1:18" ht="31.5" hidden="1" customHeight="1" x14ac:dyDescent="0.4">
      <c r="A204" s="82"/>
      <c r="B204" s="97"/>
      <c r="C204" s="46"/>
      <c r="D204" s="32" t="s">
        <v>236</v>
      </c>
      <c r="E204" s="93">
        <v>50</v>
      </c>
      <c r="F204" s="93">
        <v>1310000</v>
      </c>
      <c r="G204" s="58"/>
      <c r="H204" s="64"/>
      <c r="I204" s="245" t="s">
        <v>550</v>
      </c>
      <c r="J204" s="65" t="s">
        <v>421</v>
      </c>
      <c r="K204" s="60" t="s">
        <v>551</v>
      </c>
      <c r="L204" s="60">
        <v>6</v>
      </c>
      <c r="M204" s="140">
        <v>137000</v>
      </c>
      <c r="N204" s="58"/>
      <c r="O204" s="79"/>
      <c r="P204" s="79"/>
      <c r="Q204" s="80"/>
      <c r="R204" s="80"/>
    </row>
    <row r="205" spans="1:18" ht="31.5" hidden="1" customHeight="1" x14ac:dyDescent="0.4">
      <c r="A205" s="84"/>
      <c r="B205" s="98"/>
      <c r="C205" s="47"/>
      <c r="D205" s="32" t="s">
        <v>237</v>
      </c>
      <c r="E205" s="93">
        <v>50</v>
      </c>
      <c r="F205" s="93">
        <v>1460000</v>
      </c>
      <c r="G205" s="58"/>
      <c r="H205" s="66"/>
      <c r="I205" s="246"/>
      <c r="J205" s="67"/>
      <c r="K205" s="60" t="s">
        <v>552</v>
      </c>
      <c r="L205" s="60">
        <v>6</v>
      </c>
      <c r="M205" s="140">
        <v>147000</v>
      </c>
      <c r="N205" s="58"/>
      <c r="O205" s="79"/>
      <c r="P205" s="79"/>
      <c r="Q205" s="80"/>
      <c r="R205" s="80"/>
    </row>
    <row r="206" spans="1:18" ht="31.5" hidden="1" customHeight="1" x14ac:dyDescent="0.4">
      <c r="A206" s="84"/>
      <c r="B206" s="96" t="s">
        <v>238</v>
      </c>
      <c r="C206" s="34" t="s">
        <v>150</v>
      </c>
      <c r="D206" s="32" t="s">
        <v>239</v>
      </c>
      <c r="E206" s="93">
        <v>44</v>
      </c>
      <c r="F206" s="93">
        <v>600000</v>
      </c>
      <c r="G206" s="58"/>
      <c r="H206" s="66"/>
      <c r="I206" s="246"/>
      <c r="J206" s="67"/>
      <c r="K206" s="60" t="s">
        <v>553</v>
      </c>
      <c r="L206" s="60">
        <v>6</v>
      </c>
      <c r="M206" s="140">
        <v>152000</v>
      </c>
      <c r="N206" s="58"/>
      <c r="O206" s="79"/>
      <c r="P206" s="79"/>
      <c r="Q206" s="80"/>
      <c r="R206" s="80"/>
    </row>
    <row r="207" spans="1:18" ht="31.5" hidden="1" customHeight="1" x14ac:dyDescent="0.4">
      <c r="A207" s="84"/>
      <c r="B207" s="97"/>
      <c r="C207" s="46"/>
      <c r="D207" s="32" t="s">
        <v>240</v>
      </c>
      <c r="E207" s="93">
        <v>44</v>
      </c>
      <c r="F207" s="93">
        <v>600000</v>
      </c>
      <c r="G207" s="58"/>
      <c r="H207" s="66"/>
      <c r="I207" s="246"/>
      <c r="J207" s="67"/>
      <c r="K207" s="60" t="s">
        <v>554</v>
      </c>
      <c r="L207" s="60">
        <v>6</v>
      </c>
      <c r="M207" s="140">
        <v>157000</v>
      </c>
      <c r="N207" s="58"/>
      <c r="O207" s="79"/>
      <c r="P207" s="79"/>
      <c r="Q207" s="80"/>
      <c r="R207" s="80"/>
    </row>
    <row r="208" spans="1:18" ht="31.5" hidden="1" customHeight="1" x14ac:dyDescent="0.4">
      <c r="A208" s="84"/>
      <c r="B208" s="97"/>
      <c r="C208" s="46"/>
      <c r="D208" s="32" t="s">
        <v>241</v>
      </c>
      <c r="E208" s="93">
        <v>44</v>
      </c>
      <c r="F208" s="93">
        <v>600000</v>
      </c>
      <c r="G208" s="58"/>
      <c r="H208" s="66"/>
      <c r="I208" s="246"/>
      <c r="J208" s="67"/>
      <c r="K208" s="60" t="s">
        <v>555</v>
      </c>
      <c r="L208" s="60">
        <v>6</v>
      </c>
      <c r="M208" s="140">
        <v>177000</v>
      </c>
      <c r="N208" s="58"/>
      <c r="O208" s="79"/>
      <c r="P208" s="79"/>
      <c r="Q208" s="80"/>
      <c r="R208" s="80"/>
    </row>
    <row r="209" spans="1:18" ht="31.5" hidden="1" customHeight="1" x14ac:dyDescent="0.4">
      <c r="A209" s="84"/>
      <c r="B209" s="97"/>
      <c r="C209" s="46"/>
      <c r="D209" s="32" t="s">
        <v>242</v>
      </c>
      <c r="E209" s="93">
        <v>44</v>
      </c>
      <c r="F209" s="93">
        <v>600000</v>
      </c>
      <c r="G209" s="58"/>
      <c r="H209" s="66"/>
      <c r="I209" s="246"/>
      <c r="J209" s="67"/>
      <c r="K209" s="60" t="s">
        <v>556</v>
      </c>
      <c r="L209" s="60">
        <v>6</v>
      </c>
      <c r="M209" s="140">
        <v>187000</v>
      </c>
      <c r="N209" s="58"/>
      <c r="O209" s="79"/>
      <c r="P209" s="79"/>
      <c r="Q209" s="80"/>
      <c r="R209" s="80"/>
    </row>
    <row r="210" spans="1:18" ht="31.5" hidden="1" customHeight="1" x14ac:dyDescent="0.4">
      <c r="A210" s="84"/>
      <c r="B210" s="97"/>
      <c r="C210" s="46"/>
      <c r="D210" s="32" t="s">
        <v>243</v>
      </c>
      <c r="E210" s="93">
        <v>44</v>
      </c>
      <c r="F210" s="93">
        <v>600000</v>
      </c>
      <c r="G210" s="58"/>
      <c r="H210" s="66"/>
      <c r="I210" s="246"/>
      <c r="J210" s="67"/>
      <c r="K210" s="60" t="s">
        <v>557</v>
      </c>
      <c r="L210" s="60">
        <v>6</v>
      </c>
      <c r="M210" s="140">
        <v>192000</v>
      </c>
      <c r="N210" s="58"/>
      <c r="O210" s="79"/>
      <c r="P210" s="79"/>
      <c r="Q210" s="80"/>
      <c r="R210" s="80"/>
    </row>
    <row r="211" spans="1:18" ht="31.5" hidden="1" customHeight="1" x14ac:dyDescent="0.4">
      <c r="A211" s="84"/>
      <c r="B211" s="97"/>
      <c r="C211" s="46"/>
      <c r="D211" s="32" t="s">
        <v>244</v>
      </c>
      <c r="E211" s="93">
        <v>44</v>
      </c>
      <c r="F211" s="93">
        <v>600000</v>
      </c>
      <c r="G211" s="58"/>
      <c r="H211" s="66"/>
      <c r="I211" s="246"/>
      <c r="J211" s="67"/>
      <c r="K211" s="60" t="s">
        <v>558</v>
      </c>
      <c r="L211" s="60">
        <v>6</v>
      </c>
      <c r="M211" s="140">
        <v>197000</v>
      </c>
      <c r="N211" s="58"/>
      <c r="O211" s="79"/>
      <c r="P211" s="79"/>
      <c r="Q211" s="80"/>
      <c r="R211" s="80"/>
    </row>
    <row r="212" spans="1:18" ht="31.5" hidden="1" customHeight="1" x14ac:dyDescent="0.4">
      <c r="A212" s="84"/>
      <c r="B212" s="97"/>
      <c r="C212" s="46"/>
      <c r="D212" s="32" t="s">
        <v>245</v>
      </c>
      <c r="E212" s="93">
        <v>44</v>
      </c>
      <c r="F212" s="93">
        <v>600000</v>
      </c>
      <c r="G212" s="58"/>
      <c r="H212" s="66"/>
      <c r="I212" s="246"/>
      <c r="J212" s="67"/>
      <c r="K212" s="60" t="s">
        <v>559</v>
      </c>
      <c r="L212" s="60">
        <v>6</v>
      </c>
      <c r="M212" s="140">
        <v>217000</v>
      </c>
      <c r="N212" s="58"/>
      <c r="O212" s="79"/>
      <c r="P212" s="79"/>
      <c r="Q212" s="80"/>
      <c r="R212" s="80"/>
    </row>
    <row r="213" spans="1:18" ht="31.5" hidden="1" customHeight="1" x14ac:dyDescent="0.4">
      <c r="A213" s="84"/>
      <c r="B213" s="97"/>
      <c r="C213" s="46"/>
      <c r="D213" s="32" t="s">
        <v>246</v>
      </c>
      <c r="E213" s="93">
        <v>44</v>
      </c>
      <c r="F213" s="93">
        <v>600000</v>
      </c>
      <c r="G213" s="58"/>
      <c r="H213" s="66"/>
      <c r="I213" s="246"/>
      <c r="J213" s="67"/>
      <c r="K213" s="60" t="s">
        <v>560</v>
      </c>
      <c r="L213" s="60">
        <v>6</v>
      </c>
      <c r="M213" s="140">
        <v>227000</v>
      </c>
      <c r="N213" s="58"/>
      <c r="O213" s="79"/>
      <c r="P213" s="79"/>
      <c r="Q213" s="80"/>
      <c r="R213" s="80"/>
    </row>
    <row r="214" spans="1:18" ht="31.5" hidden="1" x14ac:dyDescent="0.4">
      <c r="A214" s="84"/>
      <c r="B214" s="97"/>
      <c r="C214" s="46"/>
      <c r="D214" s="32" t="s">
        <v>247</v>
      </c>
      <c r="E214" s="93">
        <v>44</v>
      </c>
      <c r="F214" s="93">
        <v>600000</v>
      </c>
      <c r="G214" s="58"/>
      <c r="H214" s="66"/>
      <c r="I214" s="246"/>
      <c r="J214" s="67"/>
      <c r="K214" s="60" t="s">
        <v>561</v>
      </c>
      <c r="L214" s="60">
        <v>6</v>
      </c>
      <c r="M214" s="140">
        <v>232000</v>
      </c>
      <c r="N214" s="58"/>
      <c r="O214" s="79"/>
      <c r="P214" s="79"/>
      <c r="Q214" s="80"/>
      <c r="R214" s="80"/>
    </row>
    <row r="215" spans="1:18" ht="31.5" hidden="1" x14ac:dyDescent="0.4">
      <c r="A215" s="85"/>
      <c r="B215" s="97"/>
      <c r="C215" s="46"/>
      <c r="D215" s="32" t="s">
        <v>248</v>
      </c>
      <c r="E215" s="93">
        <v>44</v>
      </c>
      <c r="F215" s="93">
        <v>600000</v>
      </c>
      <c r="G215" s="58"/>
      <c r="H215" s="71"/>
      <c r="I215" s="247"/>
      <c r="J215" s="68"/>
      <c r="K215" s="60" t="s">
        <v>562</v>
      </c>
      <c r="L215" s="60">
        <v>6</v>
      </c>
      <c r="M215" s="140">
        <v>237000</v>
      </c>
      <c r="N215" s="58"/>
      <c r="O215" s="79"/>
      <c r="P215" s="79"/>
      <c r="Q215" s="80"/>
      <c r="R215" s="80"/>
    </row>
    <row r="216" spans="1:18" ht="31.5" hidden="1" x14ac:dyDescent="0.4">
      <c r="B216" s="97"/>
      <c r="C216" s="46"/>
      <c r="D216" s="32" t="s">
        <v>249</v>
      </c>
      <c r="E216" s="93">
        <v>44</v>
      </c>
      <c r="F216" s="93">
        <v>600000</v>
      </c>
      <c r="G216" s="58"/>
      <c r="H216" s="250"/>
      <c r="I216" s="245" t="s">
        <v>550</v>
      </c>
      <c r="J216" s="65" t="s">
        <v>421</v>
      </c>
      <c r="K216" s="60" t="s">
        <v>563</v>
      </c>
      <c r="L216" s="60">
        <v>6</v>
      </c>
      <c r="M216" s="140">
        <v>165000</v>
      </c>
      <c r="N216" s="58"/>
      <c r="O216" s="79"/>
      <c r="P216" s="79"/>
      <c r="Q216" s="79"/>
      <c r="R216" s="79"/>
    </row>
    <row r="217" spans="1:18" ht="31.5" hidden="1" x14ac:dyDescent="0.4">
      <c r="A217" s="84"/>
      <c r="B217" s="98"/>
      <c r="C217" s="47"/>
      <c r="D217" s="32" t="s">
        <v>250</v>
      </c>
      <c r="E217" s="93">
        <v>44</v>
      </c>
      <c r="F217" s="93">
        <v>600000</v>
      </c>
      <c r="G217" s="58"/>
      <c r="H217" s="66"/>
      <c r="I217" s="246"/>
      <c r="J217" s="67"/>
      <c r="K217" s="60" t="s">
        <v>564</v>
      </c>
      <c r="L217" s="60">
        <v>6</v>
      </c>
      <c r="M217" s="140">
        <v>212000</v>
      </c>
      <c r="N217" s="58"/>
      <c r="O217" s="79"/>
      <c r="P217" s="79"/>
      <c r="Q217" s="79"/>
      <c r="R217" s="79"/>
    </row>
    <row r="218" spans="1:18" ht="52.5" hidden="1" x14ac:dyDescent="0.4">
      <c r="A218" s="84"/>
      <c r="B218" s="96" t="s">
        <v>251</v>
      </c>
      <c r="C218" s="34" t="s">
        <v>110</v>
      </c>
      <c r="D218" s="32" t="s">
        <v>252</v>
      </c>
      <c r="E218" s="93">
        <v>150</v>
      </c>
      <c r="F218" s="93">
        <v>5000000</v>
      </c>
      <c r="G218" s="58"/>
      <c r="H218" s="66"/>
      <c r="I218" s="246"/>
      <c r="J218" s="67"/>
      <c r="K218" s="60" t="s">
        <v>565</v>
      </c>
      <c r="L218" s="60">
        <v>6</v>
      </c>
      <c r="M218" s="140">
        <v>300000</v>
      </c>
      <c r="N218" s="58"/>
      <c r="O218" s="79"/>
      <c r="P218" s="79"/>
      <c r="Q218" s="79"/>
      <c r="R218" s="79"/>
    </row>
    <row r="219" spans="1:18" ht="73.5" hidden="1" x14ac:dyDescent="0.4">
      <c r="A219" s="84"/>
      <c r="B219" s="97"/>
      <c r="C219" s="46"/>
      <c r="D219" s="32" t="s">
        <v>253</v>
      </c>
      <c r="E219" s="93">
        <v>150</v>
      </c>
      <c r="F219" s="93">
        <v>5000000</v>
      </c>
      <c r="G219" s="58"/>
      <c r="H219" s="66"/>
      <c r="I219" s="246"/>
      <c r="J219" s="67"/>
      <c r="K219" s="60" t="s">
        <v>566</v>
      </c>
      <c r="L219" s="60">
        <v>6</v>
      </c>
      <c r="M219" s="140">
        <v>300000</v>
      </c>
      <c r="N219" s="58"/>
      <c r="O219" s="79"/>
      <c r="P219" s="79"/>
      <c r="Q219" s="79"/>
      <c r="R219" s="79"/>
    </row>
    <row r="220" spans="1:18" ht="52.5" hidden="1" x14ac:dyDescent="0.4">
      <c r="A220" s="84"/>
      <c r="B220" s="97"/>
      <c r="C220" s="46"/>
      <c r="D220" s="32" t="s">
        <v>254</v>
      </c>
      <c r="E220" s="93">
        <v>150</v>
      </c>
      <c r="F220" s="93">
        <v>5000000</v>
      </c>
      <c r="G220" s="58"/>
      <c r="H220" s="66"/>
      <c r="I220" s="246"/>
      <c r="J220" s="67"/>
      <c r="K220" s="60" t="s">
        <v>567</v>
      </c>
      <c r="L220" s="60">
        <v>6</v>
      </c>
      <c r="M220" s="140">
        <v>280000</v>
      </c>
      <c r="N220" s="58"/>
      <c r="O220" s="79"/>
      <c r="P220" s="79"/>
      <c r="Q220" s="79"/>
      <c r="R220" s="79"/>
    </row>
    <row r="221" spans="1:18" ht="42" hidden="1" x14ac:dyDescent="0.4">
      <c r="A221" s="84"/>
      <c r="B221" s="97"/>
      <c r="C221" s="46"/>
      <c r="D221" s="32" t="s">
        <v>255</v>
      </c>
      <c r="E221" s="93">
        <v>90</v>
      </c>
      <c r="F221" s="93">
        <v>5000000</v>
      </c>
      <c r="G221" s="58"/>
      <c r="H221" s="66"/>
      <c r="I221" s="246"/>
      <c r="J221" s="67"/>
      <c r="K221" s="60" t="s">
        <v>568</v>
      </c>
      <c r="L221" s="60">
        <v>6</v>
      </c>
      <c r="M221" s="140">
        <v>300000</v>
      </c>
      <c r="N221" s="58"/>
      <c r="O221" s="79"/>
      <c r="P221" s="79"/>
      <c r="Q221" s="79"/>
      <c r="R221" s="79"/>
    </row>
    <row r="222" spans="1:18" ht="52.5" hidden="1" x14ac:dyDescent="0.4">
      <c r="A222" s="84"/>
      <c r="B222" s="97"/>
      <c r="C222" s="46"/>
      <c r="D222" s="32" t="s">
        <v>256</v>
      </c>
      <c r="E222" s="93">
        <v>90</v>
      </c>
      <c r="F222" s="93">
        <v>5000000</v>
      </c>
      <c r="G222" s="58"/>
      <c r="H222" s="71"/>
      <c r="I222" s="247"/>
      <c r="J222" s="68"/>
      <c r="K222" s="60" t="s">
        <v>569</v>
      </c>
      <c r="L222" s="60">
        <v>6</v>
      </c>
      <c r="M222" s="140">
        <v>330000</v>
      </c>
      <c r="N222" s="58"/>
      <c r="O222" s="79"/>
      <c r="P222" s="79"/>
      <c r="Q222" s="79"/>
      <c r="R222" s="79"/>
    </row>
    <row r="223" spans="1:18" ht="52.5" hidden="1" customHeight="1" x14ac:dyDescent="0.4">
      <c r="A223" s="84"/>
      <c r="B223" s="97"/>
      <c r="C223" s="46"/>
      <c r="D223" s="32" t="s">
        <v>257</v>
      </c>
      <c r="E223" s="93">
        <v>90</v>
      </c>
      <c r="F223" s="93">
        <v>5000000</v>
      </c>
      <c r="G223" s="58"/>
      <c r="H223" s="250"/>
      <c r="I223" s="33" t="s">
        <v>570</v>
      </c>
      <c r="J223" s="60" t="s">
        <v>421</v>
      </c>
      <c r="K223" s="60" t="s">
        <v>571</v>
      </c>
      <c r="L223" s="60">
        <v>6</v>
      </c>
      <c r="M223" s="140">
        <v>75000</v>
      </c>
      <c r="N223" s="58"/>
      <c r="O223" s="79"/>
      <c r="P223" s="79"/>
      <c r="Q223" s="79"/>
      <c r="R223" s="79"/>
    </row>
    <row r="224" spans="1:18" ht="63" hidden="1" x14ac:dyDescent="0.4">
      <c r="A224" s="84"/>
      <c r="B224" s="97"/>
      <c r="C224" s="46"/>
      <c r="D224" s="32" t="s">
        <v>258</v>
      </c>
      <c r="E224" s="93">
        <v>90</v>
      </c>
      <c r="F224" s="93">
        <v>5000000</v>
      </c>
      <c r="G224" s="58"/>
      <c r="H224" s="250"/>
      <c r="I224" s="242"/>
      <c r="J224" s="61"/>
      <c r="K224" s="60"/>
      <c r="L224" s="60"/>
      <c r="M224" s="140"/>
      <c r="N224" s="58"/>
      <c r="O224" s="79"/>
      <c r="P224" s="79"/>
      <c r="Q224" s="79"/>
      <c r="R224" s="79"/>
    </row>
    <row r="225" spans="1:18" ht="42" hidden="1" customHeight="1" x14ac:dyDescent="0.4">
      <c r="A225" s="84"/>
      <c r="B225" s="97"/>
      <c r="C225" s="46"/>
      <c r="D225" s="32" t="s">
        <v>259</v>
      </c>
      <c r="E225" s="93">
        <v>90</v>
      </c>
      <c r="F225" s="93">
        <v>5000000</v>
      </c>
      <c r="G225" s="58"/>
      <c r="H225" s="76"/>
      <c r="I225" s="243"/>
      <c r="J225" s="77"/>
      <c r="K225" s="60"/>
      <c r="L225" s="60"/>
      <c r="M225" s="140"/>
      <c r="N225" s="58"/>
      <c r="O225" s="79"/>
      <c r="P225" s="79"/>
      <c r="Q225" s="79"/>
      <c r="R225" s="79"/>
    </row>
    <row r="226" spans="1:18" ht="42" hidden="1" x14ac:dyDescent="0.4">
      <c r="A226" s="84"/>
      <c r="B226" s="97"/>
      <c r="C226" s="46"/>
      <c r="D226" s="32" t="s">
        <v>260</v>
      </c>
      <c r="E226" s="93">
        <v>90</v>
      </c>
      <c r="F226" s="93">
        <v>5000000</v>
      </c>
      <c r="G226" s="58"/>
      <c r="H226" s="62"/>
      <c r="I226" s="244"/>
      <c r="J226" s="63"/>
      <c r="K226" s="60"/>
      <c r="L226" s="60"/>
      <c r="M226" s="140"/>
      <c r="N226" s="58"/>
      <c r="O226" s="79"/>
      <c r="P226" s="79"/>
      <c r="Q226" s="79"/>
      <c r="R226" s="79"/>
    </row>
    <row r="227" spans="1:18" ht="52.5" hidden="1" x14ac:dyDescent="0.4">
      <c r="A227" s="84"/>
      <c r="B227" s="97"/>
      <c r="C227" s="46"/>
      <c r="D227" s="32" t="s">
        <v>261</v>
      </c>
      <c r="E227" s="93">
        <v>90</v>
      </c>
      <c r="F227" s="93">
        <v>5000000</v>
      </c>
      <c r="G227" s="58"/>
      <c r="H227" s="178"/>
      <c r="I227" s="248"/>
      <c r="J227" s="179"/>
      <c r="K227" s="180"/>
      <c r="L227" s="180"/>
      <c r="M227" s="181"/>
      <c r="N227" s="58"/>
      <c r="O227" s="79"/>
      <c r="P227" s="79"/>
      <c r="Q227" s="79"/>
      <c r="R227" s="79"/>
    </row>
    <row r="228" spans="1:18" ht="52.5" hidden="1" x14ac:dyDescent="0.4">
      <c r="A228" s="84"/>
      <c r="B228" s="97"/>
      <c r="C228" s="46"/>
      <c r="D228" s="32" t="s">
        <v>262</v>
      </c>
      <c r="E228" s="93">
        <v>90</v>
      </c>
      <c r="F228" s="93">
        <v>5000000</v>
      </c>
      <c r="G228" s="58"/>
      <c r="H228" s="182"/>
      <c r="I228" s="249"/>
      <c r="J228" s="183"/>
      <c r="K228" s="180"/>
      <c r="L228" s="180"/>
      <c r="M228" s="181"/>
      <c r="N228" s="58"/>
      <c r="O228" s="79"/>
      <c r="P228" s="79"/>
      <c r="Q228" s="79"/>
      <c r="R228" s="79"/>
    </row>
    <row r="229" spans="1:18" ht="42" hidden="1" x14ac:dyDescent="0.4">
      <c r="A229" s="84"/>
      <c r="B229" s="97"/>
      <c r="C229" s="47"/>
      <c r="D229" s="32" t="s">
        <v>263</v>
      </c>
      <c r="E229" s="93">
        <v>90</v>
      </c>
      <c r="F229" s="93">
        <v>4900000</v>
      </c>
      <c r="G229" s="58"/>
      <c r="H229" s="250"/>
      <c r="I229" s="245" t="s">
        <v>572</v>
      </c>
      <c r="J229" s="61" t="s">
        <v>421</v>
      </c>
      <c r="K229" s="60" t="s">
        <v>573</v>
      </c>
      <c r="L229" s="60">
        <v>6</v>
      </c>
      <c r="M229" s="140">
        <v>215000</v>
      </c>
      <c r="N229" s="58"/>
      <c r="O229" s="79"/>
      <c r="P229" s="79"/>
      <c r="Q229" s="79"/>
      <c r="R229" s="79"/>
    </row>
    <row r="230" spans="1:18" ht="52.5" hidden="1" x14ac:dyDescent="0.4">
      <c r="A230" s="84"/>
      <c r="B230" s="97"/>
      <c r="C230" s="34" t="s">
        <v>120</v>
      </c>
      <c r="D230" s="32" t="s">
        <v>264</v>
      </c>
      <c r="E230" s="93">
        <v>60</v>
      </c>
      <c r="F230" s="93">
        <v>2400000</v>
      </c>
      <c r="G230" s="58"/>
      <c r="H230" s="66"/>
      <c r="I230" s="246"/>
      <c r="J230" s="63"/>
      <c r="K230" s="60" t="s">
        <v>574</v>
      </c>
      <c r="L230" s="60">
        <v>6</v>
      </c>
      <c r="M230" s="140">
        <v>232000</v>
      </c>
      <c r="N230" s="58"/>
      <c r="O230" s="79"/>
      <c r="P230" s="79"/>
      <c r="Q230" s="79"/>
      <c r="R230" s="79"/>
    </row>
    <row r="231" spans="1:18" ht="31.5" hidden="1" customHeight="1" x14ac:dyDescent="0.4">
      <c r="A231" s="84"/>
      <c r="B231" s="97"/>
      <c r="C231" s="46"/>
      <c r="D231" s="32" t="s">
        <v>265</v>
      </c>
      <c r="E231" s="93">
        <v>60</v>
      </c>
      <c r="F231" s="93">
        <v>2400000</v>
      </c>
      <c r="G231" s="58"/>
      <c r="H231" s="66"/>
      <c r="I231" s="246"/>
      <c r="J231" s="60" t="s">
        <v>434</v>
      </c>
      <c r="K231" s="60" t="s">
        <v>575</v>
      </c>
      <c r="L231" s="60">
        <v>3.2</v>
      </c>
      <c r="M231" s="140">
        <v>5000</v>
      </c>
      <c r="N231" s="58"/>
      <c r="O231" s="79"/>
      <c r="P231" s="79"/>
      <c r="Q231" s="79"/>
      <c r="R231" s="79"/>
    </row>
    <row r="232" spans="1:18" ht="42" hidden="1" customHeight="1" x14ac:dyDescent="0.4">
      <c r="A232" s="84"/>
      <c r="B232" s="97"/>
      <c r="C232" s="46"/>
      <c r="D232" s="32" t="s">
        <v>266</v>
      </c>
      <c r="E232" s="93">
        <v>50</v>
      </c>
      <c r="F232" s="93">
        <v>2400000</v>
      </c>
      <c r="G232" s="58"/>
      <c r="H232" s="66"/>
      <c r="I232" s="246"/>
      <c r="J232" s="73" t="s">
        <v>447</v>
      </c>
      <c r="K232" s="60" t="s">
        <v>576</v>
      </c>
      <c r="L232" s="60">
        <v>3.2</v>
      </c>
      <c r="M232" s="140">
        <v>6000</v>
      </c>
      <c r="N232" s="58"/>
      <c r="O232" s="79"/>
      <c r="P232" s="79"/>
      <c r="Q232" s="79"/>
      <c r="R232" s="79"/>
    </row>
    <row r="233" spans="1:18" ht="63" hidden="1" x14ac:dyDescent="0.4">
      <c r="A233" s="84"/>
      <c r="B233" s="97"/>
      <c r="C233" s="46"/>
      <c r="D233" s="32" t="s">
        <v>267</v>
      </c>
      <c r="E233" s="93">
        <v>50</v>
      </c>
      <c r="F233" s="93">
        <v>2400000</v>
      </c>
      <c r="G233" s="58"/>
      <c r="H233" s="66"/>
      <c r="I233" s="246"/>
      <c r="J233" s="74"/>
      <c r="K233" s="60" t="s">
        <v>577</v>
      </c>
      <c r="L233" s="60">
        <v>3.2</v>
      </c>
      <c r="M233" s="140">
        <v>24000</v>
      </c>
      <c r="N233" s="58"/>
      <c r="O233" s="79"/>
      <c r="P233" s="79"/>
      <c r="Q233" s="79"/>
      <c r="R233" s="79"/>
    </row>
    <row r="234" spans="1:18" ht="42" hidden="1" customHeight="1" x14ac:dyDescent="0.4">
      <c r="A234" s="84"/>
      <c r="B234" s="97"/>
      <c r="C234" s="46"/>
      <c r="D234" s="32" t="s">
        <v>268</v>
      </c>
      <c r="E234" s="93">
        <v>50</v>
      </c>
      <c r="F234" s="93">
        <v>1750000</v>
      </c>
      <c r="G234" s="58"/>
      <c r="H234" s="71"/>
      <c r="I234" s="247"/>
      <c r="J234" s="75"/>
      <c r="K234" s="60" t="s">
        <v>578</v>
      </c>
      <c r="L234" s="60">
        <v>3.2</v>
      </c>
      <c r="M234" s="140">
        <v>49000</v>
      </c>
      <c r="N234" s="78"/>
      <c r="O234" s="79"/>
      <c r="P234" s="79"/>
      <c r="Q234" s="79"/>
      <c r="R234" s="79"/>
    </row>
    <row r="235" spans="1:18" ht="31.5" hidden="1" customHeight="1" x14ac:dyDescent="0.4">
      <c r="A235" s="84"/>
      <c r="B235" s="97"/>
      <c r="C235" s="46"/>
      <c r="D235" s="214" t="s">
        <v>757</v>
      </c>
      <c r="E235" s="215">
        <v>50</v>
      </c>
      <c r="F235" s="215">
        <v>1800000</v>
      </c>
      <c r="G235" s="58"/>
      <c r="H235" s="33" t="s">
        <v>579</v>
      </c>
      <c r="I235" s="33" t="s">
        <v>579</v>
      </c>
      <c r="J235" s="54" t="s">
        <v>486</v>
      </c>
      <c r="K235" s="60" t="s">
        <v>580</v>
      </c>
      <c r="L235" s="60">
        <v>4</v>
      </c>
      <c r="M235" s="140">
        <v>60000</v>
      </c>
      <c r="N235" s="58"/>
      <c r="O235" s="79"/>
      <c r="P235" s="79"/>
      <c r="Q235" s="79"/>
      <c r="R235" s="79"/>
    </row>
    <row r="236" spans="1:18" ht="52.5" hidden="1" x14ac:dyDescent="0.4">
      <c r="A236" s="84"/>
      <c r="B236" s="97"/>
      <c r="C236" s="46"/>
      <c r="D236" s="214" t="s">
        <v>758</v>
      </c>
      <c r="E236" s="215">
        <v>50</v>
      </c>
      <c r="F236" s="215">
        <v>1750000</v>
      </c>
      <c r="G236" s="58"/>
      <c r="H236" s="59" t="s">
        <v>581</v>
      </c>
      <c r="I236" s="242" t="s">
        <v>581</v>
      </c>
      <c r="J236" s="61" t="s">
        <v>421</v>
      </c>
      <c r="K236" s="60" t="s">
        <v>582</v>
      </c>
      <c r="L236" s="60">
        <v>6</v>
      </c>
      <c r="M236" s="140">
        <v>350000</v>
      </c>
      <c r="N236" s="78"/>
      <c r="O236" s="79"/>
      <c r="P236" s="79"/>
      <c r="Q236" s="79"/>
      <c r="R236" s="79"/>
    </row>
    <row r="237" spans="1:18" ht="52.5" hidden="1" x14ac:dyDescent="0.4">
      <c r="A237" s="84"/>
      <c r="B237" s="97"/>
      <c r="C237" s="46"/>
      <c r="D237" s="214" t="s">
        <v>759</v>
      </c>
      <c r="E237" s="215">
        <v>50</v>
      </c>
      <c r="F237" s="215">
        <v>1800000</v>
      </c>
      <c r="G237" s="58"/>
      <c r="H237" s="62"/>
      <c r="I237" s="244"/>
      <c r="J237" s="63"/>
      <c r="K237" s="60" t="s">
        <v>583</v>
      </c>
      <c r="L237" s="60">
        <v>6</v>
      </c>
      <c r="M237" s="140">
        <v>350000</v>
      </c>
      <c r="N237" s="58"/>
      <c r="O237" s="79"/>
      <c r="P237" s="79"/>
      <c r="Q237" s="80"/>
      <c r="R237" s="80"/>
    </row>
    <row r="238" spans="1:18" ht="42" hidden="1" x14ac:dyDescent="0.4">
      <c r="A238" s="84"/>
      <c r="B238" s="97"/>
      <c r="C238" s="46"/>
      <c r="D238" s="32" t="s">
        <v>269</v>
      </c>
      <c r="E238" s="93">
        <v>50</v>
      </c>
      <c r="F238" s="93">
        <v>1510000</v>
      </c>
      <c r="G238" s="58"/>
      <c r="H238" s="250"/>
      <c r="I238" s="242" t="s">
        <v>584</v>
      </c>
      <c r="J238" s="61" t="s">
        <v>421</v>
      </c>
      <c r="K238" s="60" t="s">
        <v>585</v>
      </c>
      <c r="L238" s="60">
        <v>3.2</v>
      </c>
      <c r="M238" s="140">
        <v>190000</v>
      </c>
      <c r="N238" s="78"/>
      <c r="O238" s="79"/>
      <c r="P238" s="79"/>
      <c r="Q238" s="80"/>
      <c r="R238" s="80"/>
    </row>
    <row r="239" spans="1:18" ht="42.75" hidden="1" thickBot="1" x14ac:dyDescent="0.45">
      <c r="A239" s="84"/>
      <c r="B239" s="97"/>
      <c r="C239" s="46"/>
      <c r="D239" s="32" t="s">
        <v>270</v>
      </c>
      <c r="E239" s="93">
        <v>50</v>
      </c>
      <c r="F239" s="93">
        <v>1550000</v>
      </c>
      <c r="G239" s="58"/>
      <c r="H239" s="76"/>
      <c r="I239" s="251"/>
      <c r="J239" s="77"/>
      <c r="K239" s="61" t="s">
        <v>586</v>
      </c>
      <c r="L239" s="61">
        <v>3.2</v>
      </c>
      <c r="M239" s="166">
        <v>202000</v>
      </c>
      <c r="N239" s="58"/>
      <c r="O239" s="79"/>
      <c r="P239" s="79"/>
      <c r="Q239" s="80"/>
      <c r="R239" s="80"/>
    </row>
    <row r="240" spans="1:18" ht="32.25" hidden="1" thickBot="1" x14ac:dyDescent="0.45">
      <c r="A240" s="84"/>
      <c r="B240" s="97"/>
      <c r="C240" s="46"/>
      <c r="D240" s="32" t="s">
        <v>271</v>
      </c>
      <c r="E240" s="93">
        <v>50</v>
      </c>
      <c r="F240" s="93">
        <v>1810000</v>
      </c>
      <c r="G240" s="58"/>
      <c r="H240" s="240" t="s">
        <v>723</v>
      </c>
      <c r="I240" s="237" t="s">
        <v>723</v>
      </c>
      <c r="J240" s="169" t="s">
        <v>724</v>
      </c>
      <c r="K240" s="170" t="s">
        <v>725</v>
      </c>
      <c r="L240" s="171">
        <v>3.2</v>
      </c>
      <c r="M240" s="167">
        <v>104000</v>
      </c>
      <c r="N240" s="78"/>
      <c r="O240" s="79"/>
      <c r="P240" s="79"/>
      <c r="Q240" s="80"/>
      <c r="R240" s="80"/>
    </row>
    <row r="241" spans="1:18" ht="42.75" hidden="1" thickBot="1" x14ac:dyDescent="0.45">
      <c r="A241" s="84"/>
      <c r="B241" s="97"/>
      <c r="C241" s="47"/>
      <c r="D241" s="32" t="s">
        <v>272</v>
      </c>
      <c r="E241" s="93">
        <v>50</v>
      </c>
      <c r="F241" s="93">
        <v>1860000</v>
      </c>
      <c r="G241" s="58"/>
      <c r="H241" s="241"/>
      <c r="I241" s="238"/>
      <c r="J241" s="172"/>
      <c r="K241" s="170" t="s">
        <v>726</v>
      </c>
      <c r="L241" s="171">
        <v>3.2</v>
      </c>
      <c r="M241" s="167">
        <v>116000</v>
      </c>
      <c r="N241" s="58"/>
      <c r="O241" s="79"/>
      <c r="P241" s="79"/>
      <c r="Q241" s="80"/>
      <c r="R241" s="80"/>
    </row>
    <row r="242" spans="1:18" ht="32.25" hidden="1" thickBot="1" x14ac:dyDescent="0.45">
      <c r="A242" s="84"/>
      <c r="B242" s="97"/>
      <c r="C242" s="34" t="s">
        <v>150</v>
      </c>
      <c r="D242" s="32" t="s">
        <v>273</v>
      </c>
      <c r="E242" s="93">
        <v>30</v>
      </c>
      <c r="F242" s="93">
        <v>600000</v>
      </c>
      <c r="G242" s="58"/>
      <c r="H242" s="175"/>
      <c r="I242" s="239"/>
      <c r="J242" s="176"/>
      <c r="K242" s="170" t="s">
        <v>721</v>
      </c>
      <c r="L242" s="171">
        <v>6</v>
      </c>
      <c r="M242" s="167">
        <v>250000</v>
      </c>
      <c r="N242" s="78"/>
      <c r="O242" s="79"/>
      <c r="P242" s="79"/>
      <c r="Q242" s="80"/>
      <c r="R242" s="80"/>
    </row>
    <row r="243" spans="1:18" ht="42.75" hidden="1" thickBot="1" x14ac:dyDescent="0.45">
      <c r="A243" s="84"/>
      <c r="B243" s="97"/>
      <c r="C243" s="46"/>
      <c r="D243" s="32" t="s">
        <v>274</v>
      </c>
      <c r="E243" s="93">
        <v>30</v>
      </c>
      <c r="F243" s="93">
        <v>600000</v>
      </c>
      <c r="G243" s="58"/>
      <c r="H243" s="187"/>
      <c r="I243" s="252"/>
      <c r="J243" s="185"/>
      <c r="K243" s="188" t="s">
        <v>722</v>
      </c>
      <c r="L243" s="169">
        <v>6</v>
      </c>
      <c r="M243" s="189">
        <v>275000</v>
      </c>
      <c r="N243" s="58"/>
      <c r="O243" s="79"/>
      <c r="P243" s="79"/>
      <c r="Q243" s="80"/>
      <c r="R243" s="80"/>
    </row>
    <row r="244" spans="1:18" ht="31.5" hidden="1" x14ac:dyDescent="0.4">
      <c r="A244" s="84"/>
      <c r="B244" s="97"/>
      <c r="C244" s="46"/>
      <c r="D244" s="32" t="s">
        <v>275</v>
      </c>
      <c r="E244" s="93">
        <v>30</v>
      </c>
      <c r="F244" s="93">
        <v>600000</v>
      </c>
      <c r="G244" s="58"/>
      <c r="H244" s="190"/>
      <c r="I244" s="191" t="s">
        <v>730</v>
      </c>
      <c r="J244" s="169" t="s">
        <v>724</v>
      </c>
      <c r="K244" s="171" t="s">
        <v>727</v>
      </c>
      <c r="L244" s="171">
        <v>6</v>
      </c>
      <c r="M244" s="167">
        <v>165000</v>
      </c>
      <c r="N244" s="78"/>
      <c r="O244" s="79"/>
      <c r="P244" s="79"/>
      <c r="Q244" s="80"/>
      <c r="R244" s="80"/>
    </row>
    <row r="245" spans="1:18" ht="42" hidden="1" x14ac:dyDescent="0.4">
      <c r="A245" s="84"/>
      <c r="B245" s="97"/>
      <c r="C245" s="46"/>
      <c r="D245" s="32" t="s">
        <v>276</v>
      </c>
      <c r="E245" s="93">
        <v>30</v>
      </c>
      <c r="F245" s="93">
        <v>600000</v>
      </c>
      <c r="G245" s="58"/>
      <c r="H245" s="187"/>
      <c r="I245" s="184"/>
      <c r="J245" s="185"/>
      <c r="K245" s="174" t="s">
        <v>728</v>
      </c>
      <c r="L245" s="174">
        <v>6</v>
      </c>
      <c r="M245" s="168">
        <v>180000</v>
      </c>
      <c r="N245" s="78"/>
      <c r="O245" s="79"/>
      <c r="P245" s="79"/>
      <c r="Q245" s="80"/>
      <c r="R245" s="80"/>
    </row>
    <row r="246" spans="1:18" ht="42" hidden="1" x14ac:dyDescent="0.4">
      <c r="A246" s="85"/>
      <c r="B246" s="97"/>
      <c r="C246" s="46"/>
      <c r="D246" s="32" t="s">
        <v>277</v>
      </c>
      <c r="E246" s="93">
        <v>30</v>
      </c>
      <c r="F246" s="93">
        <v>600000</v>
      </c>
      <c r="G246" s="58"/>
      <c r="H246" s="192"/>
      <c r="I246" s="177"/>
      <c r="J246" s="172"/>
      <c r="K246" s="174" t="s">
        <v>729</v>
      </c>
      <c r="L246" s="174">
        <v>6</v>
      </c>
      <c r="M246" s="168">
        <v>310000</v>
      </c>
      <c r="N246" s="78"/>
      <c r="O246" s="79"/>
      <c r="P246" s="79"/>
      <c r="Q246" s="80"/>
      <c r="R246" s="80"/>
    </row>
    <row r="247" spans="1:18" ht="42" hidden="1" x14ac:dyDescent="0.4">
      <c r="B247" s="97"/>
      <c r="C247" s="46"/>
      <c r="D247" s="32" t="s">
        <v>278</v>
      </c>
      <c r="E247" s="93">
        <v>30</v>
      </c>
      <c r="F247" s="93">
        <v>600000</v>
      </c>
      <c r="G247" s="58"/>
      <c r="H247" s="175"/>
      <c r="I247" s="186" t="s">
        <v>730</v>
      </c>
      <c r="J247" s="176" t="s">
        <v>724</v>
      </c>
      <c r="K247" s="173" t="s">
        <v>733</v>
      </c>
      <c r="L247" s="174">
        <v>6</v>
      </c>
      <c r="M247" s="168">
        <v>160000</v>
      </c>
      <c r="N247" s="58"/>
      <c r="O247" s="79"/>
      <c r="P247" s="79"/>
      <c r="Q247" s="79"/>
      <c r="R247" s="79"/>
    </row>
    <row r="248" spans="1:18" ht="42" hidden="1" x14ac:dyDescent="0.4">
      <c r="A248" s="84"/>
      <c r="B248" s="97"/>
      <c r="C248" s="46"/>
      <c r="D248" s="32" t="s">
        <v>279</v>
      </c>
      <c r="E248" s="93">
        <v>30</v>
      </c>
      <c r="F248" s="93">
        <v>600000</v>
      </c>
      <c r="G248" s="58"/>
      <c r="H248" s="193"/>
      <c r="I248" s="76"/>
      <c r="J248" s="77"/>
      <c r="K248" s="173" t="s">
        <v>734</v>
      </c>
      <c r="L248" s="60">
        <v>6</v>
      </c>
      <c r="M248" s="194">
        <v>170000</v>
      </c>
      <c r="N248" s="58"/>
      <c r="O248" s="79"/>
      <c r="P248" s="79"/>
      <c r="Q248" s="79"/>
      <c r="R248" s="79"/>
    </row>
    <row r="249" spans="1:18" ht="42.75" hidden="1" thickBot="1" x14ac:dyDescent="0.45">
      <c r="A249" s="84"/>
      <c r="B249" s="97"/>
      <c r="C249" s="46"/>
      <c r="D249" s="32" t="s">
        <v>280</v>
      </c>
      <c r="E249" s="93">
        <v>30</v>
      </c>
      <c r="F249" s="93">
        <v>600000</v>
      </c>
      <c r="G249" s="58"/>
      <c r="H249" s="195"/>
      <c r="I249" s="196"/>
      <c r="J249" s="197"/>
      <c r="K249" s="198" t="s">
        <v>735</v>
      </c>
      <c r="L249" s="199">
        <v>6</v>
      </c>
      <c r="M249" s="200">
        <v>190000</v>
      </c>
      <c r="N249" s="58"/>
      <c r="O249" s="79"/>
      <c r="P249" s="79"/>
      <c r="Q249" s="79"/>
      <c r="R249" s="79"/>
    </row>
    <row r="250" spans="1:18" ht="42" hidden="1" x14ac:dyDescent="0.4">
      <c r="A250" s="84"/>
      <c r="B250" s="97"/>
      <c r="C250" s="46"/>
      <c r="D250" s="32" t="s">
        <v>281</v>
      </c>
      <c r="E250" s="93">
        <v>30</v>
      </c>
      <c r="F250" s="93">
        <v>600000</v>
      </c>
      <c r="G250" s="58"/>
      <c r="H250" s="125"/>
      <c r="I250" s="125"/>
      <c r="J250" s="125"/>
      <c r="K250" s="201"/>
      <c r="L250" s="125"/>
      <c r="M250" s="125"/>
      <c r="N250" s="58"/>
      <c r="O250" s="79"/>
      <c r="P250" s="79"/>
      <c r="Q250" s="79"/>
      <c r="R250" s="79"/>
    </row>
    <row r="251" spans="1:18" ht="52.5" hidden="1" x14ac:dyDescent="0.4">
      <c r="A251" s="84"/>
      <c r="B251" s="98"/>
      <c r="C251" s="47"/>
      <c r="D251" s="32" t="s">
        <v>282</v>
      </c>
      <c r="E251" s="93">
        <v>30</v>
      </c>
      <c r="F251" s="93">
        <v>600000</v>
      </c>
      <c r="G251" s="58"/>
      <c r="H251" s="125"/>
      <c r="I251" s="125"/>
      <c r="J251" s="125"/>
      <c r="K251" s="201"/>
      <c r="L251" s="125"/>
      <c r="M251" s="125"/>
      <c r="N251" s="58"/>
      <c r="O251" s="79"/>
      <c r="P251" s="79"/>
      <c r="Q251" s="79"/>
      <c r="R251" s="79"/>
    </row>
    <row r="252" spans="1:18" ht="31.5" hidden="1" x14ac:dyDescent="0.4">
      <c r="A252" s="84"/>
      <c r="B252" s="96" t="s">
        <v>283</v>
      </c>
      <c r="C252" s="34" t="s">
        <v>110</v>
      </c>
      <c r="D252" s="32" t="s">
        <v>284</v>
      </c>
      <c r="E252" s="93">
        <v>180</v>
      </c>
      <c r="F252" s="93">
        <v>5000000</v>
      </c>
      <c r="G252" s="58"/>
      <c r="H252" s="40"/>
      <c r="I252" s="40"/>
      <c r="J252" s="40"/>
      <c r="K252" s="38"/>
      <c r="L252" s="78"/>
      <c r="M252" s="58"/>
      <c r="N252" s="58"/>
      <c r="O252" s="79"/>
      <c r="P252" s="79"/>
      <c r="Q252" s="79"/>
      <c r="R252" s="79"/>
    </row>
    <row r="253" spans="1:18" ht="31.5" hidden="1" x14ac:dyDescent="0.4">
      <c r="A253" s="84"/>
      <c r="B253" s="97"/>
      <c r="C253" s="46"/>
      <c r="D253" s="32" t="s">
        <v>285</v>
      </c>
      <c r="E253" s="93">
        <v>180</v>
      </c>
      <c r="F253" s="93">
        <v>5000000</v>
      </c>
      <c r="G253" s="58"/>
      <c r="H253" s="40"/>
      <c r="I253" s="40"/>
      <c r="J253" s="40"/>
      <c r="K253" s="38"/>
      <c r="L253" s="78"/>
      <c r="M253" s="58"/>
      <c r="N253" s="58"/>
      <c r="O253" s="79"/>
      <c r="P253" s="79"/>
      <c r="Q253" s="79"/>
      <c r="R253" s="79"/>
    </row>
    <row r="254" spans="1:18" ht="31.5" hidden="1" x14ac:dyDescent="0.4">
      <c r="A254" s="84"/>
      <c r="B254" s="97"/>
      <c r="C254" s="46"/>
      <c r="D254" s="32" t="s">
        <v>286</v>
      </c>
      <c r="E254" s="93">
        <v>180</v>
      </c>
      <c r="F254" s="93">
        <v>5000000</v>
      </c>
      <c r="G254" s="58"/>
      <c r="H254" s="40"/>
      <c r="I254" s="40"/>
      <c r="J254" s="40"/>
      <c r="K254" s="38"/>
      <c r="L254" s="78"/>
      <c r="M254" s="58"/>
      <c r="N254" s="58"/>
      <c r="O254" s="79"/>
      <c r="P254" s="79"/>
      <c r="Q254" s="79"/>
      <c r="R254" s="79"/>
    </row>
    <row r="255" spans="1:18" ht="31.5" hidden="1" x14ac:dyDescent="0.4">
      <c r="A255" s="84"/>
      <c r="B255" s="97"/>
      <c r="C255" s="46"/>
      <c r="D255" s="32" t="s">
        <v>287</v>
      </c>
      <c r="E255" s="93">
        <v>180</v>
      </c>
      <c r="F255" s="93">
        <v>5000000</v>
      </c>
      <c r="G255" s="58"/>
      <c r="H255" s="40"/>
      <c r="I255" s="40"/>
      <c r="J255" s="40"/>
      <c r="K255" s="38"/>
      <c r="L255" s="78"/>
      <c r="M255" s="58"/>
      <c r="N255" s="58"/>
      <c r="O255" s="79"/>
      <c r="P255" s="79"/>
      <c r="Q255" s="79"/>
      <c r="R255" s="79"/>
    </row>
    <row r="256" spans="1:18" ht="31.5" hidden="1" x14ac:dyDescent="0.4">
      <c r="A256" s="84"/>
      <c r="B256" s="97"/>
      <c r="C256" s="46"/>
      <c r="D256" s="32" t="s">
        <v>288</v>
      </c>
      <c r="E256" s="93">
        <v>180</v>
      </c>
      <c r="F256" s="93">
        <v>5000000</v>
      </c>
      <c r="G256" s="58"/>
      <c r="H256" s="40"/>
      <c r="I256" s="40"/>
      <c r="J256" s="40"/>
      <c r="K256" s="38"/>
      <c r="L256" s="78"/>
      <c r="M256" s="58"/>
      <c r="N256" s="58"/>
      <c r="O256" s="79"/>
      <c r="P256" s="79"/>
      <c r="Q256" s="79"/>
      <c r="R256" s="79"/>
    </row>
    <row r="257" spans="1:18" ht="31.5" hidden="1" x14ac:dyDescent="0.4">
      <c r="A257" s="84"/>
      <c r="B257" s="97"/>
      <c r="C257" s="46"/>
      <c r="D257" s="32" t="s">
        <v>289</v>
      </c>
      <c r="E257" s="93">
        <v>180</v>
      </c>
      <c r="F257" s="93">
        <v>5000000</v>
      </c>
      <c r="G257" s="58"/>
      <c r="H257" s="40"/>
      <c r="I257" s="40"/>
      <c r="J257" s="40"/>
      <c r="K257" s="38"/>
      <c r="L257" s="78"/>
      <c r="M257" s="58"/>
      <c r="N257" s="58"/>
      <c r="O257" s="79"/>
      <c r="P257" s="79"/>
      <c r="Q257" s="79"/>
      <c r="R257" s="79"/>
    </row>
    <row r="258" spans="1:18" ht="31.5" hidden="1" x14ac:dyDescent="0.4">
      <c r="A258" s="84"/>
      <c r="B258" s="97"/>
      <c r="C258" s="46"/>
      <c r="D258" s="32" t="s">
        <v>290</v>
      </c>
      <c r="E258" s="93">
        <v>120</v>
      </c>
      <c r="F258" s="93">
        <v>5000000</v>
      </c>
      <c r="G258" s="58"/>
      <c r="H258" s="40"/>
      <c r="I258" s="40"/>
      <c r="J258" s="40"/>
      <c r="K258" s="38"/>
      <c r="L258" s="78"/>
      <c r="M258" s="58"/>
      <c r="N258" s="58"/>
      <c r="O258" s="79"/>
      <c r="P258" s="79"/>
      <c r="Q258" s="79"/>
      <c r="R258" s="79"/>
    </row>
    <row r="259" spans="1:18" ht="31.5" hidden="1" x14ac:dyDescent="0.4">
      <c r="A259" s="85"/>
      <c r="B259" s="97"/>
      <c r="C259" s="46"/>
      <c r="D259" s="32" t="s">
        <v>291</v>
      </c>
      <c r="E259" s="93">
        <v>100</v>
      </c>
      <c r="F259" s="93">
        <v>5000000</v>
      </c>
      <c r="G259" s="58"/>
      <c r="H259" s="40"/>
      <c r="I259" s="40"/>
      <c r="J259" s="40"/>
      <c r="K259" s="38"/>
      <c r="L259" s="78"/>
      <c r="M259" s="58"/>
      <c r="N259" s="58"/>
      <c r="O259" s="79"/>
      <c r="P259" s="79"/>
      <c r="Q259" s="79"/>
      <c r="R259" s="79"/>
    </row>
    <row r="260" spans="1:18" ht="31.5" hidden="1" x14ac:dyDescent="0.4">
      <c r="B260" s="97"/>
      <c r="C260" s="46"/>
      <c r="D260" s="32" t="s">
        <v>292</v>
      </c>
      <c r="E260" s="93">
        <v>100</v>
      </c>
      <c r="F260" s="93">
        <v>5000000</v>
      </c>
      <c r="G260" s="58"/>
      <c r="I260" s="40"/>
      <c r="J260" s="78"/>
      <c r="K260" s="38"/>
      <c r="L260" s="78"/>
      <c r="M260" s="58"/>
      <c r="N260" s="58"/>
      <c r="O260" s="79"/>
      <c r="P260" s="79"/>
      <c r="Q260" s="79"/>
      <c r="R260" s="79"/>
    </row>
    <row r="261" spans="1:18" ht="21" hidden="1" x14ac:dyDescent="0.4">
      <c r="A261" s="84"/>
      <c r="B261" s="97"/>
      <c r="C261" s="46"/>
      <c r="D261" s="32" t="s">
        <v>293</v>
      </c>
      <c r="E261" s="93">
        <v>90</v>
      </c>
      <c r="F261" s="93">
        <v>5000000</v>
      </c>
      <c r="G261" s="58"/>
      <c r="H261" s="40"/>
      <c r="I261" s="40"/>
      <c r="J261" s="78"/>
      <c r="K261" s="38"/>
      <c r="L261" s="78"/>
      <c r="M261" s="58"/>
      <c r="N261" s="58"/>
      <c r="O261" s="79"/>
      <c r="P261" s="79"/>
      <c r="Q261" s="79"/>
      <c r="R261" s="79"/>
    </row>
    <row r="262" spans="1:18" ht="21" hidden="1" x14ac:dyDescent="0.4">
      <c r="A262" s="84"/>
      <c r="B262" s="97"/>
      <c r="C262" s="46"/>
      <c r="D262" s="32" t="s">
        <v>294</v>
      </c>
      <c r="E262" s="93">
        <v>90</v>
      </c>
      <c r="F262" s="93">
        <v>5000000</v>
      </c>
      <c r="G262" s="58"/>
      <c r="H262" s="40"/>
      <c r="I262" s="40"/>
      <c r="J262" s="78"/>
      <c r="K262" s="38"/>
      <c r="L262" s="78"/>
      <c r="M262" s="58"/>
      <c r="N262" s="58"/>
      <c r="O262" s="79"/>
      <c r="P262" s="79"/>
      <c r="Q262" s="79"/>
      <c r="R262" s="79"/>
    </row>
    <row r="263" spans="1:18" ht="21" hidden="1" x14ac:dyDescent="0.4">
      <c r="A263" s="84"/>
      <c r="B263" s="97"/>
      <c r="C263" s="46"/>
      <c r="D263" s="32" t="s">
        <v>295</v>
      </c>
      <c r="E263" s="93">
        <v>90</v>
      </c>
      <c r="F263" s="93">
        <v>5000000</v>
      </c>
      <c r="G263" s="58"/>
      <c r="H263" s="40"/>
      <c r="I263" s="40"/>
      <c r="J263" s="78"/>
      <c r="K263" s="38"/>
      <c r="L263" s="78"/>
      <c r="M263" s="58"/>
      <c r="N263" s="58"/>
      <c r="O263" s="79"/>
      <c r="P263" s="79"/>
      <c r="Q263" s="79"/>
      <c r="R263" s="79"/>
    </row>
    <row r="264" spans="1:18" ht="21" hidden="1" x14ac:dyDescent="0.4">
      <c r="A264" s="85"/>
      <c r="B264" s="98"/>
      <c r="C264" s="47"/>
      <c r="D264" s="32" t="s">
        <v>296</v>
      </c>
      <c r="E264" s="93">
        <v>90</v>
      </c>
      <c r="F264" s="93">
        <v>5000000</v>
      </c>
      <c r="G264" s="58"/>
      <c r="H264" s="40"/>
      <c r="I264" s="40"/>
      <c r="J264" s="122"/>
      <c r="K264" s="38"/>
      <c r="L264" s="78"/>
      <c r="M264" s="58"/>
      <c r="N264" s="58"/>
      <c r="O264" s="79"/>
      <c r="P264" s="79"/>
      <c r="Q264" s="80"/>
      <c r="R264" s="80"/>
    </row>
    <row r="265" spans="1:18" ht="42" hidden="1" x14ac:dyDescent="0.4">
      <c r="B265" s="96" t="s">
        <v>297</v>
      </c>
      <c r="C265" s="48" t="s">
        <v>110</v>
      </c>
      <c r="D265" s="32" t="s">
        <v>298</v>
      </c>
      <c r="E265" s="93">
        <v>100</v>
      </c>
      <c r="F265" s="93">
        <v>4500000</v>
      </c>
      <c r="G265" s="58"/>
      <c r="I265" s="40"/>
      <c r="J265" s="40"/>
      <c r="K265" s="38"/>
      <c r="L265" s="78"/>
      <c r="M265" s="58"/>
      <c r="N265" s="58"/>
      <c r="O265" s="79"/>
      <c r="P265" s="79"/>
      <c r="Q265" s="79"/>
      <c r="R265" s="79"/>
    </row>
    <row r="266" spans="1:18" ht="42" hidden="1" x14ac:dyDescent="0.4">
      <c r="A266" s="84"/>
      <c r="B266" s="97"/>
      <c r="C266" s="49"/>
      <c r="D266" s="32" t="s">
        <v>299</v>
      </c>
      <c r="E266" s="93">
        <v>100</v>
      </c>
      <c r="F266" s="93">
        <v>4500000</v>
      </c>
      <c r="G266" s="58"/>
      <c r="H266" s="40"/>
      <c r="I266" s="40"/>
      <c r="J266" s="40"/>
      <c r="K266" s="38"/>
      <c r="L266" s="78"/>
      <c r="M266" s="58"/>
      <c r="N266" s="58"/>
      <c r="O266" s="79"/>
      <c r="P266" s="79"/>
      <c r="Q266" s="79"/>
      <c r="R266" s="79"/>
    </row>
    <row r="267" spans="1:18" ht="42" hidden="1" x14ac:dyDescent="0.4">
      <c r="A267" s="84"/>
      <c r="B267" s="97"/>
      <c r="C267" s="48" t="s">
        <v>120</v>
      </c>
      <c r="D267" s="32" t="s">
        <v>300</v>
      </c>
      <c r="E267" s="93">
        <v>50</v>
      </c>
      <c r="F267" s="93">
        <v>1250000</v>
      </c>
      <c r="G267" s="58"/>
      <c r="H267" s="40"/>
      <c r="I267" s="40"/>
      <c r="J267" s="40"/>
      <c r="K267" s="38"/>
      <c r="L267" s="78"/>
      <c r="M267" s="58"/>
      <c r="N267" s="58"/>
      <c r="O267" s="79"/>
      <c r="P267" s="79"/>
      <c r="Q267" s="79"/>
      <c r="R267" s="79"/>
    </row>
    <row r="268" spans="1:18" ht="42" hidden="1" x14ac:dyDescent="0.4">
      <c r="A268" s="84"/>
      <c r="B268" s="97"/>
      <c r="C268" s="49"/>
      <c r="D268" s="32" t="s">
        <v>301</v>
      </c>
      <c r="E268" s="93">
        <v>50</v>
      </c>
      <c r="F268" s="93">
        <v>1250000</v>
      </c>
      <c r="G268" s="58"/>
      <c r="H268" s="40"/>
      <c r="I268" s="40"/>
      <c r="J268" s="40"/>
      <c r="K268" s="38"/>
      <c r="L268" s="78"/>
      <c r="M268" s="58"/>
      <c r="N268" s="58"/>
      <c r="O268" s="79"/>
      <c r="P268" s="79"/>
      <c r="Q268" s="79"/>
      <c r="R268" s="79"/>
    </row>
    <row r="269" spans="1:18" ht="31.5" hidden="1" x14ac:dyDescent="0.4">
      <c r="A269" s="84"/>
      <c r="B269" s="98"/>
      <c r="C269" s="31" t="s">
        <v>150</v>
      </c>
      <c r="D269" s="32" t="s">
        <v>302</v>
      </c>
      <c r="E269" s="93">
        <v>25</v>
      </c>
      <c r="F269" s="93">
        <v>600000</v>
      </c>
      <c r="G269" s="58"/>
      <c r="H269" s="40"/>
      <c r="I269" s="40"/>
      <c r="J269" s="40"/>
      <c r="K269" s="38"/>
      <c r="L269" s="78"/>
      <c r="M269" s="58"/>
      <c r="N269" s="58"/>
      <c r="O269" s="79"/>
      <c r="P269" s="79"/>
      <c r="Q269" s="79"/>
      <c r="R269" s="79"/>
    </row>
    <row r="270" spans="1:18" ht="31.5" hidden="1" x14ac:dyDescent="0.4">
      <c r="A270" s="84"/>
      <c r="B270" s="96" t="s">
        <v>303</v>
      </c>
      <c r="C270" s="34" t="s">
        <v>110</v>
      </c>
      <c r="D270" s="32" t="s">
        <v>304</v>
      </c>
      <c r="E270" s="93">
        <v>180</v>
      </c>
      <c r="F270" s="93">
        <v>5000000</v>
      </c>
      <c r="G270" s="58"/>
      <c r="H270" s="40"/>
      <c r="I270" s="40"/>
      <c r="J270" s="40"/>
      <c r="K270" s="38"/>
      <c r="L270" s="78"/>
      <c r="M270" s="58"/>
      <c r="N270" s="58"/>
      <c r="O270" s="79"/>
      <c r="P270" s="79"/>
      <c r="Q270" s="79"/>
      <c r="R270" s="79"/>
    </row>
    <row r="271" spans="1:18" ht="31.5" hidden="1" x14ac:dyDescent="0.4">
      <c r="A271" s="84"/>
      <c r="B271" s="97"/>
      <c r="C271" s="46"/>
      <c r="D271" s="32" t="s">
        <v>305</v>
      </c>
      <c r="E271" s="93">
        <v>180</v>
      </c>
      <c r="F271" s="93">
        <v>5000000</v>
      </c>
      <c r="G271" s="58"/>
      <c r="H271" s="40"/>
      <c r="I271" s="40"/>
      <c r="J271" s="40"/>
      <c r="K271" s="38"/>
      <c r="L271" s="78"/>
      <c r="M271" s="58"/>
      <c r="N271" s="58"/>
      <c r="O271" s="79"/>
      <c r="P271" s="79"/>
      <c r="Q271" s="79"/>
      <c r="R271" s="79"/>
    </row>
    <row r="272" spans="1:18" ht="31.5" hidden="1" x14ac:dyDescent="0.4">
      <c r="A272" s="84"/>
      <c r="B272" s="97"/>
      <c r="C272" s="46"/>
      <c r="D272" s="32" t="s">
        <v>306</v>
      </c>
      <c r="E272" s="93">
        <v>180</v>
      </c>
      <c r="F272" s="93">
        <v>5000000</v>
      </c>
      <c r="G272" s="58"/>
      <c r="H272" s="40"/>
      <c r="I272" s="40"/>
      <c r="J272" s="40"/>
      <c r="K272" s="38"/>
      <c r="L272" s="78"/>
      <c r="M272" s="58"/>
      <c r="N272" s="58"/>
      <c r="O272" s="79"/>
      <c r="P272" s="79"/>
      <c r="Q272" s="79"/>
      <c r="R272" s="79"/>
    </row>
    <row r="273" spans="1:18" ht="42" hidden="1" x14ac:dyDescent="0.4">
      <c r="A273" s="84"/>
      <c r="B273" s="97"/>
      <c r="C273" s="46"/>
      <c r="D273" s="32" t="s">
        <v>307</v>
      </c>
      <c r="E273" s="93">
        <v>180</v>
      </c>
      <c r="F273" s="93">
        <v>5000000</v>
      </c>
      <c r="G273" s="58"/>
      <c r="H273" s="40"/>
      <c r="I273" s="40"/>
      <c r="J273" s="40"/>
      <c r="K273" s="38"/>
      <c r="L273" s="78"/>
      <c r="M273" s="58"/>
      <c r="N273" s="58"/>
      <c r="O273" s="79"/>
      <c r="P273" s="79"/>
      <c r="Q273" s="79"/>
      <c r="R273" s="79"/>
    </row>
    <row r="274" spans="1:18" ht="42" hidden="1" x14ac:dyDescent="0.4">
      <c r="A274" s="84"/>
      <c r="B274" s="97"/>
      <c r="C274" s="46"/>
      <c r="D274" s="32" t="s">
        <v>308</v>
      </c>
      <c r="E274" s="93">
        <v>180</v>
      </c>
      <c r="F274" s="93">
        <v>5000000</v>
      </c>
      <c r="G274" s="58"/>
      <c r="H274" s="40"/>
      <c r="I274" s="40"/>
      <c r="J274" s="40"/>
      <c r="K274" s="38"/>
      <c r="L274" s="78"/>
      <c r="M274" s="58"/>
      <c r="N274" s="58"/>
      <c r="O274" s="79"/>
      <c r="P274" s="79"/>
      <c r="Q274" s="79"/>
      <c r="R274" s="79"/>
    </row>
    <row r="275" spans="1:18" ht="42" hidden="1" x14ac:dyDescent="0.4">
      <c r="A275" s="84"/>
      <c r="B275" s="97"/>
      <c r="C275" s="46"/>
      <c r="D275" s="32" t="s">
        <v>309</v>
      </c>
      <c r="E275" s="93">
        <v>180</v>
      </c>
      <c r="F275" s="93">
        <v>5000000</v>
      </c>
      <c r="G275" s="58"/>
      <c r="H275" s="40"/>
      <c r="I275" s="40"/>
      <c r="J275" s="40"/>
      <c r="K275" s="38"/>
      <c r="L275" s="78"/>
      <c r="M275" s="58"/>
      <c r="N275" s="58"/>
      <c r="O275" s="79"/>
      <c r="P275" s="79"/>
      <c r="Q275" s="79"/>
      <c r="R275" s="79"/>
    </row>
    <row r="276" spans="1:18" ht="42" hidden="1" x14ac:dyDescent="0.4">
      <c r="A276" s="84"/>
      <c r="B276" s="97"/>
      <c r="C276" s="46"/>
      <c r="D276" s="32" t="s">
        <v>310</v>
      </c>
      <c r="E276" s="93">
        <v>180</v>
      </c>
      <c r="F276" s="93">
        <v>5000000</v>
      </c>
      <c r="G276" s="58"/>
      <c r="H276" s="40"/>
      <c r="I276" s="40"/>
      <c r="J276" s="40"/>
      <c r="K276" s="38"/>
      <c r="L276" s="78"/>
      <c r="M276" s="58"/>
      <c r="N276" s="58"/>
      <c r="O276" s="79"/>
      <c r="P276" s="79"/>
      <c r="Q276" s="79"/>
      <c r="R276" s="79"/>
    </row>
    <row r="277" spans="1:18" ht="42" hidden="1" x14ac:dyDescent="0.4">
      <c r="A277" s="84"/>
      <c r="B277" s="97"/>
      <c r="C277" s="46"/>
      <c r="D277" s="32" t="s">
        <v>311</v>
      </c>
      <c r="E277" s="93">
        <v>180</v>
      </c>
      <c r="F277" s="93">
        <v>5000000</v>
      </c>
      <c r="G277" s="58"/>
      <c r="H277" s="40"/>
      <c r="I277" s="40"/>
      <c r="J277" s="40"/>
      <c r="K277" s="38"/>
      <c r="L277" s="78"/>
      <c r="M277" s="58"/>
      <c r="N277" s="58"/>
      <c r="O277" s="79"/>
      <c r="P277" s="79"/>
      <c r="Q277" s="79"/>
      <c r="R277" s="79"/>
    </row>
    <row r="278" spans="1:18" ht="42" hidden="1" x14ac:dyDescent="0.4">
      <c r="A278" s="84"/>
      <c r="B278" s="97"/>
      <c r="C278" s="46"/>
      <c r="D278" s="32" t="s">
        <v>312</v>
      </c>
      <c r="E278" s="93">
        <v>180</v>
      </c>
      <c r="F278" s="93">
        <v>5000000</v>
      </c>
      <c r="G278" s="58"/>
      <c r="H278" s="40"/>
      <c r="I278" s="40"/>
      <c r="J278" s="40"/>
      <c r="K278" s="38"/>
      <c r="L278" s="78"/>
      <c r="M278" s="58"/>
      <c r="N278" s="58"/>
      <c r="O278" s="79"/>
      <c r="P278" s="79"/>
      <c r="Q278" s="79"/>
      <c r="R278" s="79"/>
    </row>
    <row r="279" spans="1:18" ht="42" hidden="1" x14ac:dyDescent="0.4">
      <c r="A279" s="84"/>
      <c r="B279" s="97"/>
      <c r="C279" s="46"/>
      <c r="D279" s="32" t="s">
        <v>313</v>
      </c>
      <c r="E279" s="93">
        <v>120</v>
      </c>
      <c r="F279" s="93">
        <v>5000000</v>
      </c>
      <c r="G279" s="58"/>
      <c r="H279" s="40"/>
      <c r="I279" s="40"/>
      <c r="J279" s="40"/>
      <c r="K279" s="38"/>
      <c r="L279" s="78"/>
      <c r="M279" s="58"/>
      <c r="N279" s="58"/>
      <c r="O279" s="79"/>
      <c r="P279" s="79"/>
      <c r="Q279" s="79"/>
      <c r="R279" s="79"/>
    </row>
    <row r="280" spans="1:18" ht="42" hidden="1" x14ac:dyDescent="0.4">
      <c r="A280" s="84"/>
      <c r="B280" s="97"/>
      <c r="C280" s="46"/>
      <c r="D280" s="32" t="s">
        <v>314</v>
      </c>
      <c r="E280" s="93">
        <v>120</v>
      </c>
      <c r="F280" s="93">
        <v>5000000</v>
      </c>
      <c r="G280" s="58"/>
      <c r="H280" s="40"/>
      <c r="I280" s="40"/>
      <c r="J280" s="40"/>
      <c r="K280" s="38"/>
      <c r="L280" s="78"/>
      <c r="M280" s="58"/>
      <c r="N280" s="58"/>
      <c r="O280" s="79"/>
      <c r="P280" s="79"/>
      <c r="Q280" s="79"/>
      <c r="R280" s="79"/>
    </row>
    <row r="281" spans="1:18" ht="31.5" hidden="1" x14ac:dyDescent="0.4">
      <c r="A281" s="84"/>
      <c r="B281" s="97"/>
      <c r="C281" s="46"/>
      <c r="D281" s="32" t="s">
        <v>315</v>
      </c>
      <c r="E281" s="93">
        <v>120</v>
      </c>
      <c r="F281" s="93">
        <v>5000000</v>
      </c>
      <c r="G281" s="58"/>
      <c r="H281" s="40"/>
      <c r="I281" s="40"/>
      <c r="J281" s="40"/>
      <c r="K281" s="38"/>
      <c r="L281" s="78"/>
      <c r="M281" s="58"/>
      <c r="N281" s="58"/>
      <c r="O281" s="79"/>
      <c r="P281" s="79"/>
      <c r="Q281" s="79"/>
      <c r="R281" s="79"/>
    </row>
    <row r="282" spans="1:18" ht="31.5" hidden="1" x14ac:dyDescent="0.4">
      <c r="A282" s="84"/>
      <c r="B282" s="97"/>
      <c r="C282" s="46"/>
      <c r="D282" s="32" t="s">
        <v>316</v>
      </c>
      <c r="E282" s="93">
        <v>120</v>
      </c>
      <c r="F282" s="93">
        <v>5000000</v>
      </c>
      <c r="G282" s="58"/>
      <c r="H282" s="40"/>
      <c r="I282" s="40"/>
      <c r="J282" s="40"/>
      <c r="K282" s="38"/>
      <c r="L282" s="78"/>
      <c r="M282" s="58"/>
      <c r="N282" s="58"/>
      <c r="O282" s="79"/>
      <c r="P282" s="79"/>
      <c r="Q282" s="79"/>
      <c r="R282" s="79"/>
    </row>
    <row r="283" spans="1:18" ht="31.5" hidden="1" x14ac:dyDescent="0.4">
      <c r="A283" s="84"/>
      <c r="B283" s="97"/>
      <c r="C283" s="46"/>
      <c r="D283" s="32" t="s">
        <v>317</v>
      </c>
      <c r="E283" s="93">
        <v>120</v>
      </c>
      <c r="F283" s="93">
        <v>5000000</v>
      </c>
      <c r="G283" s="58"/>
      <c r="H283" s="40"/>
      <c r="I283" s="40"/>
      <c r="J283" s="40"/>
      <c r="K283" s="38"/>
      <c r="L283" s="78"/>
      <c r="M283" s="58"/>
      <c r="N283" s="58"/>
      <c r="O283" s="79"/>
      <c r="P283" s="79"/>
      <c r="Q283" s="79"/>
      <c r="R283" s="79"/>
    </row>
    <row r="284" spans="1:18" ht="42" hidden="1" x14ac:dyDescent="0.4">
      <c r="A284" s="84"/>
      <c r="B284" s="97"/>
      <c r="C284" s="46"/>
      <c r="D284" s="32" t="s">
        <v>318</v>
      </c>
      <c r="E284" s="93">
        <v>120</v>
      </c>
      <c r="F284" s="93">
        <v>5000000</v>
      </c>
      <c r="G284" s="58"/>
      <c r="H284" s="40"/>
      <c r="I284" s="40"/>
      <c r="J284" s="40"/>
      <c r="K284" s="38"/>
      <c r="L284" s="78"/>
      <c r="M284" s="58"/>
      <c r="N284" s="58"/>
      <c r="O284" s="79"/>
      <c r="P284" s="79"/>
      <c r="Q284" s="79"/>
      <c r="R284" s="79"/>
    </row>
    <row r="285" spans="1:18" ht="42" hidden="1" x14ac:dyDescent="0.4">
      <c r="A285" s="84"/>
      <c r="B285" s="97"/>
      <c r="C285" s="46"/>
      <c r="D285" s="32" t="s">
        <v>319</v>
      </c>
      <c r="E285" s="93">
        <v>120</v>
      </c>
      <c r="F285" s="93">
        <v>5000000</v>
      </c>
      <c r="G285" s="58"/>
      <c r="H285" s="40"/>
      <c r="I285" s="40"/>
      <c r="J285" s="40"/>
      <c r="K285" s="38"/>
      <c r="L285" s="78"/>
      <c r="M285" s="58"/>
      <c r="N285" s="58"/>
      <c r="O285" s="79"/>
      <c r="P285" s="79"/>
      <c r="Q285" s="79"/>
      <c r="R285" s="79"/>
    </row>
    <row r="286" spans="1:18" ht="42" hidden="1" x14ac:dyDescent="0.4">
      <c r="A286" s="84"/>
      <c r="B286" s="97"/>
      <c r="C286" s="46"/>
      <c r="D286" s="32" t="s">
        <v>320</v>
      </c>
      <c r="E286" s="93">
        <v>120</v>
      </c>
      <c r="F286" s="93">
        <v>5000000</v>
      </c>
      <c r="G286" s="58"/>
      <c r="H286" s="40"/>
      <c r="I286" s="40"/>
      <c r="J286" s="40"/>
      <c r="K286" s="38"/>
      <c r="L286" s="78"/>
      <c r="M286" s="58"/>
      <c r="N286" s="58"/>
      <c r="O286" s="79"/>
      <c r="P286" s="79"/>
      <c r="Q286" s="79"/>
      <c r="R286" s="79"/>
    </row>
    <row r="287" spans="1:18" ht="42" hidden="1" x14ac:dyDescent="0.4">
      <c r="A287" s="84"/>
      <c r="B287" s="97"/>
      <c r="C287" s="46"/>
      <c r="D287" s="32" t="s">
        <v>321</v>
      </c>
      <c r="E287" s="93">
        <v>120</v>
      </c>
      <c r="F287" s="93">
        <v>5000000</v>
      </c>
      <c r="G287" s="58"/>
      <c r="H287" s="40"/>
      <c r="I287" s="40"/>
      <c r="J287" s="40"/>
      <c r="K287" s="38"/>
      <c r="L287" s="78"/>
      <c r="M287" s="58"/>
      <c r="N287" s="58"/>
      <c r="O287" s="79"/>
      <c r="P287" s="79"/>
      <c r="Q287" s="79"/>
      <c r="R287" s="79"/>
    </row>
    <row r="288" spans="1:18" ht="42" hidden="1" x14ac:dyDescent="0.4">
      <c r="A288" s="84"/>
      <c r="B288" s="97"/>
      <c r="C288" s="46"/>
      <c r="D288" s="32" t="s">
        <v>322</v>
      </c>
      <c r="E288" s="93">
        <v>120</v>
      </c>
      <c r="F288" s="93">
        <v>5000000</v>
      </c>
      <c r="G288" s="58"/>
      <c r="H288" s="40"/>
      <c r="I288" s="40"/>
      <c r="J288" s="40"/>
      <c r="K288" s="38"/>
      <c r="L288" s="78"/>
      <c r="M288" s="58"/>
      <c r="N288" s="58"/>
      <c r="O288" s="79"/>
      <c r="P288" s="79"/>
      <c r="Q288" s="79"/>
      <c r="R288" s="79"/>
    </row>
    <row r="289" spans="1:18" ht="42" hidden="1" x14ac:dyDescent="0.4">
      <c r="A289" s="84"/>
      <c r="B289" s="97"/>
      <c r="C289" s="47"/>
      <c r="D289" s="32" t="s">
        <v>323</v>
      </c>
      <c r="E289" s="93">
        <v>120</v>
      </c>
      <c r="F289" s="93">
        <v>5000000</v>
      </c>
      <c r="G289" s="58"/>
      <c r="H289" s="40"/>
      <c r="I289" s="40"/>
      <c r="J289" s="40"/>
      <c r="K289" s="38"/>
      <c r="L289" s="78"/>
      <c r="M289" s="58"/>
      <c r="N289" s="58"/>
      <c r="O289" s="79"/>
      <c r="P289" s="79"/>
      <c r="Q289" s="79"/>
      <c r="R289" s="79"/>
    </row>
    <row r="290" spans="1:18" ht="31.5" hidden="1" x14ac:dyDescent="0.4">
      <c r="A290" s="84"/>
      <c r="B290" s="97"/>
      <c r="C290" s="34" t="s">
        <v>120</v>
      </c>
      <c r="D290" s="32" t="s">
        <v>324</v>
      </c>
      <c r="E290" s="93">
        <v>50</v>
      </c>
      <c r="F290" s="93">
        <v>1650000</v>
      </c>
      <c r="G290" s="58"/>
      <c r="H290" s="40"/>
      <c r="I290" s="40"/>
      <c r="J290" s="40"/>
      <c r="K290" s="38"/>
      <c r="L290" s="78"/>
      <c r="M290" s="78"/>
      <c r="N290" s="78"/>
      <c r="O290" s="79"/>
      <c r="P290" s="79"/>
      <c r="Q290" s="79"/>
      <c r="R290" s="79"/>
    </row>
    <row r="291" spans="1:18" ht="31.5" hidden="1" x14ac:dyDescent="0.4">
      <c r="A291" s="84"/>
      <c r="B291" s="97"/>
      <c r="C291" s="46"/>
      <c r="D291" s="32" t="s">
        <v>325</v>
      </c>
      <c r="E291" s="93">
        <v>50</v>
      </c>
      <c r="F291" s="93">
        <v>1950000</v>
      </c>
      <c r="G291" s="58"/>
      <c r="H291" s="40"/>
      <c r="I291" s="40"/>
      <c r="J291" s="40"/>
      <c r="K291" s="38"/>
      <c r="L291" s="78"/>
      <c r="M291" s="58"/>
      <c r="N291" s="58"/>
      <c r="O291" s="79"/>
      <c r="P291" s="79"/>
      <c r="Q291" s="79"/>
      <c r="R291" s="79"/>
    </row>
    <row r="292" spans="1:18" ht="31.5" hidden="1" x14ac:dyDescent="0.4">
      <c r="A292" s="84"/>
      <c r="B292" s="97"/>
      <c r="C292" s="46"/>
      <c r="D292" s="32" t="s">
        <v>326</v>
      </c>
      <c r="E292" s="93">
        <v>50</v>
      </c>
      <c r="F292" s="93">
        <v>1950000</v>
      </c>
      <c r="G292" s="58"/>
      <c r="H292" s="40"/>
      <c r="I292" s="40"/>
      <c r="J292" s="40"/>
      <c r="K292" s="38"/>
      <c r="L292" s="78"/>
      <c r="M292" s="78"/>
      <c r="N292" s="78"/>
      <c r="O292" s="79"/>
      <c r="P292" s="79"/>
      <c r="Q292" s="79"/>
      <c r="R292" s="79"/>
    </row>
    <row r="293" spans="1:18" ht="31.5" hidden="1" x14ac:dyDescent="0.4">
      <c r="A293" s="85"/>
      <c r="B293" s="97"/>
      <c r="C293" s="46"/>
      <c r="D293" s="32" t="s">
        <v>327</v>
      </c>
      <c r="E293" s="93">
        <v>50</v>
      </c>
      <c r="F293" s="93">
        <v>1950000</v>
      </c>
      <c r="G293" s="58"/>
      <c r="H293" s="40"/>
      <c r="I293" s="40"/>
      <c r="J293" s="40"/>
      <c r="K293" s="38"/>
      <c r="L293" s="78"/>
      <c r="M293" s="58"/>
      <c r="N293" s="58"/>
      <c r="O293" s="79"/>
      <c r="P293" s="79"/>
      <c r="Q293" s="79"/>
      <c r="R293" s="79"/>
    </row>
    <row r="294" spans="1:18" ht="31.5" hidden="1" x14ac:dyDescent="0.4">
      <c r="B294" s="97"/>
      <c r="C294" s="47"/>
      <c r="D294" s="32" t="s">
        <v>328</v>
      </c>
      <c r="E294" s="93">
        <v>50</v>
      </c>
      <c r="F294" s="93">
        <v>1950000</v>
      </c>
      <c r="G294" s="58"/>
      <c r="I294" s="41"/>
      <c r="J294" s="122"/>
      <c r="K294" s="38"/>
      <c r="L294" s="78"/>
      <c r="M294" s="58"/>
      <c r="N294" s="58"/>
      <c r="O294" s="79"/>
      <c r="P294" s="79"/>
      <c r="Q294" s="79"/>
      <c r="R294" s="79"/>
    </row>
    <row r="295" spans="1:18" ht="42" hidden="1" x14ac:dyDescent="0.4">
      <c r="B295" s="97"/>
      <c r="C295" s="34" t="s">
        <v>120</v>
      </c>
      <c r="D295" s="32" t="s">
        <v>329</v>
      </c>
      <c r="E295" s="93">
        <v>50</v>
      </c>
      <c r="F295" s="93">
        <v>2150000</v>
      </c>
      <c r="G295" s="58"/>
      <c r="I295" s="41"/>
      <c r="J295" s="122"/>
      <c r="K295" s="38"/>
      <c r="L295" s="78"/>
      <c r="M295" s="58"/>
      <c r="N295" s="58"/>
      <c r="O295" s="79"/>
      <c r="P295" s="79"/>
      <c r="Q295" s="80"/>
      <c r="R295" s="80"/>
    </row>
    <row r="296" spans="1:18" ht="42" hidden="1" x14ac:dyDescent="0.4">
      <c r="B296" s="97"/>
      <c r="C296" s="46"/>
      <c r="D296" s="32" t="s">
        <v>330</v>
      </c>
      <c r="E296" s="93">
        <v>50</v>
      </c>
      <c r="F296" s="93">
        <v>2150000</v>
      </c>
      <c r="G296" s="58"/>
      <c r="I296" s="40"/>
      <c r="J296" s="40"/>
      <c r="K296" s="38"/>
      <c r="L296" s="78"/>
      <c r="M296" s="58"/>
      <c r="N296" s="58"/>
      <c r="O296" s="79"/>
      <c r="P296" s="79"/>
      <c r="Q296" s="79"/>
      <c r="R296" s="79"/>
    </row>
    <row r="297" spans="1:18" ht="42" hidden="1" x14ac:dyDescent="0.4">
      <c r="A297" s="84"/>
      <c r="B297" s="97"/>
      <c r="C297" s="46"/>
      <c r="D297" s="32" t="s">
        <v>331</v>
      </c>
      <c r="E297" s="93">
        <v>50</v>
      </c>
      <c r="F297" s="93">
        <v>2250000</v>
      </c>
      <c r="G297" s="58"/>
      <c r="H297" s="40"/>
      <c r="I297" s="40"/>
      <c r="J297" s="40"/>
      <c r="K297" s="38"/>
      <c r="L297" s="78"/>
      <c r="M297" s="58"/>
      <c r="N297" s="58"/>
      <c r="O297" s="79"/>
      <c r="P297" s="79"/>
      <c r="Q297" s="79"/>
      <c r="R297" s="79"/>
    </row>
    <row r="298" spans="1:18" ht="42" hidden="1" x14ac:dyDescent="0.4">
      <c r="A298" s="84"/>
      <c r="B298" s="98"/>
      <c r="C298" s="47"/>
      <c r="D298" s="32" t="s">
        <v>332</v>
      </c>
      <c r="E298" s="93">
        <v>50</v>
      </c>
      <c r="F298" s="93">
        <v>2250000</v>
      </c>
      <c r="G298" s="58"/>
      <c r="H298" s="40"/>
      <c r="I298" s="40"/>
      <c r="J298" s="40"/>
      <c r="K298" s="38"/>
      <c r="L298" s="78"/>
      <c r="M298" s="58"/>
      <c r="N298" s="58"/>
      <c r="O298" s="79"/>
      <c r="P298" s="79"/>
      <c r="Q298" s="79"/>
      <c r="R298" s="79"/>
    </row>
    <row r="299" spans="1:18" ht="42" hidden="1" x14ac:dyDescent="0.4">
      <c r="A299" s="84"/>
      <c r="B299" s="100" t="s">
        <v>333</v>
      </c>
      <c r="C299" s="31" t="s">
        <v>110</v>
      </c>
      <c r="D299" s="32" t="s">
        <v>334</v>
      </c>
      <c r="E299" s="93">
        <v>112.5</v>
      </c>
      <c r="F299" s="93">
        <v>5000000</v>
      </c>
      <c r="G299" s="58"/>
      <c r="H299" s="40"/>
      <c r="I299" s="40"/>
      <c r="J299" s="40"/>
      <c r="K299" s="38"/>
      <c r="L299" s="78"/>
      <c r="M299" s="78"/>
      <c r="N299" s="78"/>
      <c r="O299" s="79"/>
      <c r="P299" s="79"/>
      <c r="Q299" s="79"/>
      <c r="R299" s="79"/>
    </row>
    <row r="300" spans="1:18" ht="31.5" hidden="1" x14ac:dyDescent="0.4">
      <c r="A300" s="84"/>
      <c r="B300" s="100" t="s">
        <v>335</v>
      </c>
      <c r="C300" s="31" t="s">
        <v>150</v>
      </c>
      <c r="D300" s="32" t="s">
        <v>336</v>
      </c>
      <c r="E300" s="93">
        <v>10</v>
      </c>
      <c r="F300" s="93">
        <v>600000</v>
      </c>
      <c r="G300" s="58"/>
      <c r="H300" s="40"/>
      <c r="I300" s="40"/>
      <c r="J300" s="40"/>
      <c r="K300" s="38"/>
      <c r="L300" s="78"/>
      <c r="M300" s="78"/>
      <c r="N300" s="78"/>
      <c r="O300" s="79"/>
      <c r="P300" s="79"/>
      <c r="Q300" s="79"/>
      <c r="R300" s="79"/>
    </row>
    <row r="301" spans="1:18" ht="42" hidden="1" x14ac:dyDescent="0.4">
      <c r="A301" s="84"/>
      <c r="B301" s="96" t="s">
        <v>337</v>
      </c>
      <c r="C301" s="34" t="s">
        <v>120</v>
      </c>
      <c r="D301" s="32" t="s">
        <v>338</v>
      </c>
      <c r="E301" s="93">
        <v>60</v>
      </c>
      <c r="F301" s="93">
        <v>2500000</v>
      </c>
      <c r="G301" s="58"/>
      <c r="H301" s="40"/>
      <c r="I301" s="40"/>
      <c r="J301" s="40"/>
      <c r="K301" s="38"/>
      <c r="L301" s="78"/>
      <c r="M301" s="78"/>
      <c r="N301" s="78"/>
      <c r="O301" s="79"/>
      <c r="P301" s="79"/>
      <c r="Q301" s="79"/>
      <c r="R301" s="79"/>
    </row>
    <row r="302" spans="1:18" ht="42" hidden="1" x14ac:dyDescent="0.4">
      <c r="A302" s="84"/>
      <c r="B302" s="97"/>
      <c r="C302" s="46"/>
      <c r="D302" s="32" t="s">
        <v>339</v>
      </c>
      <c r="E302" s="93">
        <v>60</v>
      </c>
      <c r="F302" s="93">
        <v>3545000</v>
      </c>
      <c r="G302" s="58"/>
      <c r="H302" s="40"/>
      <c r="I302" s="40"/>
      <c r="J302" s="40"/>
      <c r="K302" s="38"/>
      <c r="L302" s="78"/>
      <c r="M302" s="78"/>
      <c r="N302" s="78"/>
      <c r="O302" s="79"/>
      <c r="P302" s="79"/>
      <c r="Q302" s="79"/>
      <c r="R302" s="79"/>
    </row>
    <row r="303" spans="1:18" ht="42" hidden="1" x14ac:dyDescent="0.4">
      <c r="A303" s="84"/>
      <c r="B303" s="97"/>
      <c r="C303" s="46"/>
      <c r="D303" s="32" t="s">
        <v>340</v>
      </c>
      <c r="E303" s="93">
        <v>60</v>
      </c>
      <c r="F303" s="93">
        <v>4000000</v>
      </c>
      <c r="G303" s="58"/>
      <c r="H303" s="40"/>
      <c r="I303" s="40"/>
      <c r="J303" s="40"/>
      <c r="K303" s="38"/>
      <c r="L303" s="78"/>
      <c r="M303" s="78"/>
      <c r="N303" s="78"/>
      <c r="O303" s="79"/>
      <c r="P303" s="79"/>
      <c r="Q303" s="79"/>
      <c r="R303" s="79"/>
    </row>
    <row r="304" spans="1:18" ht="42" hidden="1" x14ac:dyDescent="0.4">
      <c r="A304" s="84"/>
      <c r="B304" s="97"/>
      <c r="C304" s="46"/>
      <c r="D304" s="32" t="s">
        <v>341</v>
      </c>
      <c r="E304" s="93">
        <v>60</v>
      </c>
      <c r="F304" s="93">
        <v>2500000</v>
      </c>
      <c r="G304" s="58"/>
      <c r="H304" s="40"/>
      <c r="I304" s="40"/>
      <c r="J304" s="40"/>
      <c r="K304" s="38"/>
      <c r="L304" s="78"/>
      <c r="M304" s="78"/>
      <c r="N304" s="78"/>
      <c r="O304" s="79"/>
      <c r="P304" s="79"/>
      <c r="Q304" s="79"/>
      <c r="R304" s="79"/>
    </row>
    <row r="305" spans="1:18" ht="42" hidden="1" x14ac:dyDescent="0.4">
      <c r="A305" s="84"/>
      <c r="B305" s="97"/>
      <c r="C305" s="46"/>
      <c r="D305" s="32" t="s">
        <v>342</v>
      </c>
      <c r="E305" s="93">
        <v>60</v>
      </c>
      <c r="F305" s="93">
        <v>3750000</v>
      </c>
      <c r="G305" s="58"/>
      <c r="H305" s="40"/>
      <c r="I305" s="40"/>
      <c r="J305" s="40"/>
      <c r="K305" s="38"/>
      <c r="L305" s="78"/>
      <c r="M305" s="78"/>
      <c r="N305" s="78"/>
      <c r="O305" s="79"/>
      <c r="P305" s="79"/>
      <c r="Q305" s="79"/>
      <c r="R305" s="79"/>
    </row>
    <row r="306" spans="1:18" ht="42" hidden="1" x14ac:dyDescent="0.4">
      <c r="A306" s="84"/>
      <c r="B306" s="97"/>
      <c r="C306" s="47"/>
      <c r="D306" s="32" t="s">
        <v>343</v>
      </c>
      <c r="E306" s="93">
        <v>60</v>
      </c>
      <c r="F306" s="93">
        <v>4430000</v>
      </c>
      <c r="G306" s="58"/>
      <c r="H306" s="40"/>
      <c r="I306" s="40"/>
      <c r="J306" s="40"/>
      <c r="K306" s="38"/>
      <c r="L306" s="78"/>
      <c r="M306" s="78"/>
      <c r="N306" s="78"/>
      <c r="O306" s="79"/>
      <c r="P306" s="79"/>
      <c r="Q306" s="79"/>
      <c r="R306" s="79"/>
    </row>
    <row r="307" spans="1:18" ht="42" hidden="1" x14ac:dyDescent="0.4">
      <c r="A307" s="84"/>
      <c r="B307" s="97"/>
      <c r="C307" s="34" t="s">
        <v>120</v>
      </c>
      <c r="D307" s="32" t="s">
        <v>344</v>
      </c>
      <c r="E307" s="93">
        <v>60</v>
      </c>
      <c r="F307" s="93">
        <v>2500000</v>
      </c>
      <c r="G307" s="58"/>
      <c r="H307" s="40"/>
      <c r="I307" s="40"/>
      <c r="J307" s="40"/>
      <c r="K307" s="38"/>
      <c r="L307" s="78"/>
      <c r="M307" s="78"/>
      <c r="N307" s="78"/>
      <c r="O307" s="79"/>
      <c r="P307" s="79"/>
      <c r="Q307" s="79"/>
      <c r="R307" s="79"/>
    </row>
    <row r="308" spans="1:18" ht="42" hidden="1" x14ac:dyDescent="0.4">
      <c r="A308" s="84"/>
      <c r="B308" s="97"/>
      <c r="C308" s="46"/>
      <c r="D308" s="32" t="s">
        <v>345</v>
      </c>
      <c r="E308" s="93">
        <v>60</v>
      </c>
      <c r="F308" s="93">
        <v>3740000</v>
      </c>
      <c r="G308" s="58"/>
      <c r="H308" s="40"/>
      <c r="I308" s="40"/>
      <c r="J308" s="40"/>
      <c r="K308" s="38"/>
      <c r="L308" s="78"/>
      <c r="M308" s="58"/>
      <c r="N308" s="58"/>
      <c r="O308" s="79"/>
      <c r="P308" s="79"/>
      <c r="Q308" s="79"/>
      <c r="R308" s="79"/>
    </row>
    <row r="309" spans="1:18" ht="42" hidden="1" x14ac:dyDescent="0.4">
      <c r="A309" s="84"/>
      <c r="B309" s="97"/>
      <c r="C309" s="46"/>
      <c r="D309" s="32" t="s">
        <v>346</v>
      </c>
      <c r="E309" s="93">
        <v>60</v>
      </c>
      <c r="F309" s="93">
        <v>4215000</v>
      </c>
      <c r="G309" s="58"/>
      <c r="H309" s="40"/>
      <c r="I309" s="40"/>
      <c r="J309" s="40"/>
      <c r="K309" s="38"/>
      <c r="L309" s="78"/>
      <c r="M309" s="58"/>
      <c r="N309" s="58"/>
      <c r="O309" s="79"/>
      <c r="P309" s="79"/>
      <c r="Q309" s="79"/>
      <c r="R309" s="79"/>
    </row>
    <row r="310" spans="1:18" ht="42" hidden="1" x14ac:dyDescent="0.4">
      <c r="A310" s="84"/>
      <c r="B310" s="97"/>
      <c r="C310" s="46"/>
      <c r="D310" s="32" t="s">
        <v>347</v>
      </c>
      <c r="E310" s="93">
        <v>60</v>
      </c>
      <c r="F310" s="93">
        <v>2500000</v>
      </c>
      <c r="G310" s="58"/>
      <c r="H310" s="40"/>
      <c r="I310" s="40"/>
      <c r="J310" s="40"/>
      <c r="K310" s="38"/>
      <c r="L310" s="78"/>
      <c r="M310" s="58"/>
      <c r="N310" s="58"/>
      <c r="O310" s="79"/>
      <c r="P310" s="79"/>
      <c r="Q310" s="79"/>
      <c r="R310" s="79"/>
    </row>
    <row r="311" spans="1:18" ht="42" hidden="1" x14ac:dyDescent="0.4">
      <c r="A311" s="84"/>
      <c r="B311" s="97"/>
      <c r="C311" s="46"/>
      <c r="D311" s="32" t="s">
        <v>348</v>
      </c>
      <c r="E311" s="93">
        <v>60</v>
      </c>
      <c r="F311" s="93">
        <v>3750000</v>
      </c>
      <c r="G311" s="58"/>
      <c r="H311" s="40"/>
      <c r="I311" s="40"/>
      <c r="J311" s="40"/>
      <c r="K311" s="38"/>
      <c r="L311" s="78"/>
      <c r="M311" s="78"/>
      <c r="N311" s="78"/>
      <c r="O311" s="79"/>
      <c r="P311" s="79"/>
      <c r="Q311" s="79"/>
      <c r="R311" s="79"/>
    </row>
    <row r="312" spans="1:18" ht="42" hidden="1" x14ac:dyDescent="0.4">
      <c r="A312" s="84"/>
      <c r="B312" s="97"/>
      <c r="C312" s="46"/>
      <c r="D312" s="32" t="s">
        <v>349</v>
      </c>
      <c r="E312" s="93">
        <v>60</v>
      </c>
      <c r="F312" s="93">
        <v>4565000</v>
      </c>
      <c r="G312" s="58"/>
      <c r="H312" s="40"/>
      <c r="I312" s="40"/>
      <c r="J312" s="40"/>
      <c r="K312" s="38"/>
      <c r="L312" s="78"/>
      <c r="M312" s="78"/>
      <c r="N312" s="78"/>
      <c r="O312" s="79"/>
      <c r="P312" s="79"/>
      <c r="Q312" s="79"/>
      <c r="R312" s="79"/>
    </row>
    <row r="313" spans="1:18" ht="42" hidden="1" x14ac:dyDescent="0.4">
      <c r="A313" s="84"/>
      <c r="B313" s="97"/>
      <c r="C313" s="46"/>
      <c r="D313" s="32" t="s">
        <v>350</v>
      </c>
      <c r="E313" s="93">
        <v>60</v>
      </c>
      <c r="F313" s="93">
        <v>2500000</v>
      </c>
      <c r="G313" s="58"/>
      <c r="H313" s="40"/>
      <c r="I313" s="40"/>
      <c r="J313" s="40"/>
      <c r="K313" s="38"/>
      <c r="L313" s="78"/>
      <c r="M313" s="78"/>
      <c r="N313" s="78"/>
      <c r="O313" s="79"/>
      <c r="P313" s="79"/>
      <c r="Q313" s="79"/>
      <c r="R313" s="79"/>
    </row>
    <row r="314" spans="1:18" ht="42" hidden="1" x14ac:dyDescent="0.4">
      <c r="A314" s="84"/>
      <c r="B314" s="97"/>
      <c r="C314" s="46"/>
      <c r="D314" s="32" t="s">
        <v>351</v>
      </c>
      <c r="E314" s="93">
        <v>60</v>
      </c>
      <c r="F314" s="93">
        <v>3750000</v>
      </c>
      <c r="G314" s="58"/>
      <c r="H314" s="40"/>
      <c r="I314" s="40"/>
      <c r="J314" s="40"/>
      <c r="K314" s="38"/>
      <c r="L314" s="78"/>
      <c r="M314" s="78"/>
      <c r="N314" s="78"/>
      <c r="O314" s="79"/>
      <c r="P314" s="79"/>
      <c r="Q314" s="79"/>
      <c r="R314" s="79"/>
    </row>
    <row r="315" spans="1:18" ht="42" hidden="1" x14ac:dyDescent="0.4">
      <c r="A315" s="84"/>
      <c r="B315" s="97"/>
      <c r="C315" s="46"/>
      <c r="D315" s="32" t="s">
        <v>352</v>
      </c>
      <c r="E315" s="93">
        <v>60</v>
      </c>
      <c r="F315" s="93">
        <v>4895000</v>
      </c>
      <c r="G315" s="58"/>
      <c r="H315" s="40"/>
      <c r="I315" s="40"/>
      <c r="J315" s="40"/>
      <c r="K315" s="38"/>
      <c r="L315" s="78"/>
      <c r="M315" s="78"/>
      <c r="N315" s="78"/>
      <c r="O315" s="79"/>
      <c r="P315" s="79"/>
      <c r="Q315" s="79"/>
      <c r="R315" s="79"/>
    </row>
    <row r="316" spans="1:18" ht="42" hidden="1" x14ac:dyDescent="0.4">
      <c r="A316" s="84"/>
      <c r="B316" s="97"/>
      <c r="C316" s="46"/>
      <c r="D316" s="32" t="s">
        <v>353</v>
      </c>
      <c r="E316" s="93">
        <v>60</v>
      </c>
      <c r="F316" s="93">
        <v>2500000</v>
      </c>
      <c r="G316" s="58"/>
      <c r="H316" s="40"/>
      <c r="I316" s="40"/>
      <c r="J316" s="40"/>
      <c r="K316" s="38"/>
      <c r="L316" s="78"/>
      <c r="M316" s="78"/>
      <c r="N316" s="78"/>
      <c r="O316" s="79"/>
      <c r="P316" s="79"/>
      <c r="Q316" s="79"/>
      <c r="R316" s="79"/>
    </row>
    <row r="317" spans="1:18" ht="42" hidden="1" x14ac:dyDescent="0.4">
      <c r="A317" s="84"/>
      <c r="B317" s="97"/>
      <c r="C317" s="46"/>
      <c r="D317" s="32" t="s">
        <v>354</v>
      </c>
      <c r="E317" s="93">
        <v>60</v>
      </c>
      <c r="F317" s="93">
        <v>3750000</v>
      </c>
      <c r="G317" s="58"/>
      <c r="H317" s="40"/>
      <c r="I317" s="40"/>
      <c r="J317" s="40"/>
      <c r="K317" s="38"/>
      <c r="L317" s="78"/>
      <c r="M317" s="78"/>
      <c r="N317" s="78"/>
      <c r="O317" s="79"/>
      <c r="P317" s="79"/>
      <c r="Q317" s="79"/>
      <c r="R317" s="79"/>
    </row>
    <row r="318" spans="1:18" ht="42" hidden="1" x14ac:dyDescent="0.4">
      <c r="A318" s="84"/>
      <c r="B318" s="97"/>
      <c r="C318" s="46"/>
      <c r="D318" s="32" t="s">
        <v>355</v>
      </c>
      <c r="E318" s="93">
        <v>60</v>
      </c>
      <c r="F318" s="93">
        <v>5000000</v>
      </c>
      <c r="G318" s="58"/>
      <c r="H318" s="40"/>
      <c r="I318" s="40"/>
      <c r="J318" s="40"/>
      <c r="K318" s="38"/>
      <c r="L318" s="78"/>
      <c r="M318" s="78"/>
      <c r="N318" s="78"/>
      <c r="O318" s="79"/>
      <c r="P318" s="79"/>
      <c r="Q318" s="79"/>
      <c r="R318" s="79"/>
    </row>
    <row r="319" spans="1:18" ht="42" hidden="1" x14ac:dyDescent="0.4">
      <c r="A319" s="84"/>
      <c r="B319" s="97"/>
      <c r="C319" s="46"/>
      <c r="D319" s="32" t="s">
        <v>356</v>
      </c>
      <c r="E319" s="93">
        <v>60</v>
      </c>
      <c r="F319" s="93">
        <v>2500000</v>
      </c>
      <c r="G319" s="58"/>
      <c r="H319" s="40"/>
      <c r="I319" s="40"/>
      <c r="J319" s="40"/>
      <c r="K319" s="38"/>
      <c r="L319" s="78"/>
      <c r="M319" s="78"/>
      <c r="N319" s="78"/>
      <c r="O319" s="79"/>
      <c r="P319" s="79"/>
      <c r="Q319" s="79"/>
      <c r="R319" s="79"/>
    </row>
    <row r="320" spans="1:18" ht="42" hidden="1" x14ac:dyDescent="0.4">
      <c r="A320" s="84"/>
      <c r="B320" s="97"/>
      <c r="C320" s="46"/>
      <c r="D320" s="32" t="s">
        <v>357</v>
      </c>
      <c r="E320" s="93">
        <v>60</v>
      </c>
      <c r="F320" s="93">
        <v>3750000</v>
      </c>
      <c r="G320" s="58"/>
      <c r="H320" s="40"/>
      <c r="I320" s="40"/>
      <c r="J320" s="40"/>
      <c r="K320" s="38"/>
      <c r="L320" s="78"/>
      <c r="M320" s="58"/>
      <c r="N320" s="58"/>
      <c r="O320" s="79"/>
      <c r="P320" s="79"/>
      <c r="Q320" s="79"/>
      <c r="R320" s="79"/>
    </row>
    <row r="321" spans="1:18" ht="42" hidden="1" x14ac:dyDescent="0.4">
      <c r="A321" s="84"/>
      <c r="B321" s="97"/>
      <c r="C321" s="46"/>
      <c r="D321" s="32" t="s">
        <v>358</v>
      </c>
      <c r="E321" s="93">
        <v>60</v>
      </c>
      <c r="F321" s="93">
        <v>5000000</v>
      </c>
      <c r="G321" s="58"/>
      <c r="H321" s="40"/>
      <c r="I321" s="40"/>
      <c r="J321" s="40"/>
      <c r="K321" s="38"/>
      <c r="L321" s="78"/>
      <c r="M321" s="78"/>
      <c r="N321" s="78"/>
      <c r="O321" s="79"/>
      <c r="P321" s="79"/>
      <c r="Q321" s="79"/>
      <c r="R321" s="79"/>
    </row>
    <row r="322" spans="1:18" ht="42" hidden="1" x14ac:dyDescent="0.4">
      <c r="A322" s="84"/>
      <c r="B322" s="97"/>
      <c r="C322" s="46"/>
      <c r="D322" s="32" t="s">
        <v>359</v>
      </c>
      <c r="E322" s="93">
        <v>60</v>
      </c>
      <c r="F322" s="93">
        <v>2500000</v>
      </c>
      <c r="G322" s="58"/>
      <c r="H322" s="40"/>
      <c r="I322" s="40"/>
      <c r="J322" s="40"/>
      <c r="K322" s="38"/>
      <c r="L322" s="78"/>
      <c r="M322" s="78"/>
      <c r="N322" s="78"/>
      <c r="O322" s="79"/>
      <c r="P322" s="79"/>
      <c r="Q322" s="79"/>
      <c r="R322" s="79"/>
    </row>
    <row r="323" spans="1:18" ht="42" hidden="1" x14ac:dyDescent="0.4">
      <c r="A323" s="84"/>
      <c r="B323" s="97"/>
      <c r="C323" s="46"/>
      <c r="D323" s="32" t="s">
        <v>360</v>
      </c>
      <c r="E323" s="93">
        <v>60</v>
      </c>
      <c r="F323" s="93">
        <v>3750000</v>
      </c>
      <c r="G323" s="58"/>
      <c r="H323" s="40"/>
      <c r="I323" s="40"/>
      <c r="J323" s="40"/>
      <c r="K323" s="38"/>
      <c r="L323" s="78"/>
      <c r="M323" s="78"/>
      <c r="N323" s="78"/>
      <c r="O323" s="79"/>
      <c r="P323" s="79"/>
      <c r="Q323" s="79"/>
      <c r="R323" s="79"/>
    </row>
    <row r="324" spans="1:18" ht="42" hidden="1" x14ac:dyDescent="0.4">
      <c r="A324" s="84"/>
      <c r="B324" s="97"/>
      <c r="C324" s="46"/>
      <c r="D324" s="32" t="s">
        <v>361</v>
      </c>
      <c r="E324" s="93">
        <v>60</v>
      </c>
      <c r="F324" s="93">
        <v>5000000</v>
      </c>
      <c r="G324" s="58"/>
      <c r="H324" s="40"/>
      <c r="I324" s="40"/>
      <c r="J324" s="40"/>
      <c r="K324" s="38"/>
      <c r="L324" s="78"/>
      <c r="M324" s="58"/>
      <c r="N324" s="58"/>
      <c r="O324" s="79"/>
      <c r="P324" s="79"/>
      <c r="Q324" s="79"/>
      <c r="R324" s="79"/>
    </row>
    <row r="325" spans="1:18" ht="42" hidden="1" x14ac:dyDescent="0.4">
      <c r="A325" s="84"/>
      <c r="B325" s="97"/>
      <c r="C325" s="46"/>
      <c r="D325" s="32" t="s">
        <v>362</v>
      </c>
      <c r="E325" s="93">
        <v>50</v>
      </c>
      <c r="F325" s="93">
        <v>2500000</v>
      </c>
      <c r="G325" s="58"/>
      <c r="H325" s="40"/>
      <c r="I325" s="40"/>
      <c r="J325" s="40"/>
      <c r="K325" s="38"/>
      <c r="L325" s="78"/>
      <c r="M325" s="78"/>
      <c r="N325" s="78"/>
      <c r="O325" s="79"/>
      <c r="P325" s="79"/>
      <c r="Q325" s="79"/>
      <c r="R325" s="79"/>
    </row>
    <row r="326" spans="1:18" ht="42" hidden="1" x14ac:dyDescent="0.4">
      <c r="A326" s="84"/>
      <c r="B326" s="97"/>
      <c r="C326" s="46"/>
      <c r="D326" s="32" t="s">
        <v>363</v>
      </c>
      <c r="E326" s="93">
        <v>50</v>
      </c>
      <c r="F326" s="93">
        <v>2500000</v>
      </c>
      <c r="G326" s="58"/>
      <c r="H326" s="40"/>
      <c r="I326" s="40"/>
      <c r="J326" s="40"/>
      <c r="K326" s="38"/>
      <c r="L326" s="78"/>
      <c r="M326" s="78"/>
      <c r="N326" s="78"/>
      <c r="O326" s="79"/>
      <c r="P326" s="79"/>
      <c r="Q326" s="79"/>
      <c r="R326" s="79"/>
    </row>
    <row r="327" spans="1:18" ht="42" hidden="1" x14ac:dyDescent="0.4">
      <c r="A327" s="84"/>
      <c r="B327" s="97"/>
      <c r="C327" s="46"/>
      <c r="D327" s="32" t="s">
        <v>364</v>
      </c>
      <c r="E327" s="93">
        <v>50</v>
      </c>
      <c r="F327" s="93">
        <v>2500000</v>
      </c>
      <c r="G327" s="58"/>
      <c r="H327" s="40"/>
      <c r="I327" s="40"/>
      <c r="J327" s="40"/>
      <c r="K327" s="38"/>
      <c r="L327" s="78"/>
      <c r="M327" s="78"/>
      <c r="N327" s="78"/>
      <c r="O327" s="79"/>
      <c r="P327" s="79"/>
      <c r="Q327" s="79"/>
      <c r="R327" s="79"/>
    </row>
    <row r="328" spans="1:18" ht="42" hidden="1" x14ac:dyDescent="0.4">
      <c r="A328" s="84"/>
      <c r="B328" s="97"/>
      <c r="C328" s="46"/>
      <c r="D328" s="32" t="s">
        <v>365</v>
      </c>
      <c r="E328" s="93">
        <v>50</v>
      </c>
      <c r="F328" s="93">
        <v>2500000</v>
      </c>
      <c r="G328" s="58"/>
      <c r="H328" s="40"/>
      <c r="I328" s="40"/>
      <c r="J328" s="40"/>
      <c r="K328" s="38"/>
      <c r="L328" s="78"/>
      <c r="M328" s="58"/>
      <c r="N328" s="58"/>
      <c r="O328" s="79"/>
      <c r="P328" s="79"/>
      <c r="Q328" s="80"/>
      <c r="R328" s="80"/>
    </row>
    <row r="329" spans="1:18" ht="42" hidden="1" x14ac:dyDescent="0.4">
      <c r="A329" s="84"/>
      <c r="B329" s="97"/>
      <c r="C329" s="46"/>
      <c r="D329" s="32" t="s">
        <v>366</v>
      </c>
      <c r="E329" s="93">
        <v>50</v>
      </c>
      <c r="F329" s="93">
        <v>2500000</v>
      </c>
      <c r="G329" s="58"/>
      <c r="H329" s="40"/>
      <c r="I329" s="40"/>
      <c r="J329" s="40"/>
      <c r="K329" s="38"/>
      <c r="L329" s="78"/>
      <c r="M329" s="58"/>
      <c r="N329" s="58"/>
      <c r="O329" s="79"/>
      <c r="P329" s="79"/>
      <c r="Q329" s="80"/>
      <c r="R329" s="80"/>
    </row>
    <row r="330" spans="1:18" ht="42" hidden="1" x14ac:dyDescent="0.4">
      <c r="A330" s="84"/>
      <c r="B330" s="97"/>
      <c r="C330" s="46"/>
      <c r="D330" s="32" t="s">
        <v>367</v>
      </c>
      <c r="E330" s="93">
        <v>50</v>
      </c>
      <c r="F330" s="93">
        <v>2500000</v>
      </c>
      <c r="G330" s="58"/>
      <c r="H330" s="40"/>
      <c r="I330" s="40"/>
      <c r="J330" s="40"/>
      <c r="K330" s="38"/>
      <c r="L330" s="78"/>
      <c r="M330" s="58"/>
      <c r="N330" s="58"/>
      <c r="O330" s="79"/>
      <c r="P330" s="79"/>
      <c r="Q330" s="80"/>
      <c r="R330" s="80"/>
    </row>
    <row r="331" spans="1:18" ht="42" hidden="1" x14ac:dyDescent="0.4">
      <c r="A331" s="84"/>
      <c r="B331" s="97"/>
      <c r="C331" s="46"/>
      <c r="D331" s="32" t="s">
        <v>368</v>
      </c>
      <c r="E331" s="93">
        <v>50</v>
      </c>
      <c r="F331" s="93">
        <v>2500000</v>
      </c>
      <c r="G331" s="58"/>
      <c r="H331" s="40"/>
      <c r="I331" s="40"/>
      <c r="J331" s="40"/>
      <c r="K331" s="38"/>
      <c r="L331" s="78"/>
      <c r="M331" s="78"/>
      <c r="N331" s="78"/>
      <c r="O331" s="79"/>
      <c r="P331" s="79"/>
      <c r="Q331" s="80"/>
      <c r="R331" s="80"/>
    </row>
    <row r="332" spans="1:18" ht="42" hidden="1" x14ac:dyDescent="0.4">
      <c r="A332" s="84"/>
      <c r="B332" s="97"/>
      <c r="C332" s="47"/>
      <c r="D332" s="32" t="s">
        <v>369</v>
      </c>
      <c r="E332" s="93">
        <v>50</v>
      </c>
      <c r="F332" s="93">
        <v>2500000</v>
      </c>
      <c r="G332" s="58"/>
      <c r="H332" s="40"/>
      <c r="I332" s="40"/>
      <c r="J332" s="40"/>
      <c r="K332" s="38"/>
      <c r="L332" s="78"/>
      <c r="M332" s="78"/>
      <c r="N332" s="78"/>
      <c r="O332" s="79"/>
      <c r="P332" s="79"/>
      <c r="Q332" s="80"/>
      <c r="R332" s="80"/>
    </row>
    <row r="333" spans="1:18" ht="42" hidden="1" x14ac:dyDescent="0.4">
      <c r="A333" s="84"/>
      <c r="B333" s="97"/>
      <c r="C333" s="34" t="s">
        <v>150</v>
      </c>
      <c r="D333" s="32" t="s">
        <v>370</v>
      </c>
      <c r="E333" s="93">
        <v>45</v>
      </c>
      <c r="F333" s="93">
        <v>600000</v>
      </c>
      <c r="G333" s="58"/>
      <c r="H333" s="40"/>
      <c r="I333" s="40"/>
      <c r="J333" s="40"/>
      <c r="K333" s="38"/>
      <c r="L333" s="78"/>
      <c r="M333" s="78"/>
      <c r="N333" s="78"/>
      <c r="O333" s="79"/>
      <c r="P333" s="79"/>
      <c r="Q333" s="80"/>
      <c r="R333" s="80"/>
    </row>
    <row r="334" spans="1:18" ht="42" hidden="1" x14ac:dyDescent="0.4">
      <c r="A334" s="84"/>
      <c r="B334" s="97"/>
      <c r="C334" s="46"/>
      <c r="D334" s="32" t="s">
        <v>371</v>
      </c>
      <c r="E334" s="93">
        <v>45</v>
      </c>
      <c r="F334" s="93">
        <v>600000</v>
      </c>
      <c r="G334" s="58"/>
      <c r="H334" s="40"/>
      <c r="I334" s="40"/>
      <c r="J334" s="40"/>
      <c r="K334" s="38"/>
      <c r="L334" s="78"/>
      <c r="M334" s="78"/>
      <c r="N334" s="78"/>
      <c r="O334" s="79"/>
      <c r="P334" s="79"/>
      <c r="Q334" s="80"/>
      <c r="R334" s="80"/>
    </row>
    <row r="335" spans="1:18" ht="42" hidden="1" x14ac:dyDescent="0.4">
      <c r="A335" s="84"/>
      <c r="B335" s="97"/>
      <c r="C335" s="46"/>
      <c r="D335" s="32" t="s">
        <v>372</v>
      </c>
      <c r="E335" s="93">
        <v>45</v>
      </c>
      <c r="F335" s="93">
        <v>600000</v>
      </c>
      <c r="G335" s="58"/>
      <c r="H335" s="40"/>
      <c r="I335" s="40"/>
      <c r="J335" s="40"/>
      <c r="K335" s="38"/>
      <c r="L335" s="78"/>
      <c r="M335" s="78"/>
      <c r="N335" s="78"/>
      <c r="O335" s="79"/>
      <c r="P335" s="79"/>
      <c r="Q335" s="80"/>
      <c r="R335" s="80"/>
    </row>
    <row r="336" spans="1:18" ht="42" hidden="1" x14ac:dyDescent="0.4">
      <c r="A336" s="84"/>
      <c r="B336" s="97"/>
      <c r="C336" s="46"/>
      <c r="D336" s="32" t="s">
        <v>373</v>
      </c>
      <c r="E336" s="93">
        <v>45</v>
      </c>
      <c r="F336" s="93">
        <v>600000</v>
      </c>
      <c r="G336" s="58"/>
      <c r="H336" s="40"/>
      <c r="I336" s="40"/>
      <c r="J336" s="40"/>
      <c r="K336" s="38"/>
      <c r="L336" s="78"/>
      <c r="M336" s="78"/>
      <c r="N336" s="78"/>
      <c r="O336" s="79"/>
      <c r="P336" s="79"/>
      <c r="Q336" s="80"/>
      <c r="R336" s="80"/>
    </row>
    <row r="337" spans="1:18" ht="42" hidden="1" x14ac:dyDescent="0.4">
      <c r="A337" s="84"/>
      <c r="B337" s="97"/>
      <c r="C337" s="46"/>
      <c r="D337" s="32" t="s">
        <v>374</v>
      </c>
      <c r="E337" s="93">
        <v>45</v>
      </c>
      <c r="F337" s="93">
        <v>600000</v>
      </c>
      <c r="G337" s="58"/>
      <c r="H337" s="40"/>
      <c r="I337" s="40"/>
      <c r="J337" s="40"/>
      <c r="K337" s="38"/>
      <c r="L337" s="78"/>
      <c r="M337" s="78"/>
      <c r="N337" s="78"/>
      <c r="O337" s="79"/>
      <c r="P337" s="79"/>
      <c r="Q337" s="80"/>
      <c r="R337" s="80"/>
    </row>
    <row r="338" spans="1:18" ht="42" hidden="1" x14ac:dyDescent="0.4">
      <c r="A338" s="84"/>
      <c r="B338" s="97"/>
      <c r="C338" s="47"/>
      <c r="D338" s="32" t="s">
        <v>375</v>
      </c>
      <c r="E338" s="93">
        <v>45</v>
      </c>
      <c r="F338" s="93">
        <v>600000</v>
      </c>
      <c r="G338" s="58"/>
      <c r="H338" s="40"/>
      <c r="I338" s="40"/>
      <c r="J338" s="40"/>
      <c r="K338" s="38"/>
      <c r="L338" s="78"/>
      <c r="M338" s="78"/>
      <c r="N338" s="78"/>
      <c r="O338" s="79"/>
      <c r="P338" s="79"/>
      <c r="Q338" s="80"/>
      <c r="R338" s="80"/>
    </row>
    <row r="339" spans="1:18" ht="42" hidden="1" x14ac:dyDescent="0.4">
      <c r="A339" s="84"/>
      <c r="B339" s="97"/>
      <c r="C339" s="34" t="s">
        <v>150</v>
      </c>
      <c r="D339" s="32" t="s">
        <v>376</v>
      </c>
      <c r="E339" s="93">
        <v>45</v>
      </c>
      <c r="F339" s="93">
        <v>600000</v>
      </c>
      <c r="G339" s="58"/>
      <c r="H339" s="40"/>
      <c r="I339" s="40"/>
      <c r="J339" s="40"/>
      <c r="K339" s="38"/>
      <c r="L339" s="78"/>
      <c r="M339" s="78"/>
      <c r="N339" s="78"/>
      <c r="O339" s="79"/>
      <c r="P339" s="79"/>
      <c r="Q339" s="80"/>
      <c r="R339" s="80"/>
    </row>
    <row r="340" spans="1:18" ht="42" hidden="1" x14ac:dyDescent="0.4">
      <c r="A340" s="84"/>
      <c r="B340" s="97"/>
      <c r="C340" s="46"/>
      <c r="D340" s="32" t="s">
        <v>377</v>
      </c>
      <c r="E340" s="93">
        <v>45</v>
      </c>
      <c r="F340" s="93">
        <v>600000</v>
      </c>
      <c r="G340" s="58"/>
      <c r="H340" s="40"/>
      <c r="I340" s="40"/>
      <c r="J340" s="40"/>
      <c r="K340" s="38"/>
      <c r="L340" s="78"/>
      <c r="M340" s="58"/>
      <c r="N340" s="58"/>
      <c r="O340" s="79"/>
      <c r="P340" s="79"/>
      <c r="Q340" s="80"/>
      <c r="R340" s="80"/>
    </row>
    <row r="341" spans="1:18" ht="42" hidden="1" x14ac:dyDescent="0.4">
      <c r="A341" s="84"/>
      <c r="B341" s="97"/>
      <c r="C341" s="46"/>
      <c r="D341" s="32" t="s">
        <v>378</v>
      </c>
      <c r="E341" s="93">
        <v>45</v>
      </c>
      <c r="F341" s="93">
        <v>600000</v>
      </c>
      <c r="G341" s="58"/>
      <c r="H341" s="40"/>
      <c r="I341" s="40"/>
      <c r="J341" s="40"/>
      <c r="K341" s="38"/>
      <c r="L341" s="78"/>
      <c r="M341" s="58"/>
      <c r="N341" s="58"/>
      <c r="O341" s="79"/>
      <c r="P341" s="79"/>
      <c r="Q341" s="80"/>
      <c r="R341" s="80"/>
    </row>
    <row r="342" spans="1:18" ht="42" hidden="1" x14ac:dyDescent="0.4">
      <c r="A342" s="84"/>
      <c r="B342" s="97"/>
      <c r="C342" s="46"/>
      <c r="D342" s="32" t="s">
        <v>379</v>
      </c>
      <c r="E342" s="93">
        <v>45</v>
      </c>
      <c r="F342" s="93">
        <v>600000</v>
      </c>
      <c r="G342" s="58"/>
      <c r="H342" s="40"/>
      <c r="I342" s="40"/>
      <c r="J342" s="40"/>
      <c r="K342" s="38"/>
      <c r="L342" s="78"/>
      <c r="M342" s="58"/>
      <c r="N342" s="58"/>
      <c r="O342" s="79"/>
      <c r="P342" s="79"/>
      <c r="Q342" s="80"/>
      <c r="R342" s="80"/>
    </row>
    <row r="343" spans="1:18" ht="42" hidden="1" x14ac:dyDescent="0.4">
      <c r="A343" s="84"/>
      <c r="B343" s="97"/>
      <c r="C343" s="46"/>
      <c r="D343" s="32" t="s">
        <v>380</v>
      </c>
      <c r="E343" s="93">
        <v>45</v>
      </c>
      <c r="F343" s="93">
        <v>600000</v>
      </c>
      <c r="G343" s="58"/>
      <c r="H343" s="40"/>
      <c r="I343" s="40"/>
      <c r="J343" s="40"/>
      <c r="K343" s="38"/>
      <c r="L343" s="78"/>
      <c r="M343" s="78"/>
      <c r="N343" s="78"/>
      <c r="O343" s="79"/>
      <c r="P343" s="79"/>
      <c r="Q343" s="80"/>
      <c r="R343" s="80"/>
    </row>
    <row r="344" spans="1:18" ht="42" hidden="1" x14ac:dyDescent="0.4">
      <c r="A344" s="84"/>
      <c r="B344" s="97"/>
      <c r="C344" s="46"/>
      <c r="D344" s="32" t="s">
        <v>381</v>
      </c>
      <c r="E344" s="93">
        <v>45</v>
      </c>
      <c r="F344" s="93">
        <v>600000</v>
      </c>
      <c r="G344" s="58"/>
      <c r="H344" s="40"/>
      <c r="I344" s="40"/>
      <c r="J344" s="40"/>
      <c r="K344" s="38"/>
      <c r="L344" s="78"/>
      <c r="M344" s="78"/>
      <c r="N344" s="78"/>
      <c r="O344" s="79"/>
      <c r="P344" s="79"/>
      <c r="Q344" s="80"/>
      <c r="R344" s="80"/>
    </row>
    <row r="345" spans="1:18" ht="42" hidden="1" x14ac:dyDescent="0.4">
      <c r="A345" s="84"/>
      <c r="B345" s="97"/>
      <c r="C345" s="46"/>
      <c r="D345" s="32" t="s">
        <v>382</v>
      </c>
      <c r="E345" s="93">
        <v>45</v>
      </c>
      <c r="F345" s="93">
        <v>600000</v>
      </c>
      <c r="G345" s="58"/>
      <c r="H345" s="40"/>
      <c r="I345" s="40"/>
      <c r="J345" s="40"/>
      <c r="K345" s="38"/>
      <c r="L345" s="78"/>
      <c r="M345" s="78"/>
      <c r="N345" s="78"/>
      <c r="O345" s="79"/>
      <c r="P345" s="79"/>
      <c r="Q345" s="80"/>
      <c r="R345" s="80"/>
    </row>
    <row r="346" spans="1:18" ht="42" hidden="1" x14ac:dyDescent="0.4">
      <c r="A346" s="84"/>
      <c r="B346" s="97"/>
      <c r="C346" s="46"/>
      <c r="D346" s="32" t="s">
        <v>383</v>
      </c>
      <c r="E346" s="93">
        <v>45</v>
      </c>
      <c r="F346" s="93">
        <v>600000</v>
      </c>
      <c r="G346" s="58"/>
      <c r="H346" s="40"/>
      <c r="I346" s="40"/>
      <c r="J346" s="40"/>
      <c r="K346" s="38"/>
      <c r="L346" s="78"/>
      <c r="M346" s="78"/>
      <c r="N346" s="78"/>
      <c r="O346" s="79"/>
      <c r="P346" s="79"/>
      <c r="Q346" s="80"/>
      <c r="R346" s="80"/>
    </row>
    <row r="347" spans="1:18" ht="42" hidden="1" x14ac:dyDescent="0.4">
      <c r="A347" s="84"/>
      <c r="B347" s="97"/>
      <c r="C347" s="46"/>
      <c r="D347" s="32" t="s">
        <v>384</v>
      </c>
      <c r="E347" s="93">
        <v>45</v>
      </c>
      <c r="F347" s="93">
        <v>600000</v>
      </c>
      <c r="G347" s="58"/>
      <c r="H347" s="40"/>
      <c r="I347" s="40"/>
      <c r="J347" s="40"/>
      <c r="K347" s="38"/>
      <c r="L347" s="78"/>
      <c r="M347" s="78"/>
      <c r="N347" s="78"/>
      <c r="O347" s="79"/>
      <c r="P347" s="79"/>
      <c r="Q347" s="80"/>
      <c r="R347" s="80"/>
    </row>
    <row r="348" spans="1:18" ht="42" hidden="1" x14ac:dyDescent="0.4">
      <c r="A348" s="84"/>
      <c r="B348" s="97"/>
      <c r="C348" s="46"/>
      <c r="D348" s="32" t="s">
        <v>385</v>
      </c>
      <c r="E348" s="93">
        <v>45</v>
      </c>
      <c r="F348" s="93">
        <v>600000</v>
      </c>
      <c r="G348" s="58"/>
      <c r="H348" s="40"/>
      <c r="I348" s="40"/>
      <c r="J348" s="40"/>
      <c r="K348" s="38"/>
      <c r="L348" s="78"/>
      <c r="M348" s="78"/>
      <c r="N348" s="78"/>
      <c r="O348" s="79"/>
      <c r="P348" s="79"/>
      <c r="Q348" s="80"/>
      <c r="R348" s="80"/>
    </row>
    <row r="349" spans="1:18" ht="42" hidden="1" x14ac:dyDescent="0.4">
      <c r="A349" s="84"/>
      <c r="B349" s="97"/>
      <c r="C349" s="46"/>
      <c r="D349" s="32" t="s">
        <v>386</v>
      </c>
      <c r="E349" s="93">
        <v>45</v>
      </c>
      <c r="F349" s="93">
        <v>600000</v>
      </c>
      <c r="G349" s="58"/>
      <c r="H349" s="40"/>
      <c r="I349" s="40"/>
      <c r="J349" s="40"/>
      <c r="K349" s="38"/>
      <c r="L349" s="78"/>
      <c r="M349" s="78"/>
      <c r="N349" s="78"/>
      <c r="O349" s="79"/>
      <c r="P349" s="79"/>
      <c r="Q349" s="80"/>
      <c r="R349" s="80"/>
    </row>
    <row r="350" spans="1:18" ht="42" hidden="1" x14ac:dyDescent="0.4">
      <c r="A350" s="84"/>
      <c r="B350" s="97"/>
      <c r="C350" s="46"/>
      <c r="D350" s="32" t="s">
        <v>387</v>
      </c>
      <c r="E350" s="93">
        <v>45</v>
      </c>
      <c r="F350" s="93">
        <v>600000</v>
      </c>
      <c r="G350" s="58"/>
      <c r="H350" s="40"/>
      <c r="I350" s="40"/>
      <c r="J350" s="40"/>
      <c r="K350" s="38"/>
      <c r="L350" s="78"/>
      <c r="M350" s="78"/>
      <c r="N350" s="78"/>
      <c r="O350" s="79"/>
      <c r="P350" s="79"/>
      <c r="Q350" s="80"/>
      <c r="R350" s="80"/>
    </row>
    <row r="351" spans="1:18" ht="42" hidden="1" x14ac:dyDescent="0.4">
      <c r="A351" s="84"/>
      <c r="B351" s="97"/>
      <c r="C351" s="46"/>
      <c r="D351" s="32" t="s">
        <v>388</v>
      </c>
      <c r="E351" s="93">
        <v>45</v>
      </c>
      <c r="F351" s="93">
        <v>600000</v>
      </c>
      <c r="G351" s="58"/>
      <c r="H351" s="40"/>
      <c r="I351" s="40"/>
      <c r="J351" s="40"/>
      <c r="K351" s="38"/>
      <c r="L351" s="78"/>
      <c r="M351" s="78"/>
      <c r="N351" s="78"/>
      <c r="O351" s="79"/>
      <c r="P351" s="79"/>
      <c r="Q351" s="80"/>
      <c r="R351" s="80"/>
    </row>
    <row r="352" spans="1:18" ht="42" hidden="1" x14ac:dyDescent="0.4">
      <c r="A352" s="84"/>
      <c r="B352" s="97"/>
      <c r="C352" s="46"/>
      <c r="D352" s="32" t="s">
        <v>389</v>
      </c>
      <c r="E352" s="93">
        <v>45</v>
      </c>
      <c r="F352" s="93">
        <v>600000</v>
      </c>
      <c r="G352" s="58"/>
      <c r="H352" s="40"/>
      <c r="I352" s="40"/>
      <c r="J352" s="40"/>
      <c r="K352" s="38"/>
      <c r="L352" s="78"/>
      <c r="M352" s="58"/>
      <c r="N352" s="58"/>
      <c r="O352" s="79"/>
      <c r="P352" s="79"/>
      <c r="Q352" s="80"/>
      <c r="R352" s="80"/>
    </row>
    <row r="353" spans="1:18" ht="42" hidden="1" x14ac:dyDescent="0.4">
      <c r="A353" s="84"/>
      <c r="B353" s="97"/>
      <c r="C353" s="46"/>
      <c r="D353" s="32" t="s">
        <v>390</v>
      </c>
      <c r="E353" s="93">
        <v>45</v>
      </c>
      <c r="F353" s="93">
        <v>600000</v>
      </c>
      <c r="G353" s="58"/>
      <c r="H353" s="40"/>
      <c r="I353" s="40"/>
      <c r="J353" s="40"/>
      <c r="K353" s="38"/>
      <c r="L353" s="78"/>
      <c r="M353" s="78"/>
      <c r="N353" s="78"/>
      <c r="O353" s="79"/>
      <c r="P353" s="79"/>
      <c r="Q353" s="80"/>
      <c r="R353" s="80"/>
    </row>
    <row r="354" spans="1:18" ht="42" hidden="1" x14ac:dyDescent="0.4">
      <c r="A354" s="84"/>
      <c r="B354" s="97"/>
      <c r="C354" s="46"/>
      <c r="D354" s="32" t="s">
        <v>391</v>
      </c>
      <c r="E354" s="93">
        <v>45</v>
      </c>
      <c r="F354" s="93">
        <v>600000</v>
      </c>
      <c r="G354" s="58"/>
      <c r="H354" s="40"/>
      <c r="I354" s="40"/>
      <c r="J354" s="40"/>
      <c r="K354" s="38"/>
      <c r="L354" s="78"/>
      <c r="M354" s="78"/>
      <c r="N354" s="78"/>
      <c r="O354" s="79"/>
      <c r="P354" s="79"/>
      <c r="Q354" s="80"/>
      <c r="R354" s="80"/>
    </row>
    <row r="355" spans="1:18" ht="42" hidden="1" x14ac:dyDescent="0.4">
      <c r="A355" s="84"/>
      <c r="B355" s="97"/>
      <c r="C355" s="46"/>
      <c r="D355" s="32" t="s">
        <v>392</v>
      </c>
      <c r="E355" s="93">
        <v>45</v>
      </c>
      <c r="F355" s="93">
        <v>600000</v>
      </c>
      <c r="G355" s="58"/>
      <c r="H355" s="40"/>
      <c r="I355" s="40"/>
      <c r="J355" s="40"/>
      <c r="K355" s="38"/>
      <c r="L355" s="78"/>
      <c r="M355" s="78"/>
      <c r="N355" s="78"/>
      <c r="O355" s="79"/>
      <c r="P355" s="79"/>
      <c r="Q355" s="80"/>
      <c r="R355" s="80"/>
    </row>
    <row r="356" spans="1:18" ht="42" hidden="1" x14ac:dyDescent="0.4">
      <c r="A356" s="84"/>
      <c r="B356" s="97"/>
      <c r="C356" s="46"/>
      <c r="D356" s="32" t="s">
        <v>393</v>
      </c>
      <c r="E356" s="93">
        <v>45</v>
      </c>
      <c r="F356" s="93">
        <v>600000</v>
      </c>
      <c r="G356" s="58"/>
      <c r="H356" s="40"/>
      <c r="I356" s="40"/>
      <c r="J356" s="40"/>
      <c r="K356" s="38"/>
      <c r="L356" s="78"/>
      <c r="M356" s="58"/>
      <c r="N356" s="58"/>
      <c r="O356" s="79"/>
      <c r="P356" s="79"/>
      <c r="Q356" s="80"/>
      <c r="R356" s="80"/>
    </row>
    <row r="357" spans="1:18" ht="21" hidden="1" x14ac:dyDescent="0.4">
      <c r="A357" s="84"/>
      <c r="B357" s="97"/>
      <c r="C357" s="46"/>
      <c r="D357" s="32" t="s">
        <v>394</v>
      </c>
      <c r="E357" s="93">
        <v>45</v>
      </c>
      <c r="F357" s="93">
        <v>600000</v>
      </c>
      <c r="G357" s="58"/>
      <c r="H357" s="40"/>
      <c r="I357" s="40"/>
      <c r="J357" s="40"/>
      <c r="K357" s="38"/>
      <c r="L357" s="78"/>
      <c r="M357" s="78"/>
      <c r="N357" s="78"/>
      <c r="O357" s="79"/>
      <c r="P357" s="79"/>
      <c r="Q357" s="80"/>
      <c r="R357" s="80"/>
    </row>
    <row r="358" spans="1:18" ht="42" hidden="1" x14ac:dyDescent="0.4">
      <c r="A358" s="84"/>
      <c r="B358" s="97"/>
      <c r="C358" s="46"/>
      <c r="D358" s="32" t="s">
        <v>395</v>
      </c>
      <c r="E358" s="93">
        <v>45</v>
      </c>
      <c r="F358" s="93">
        <v>600000</v>
      </c>
      <c r="G358" s="58"/>
      <c r="H358" s="40"/>
      <c r="I358" s="40"/>
      <c r="J358" s="40"/>
      <c r="K358" s="38"/>
      <c r="L358" s="78"/>
      <c r="M358" s="78"/>
      <c r="N358" s="78"/>
      <c r="O358" s="79"/>
      <c r="P358" s="79"/>
      <c r="Q358" s="80"/>
      <c r="R358" s="80"/>
    </row>
    <row r="359" spans="1:18" ht="42" hidden="1" x14ac:dyDescent="0.4">
      <c r="A359" s="84"/>
      <c r="B359" s="97"/>
      <c r="C359" s="46"/>
      <c r="D359" s="32" t="s">
        <v>396</v>
      </c>
      <c r="E359" s="93">
        <v>45</v>
      </c>
      <c r="F359" s="93">
        <v>600000</v>
      </c>
      <c r="G359" s="58"/>
      <c r="H359" s="40"/>
      <c r="I359" s="40"/>
      <c r="J359" s="40"/>
      <c r="K359" s="38"/>
      <c r="L359" s="78"/>
      <c r="M359" s="78"/>
      <c r="N359" s="78"/>
      <c r="O359" s="79"/>
      <c r="P359" s="79"/>
      <c r="Q359" s="80"/>
      <c r="R359" s="80"/>
    </row>
    <row r="360" spans="1:18" ht="42" hidden="1" x14ac:dyDescent="0.4">
      <c r="A360" s="84"/>
      <c r="B360" s="97"/>
      <c r="C360" s="46"/>
      <c r="D360" s="32" t="s">
        <v>397</v>
      </c>
      <c r="E360" s="93">
        <v>45</v>
      </c>
      <c r="F360" s="93">
        <v>600000</v>
      </c>
      <c r="G360" s="58"/>
      <c r="H360" s="40"/>
      <c r="I360" s="40"/>
      <c r="J360" s="40"/>
      <c r="K360" s="38"/>
      <c r="L360" s="78"/>
      <c r="M360" s="58"/>
      <c r="N360" s="58"/>
      <c r="O360" s="79"/>
      <c r="P360" s="79"/>
      <c r="Q360" s="80"/>
      <c r="R360" s="80"/>
    </row>
    <row r="361" spans="1:18" ht="42" hidden="1" x14ac:dyDescent="0.4">
      <c r="A361" s="84"/>
      <c r="B361" s="97"/>
      <c r="C361" s="46"/>
      <c r="D361" s="32" t="s">
        <v>398</v>
      </c>
      <c r="E361" s="93">
        <v>45</v>
      </c>
      <c r="F361" s="93">
        <v>600000</v>
      </c>
      <c r="G361" s="58"/>
      <c r="H361" s="40"/>
      <c r="I361" s="40"/>
      <c r="J361" s="40"/>
      <c r="K361" s="38"/>
      <c r="L361" s="78"/>
      <c r="M361" s="78"/>
      <c r="N361" s="78"/>
      <c r="O361" s="79"/>
      <c r="P361" s="79"/>
      <c r="Q361" s="80"/>
      <c r="R361" s="80"/>
    </row>
    <row r="362" spans="1:18" ht="42" hidden="1" x14ac:dyDescent="0.4">
      <c r="A362" s="84"/>
      <c r="B362" s="97"/>
      <c r="C362" s="46"/>
      <c r="D362" s="32" t="s">
        <v>399</v>
      </c>
      <c r="E362" s="93">
        <v>45</v>
      </c>
      <c r="F362" s="93">
        <v>600000</v>
      </c>
      <c r="G362" s="58"/>
      <c r="H362" s="40"/>
      <c r="I362" s="40"/>
      <c r="J362" s="40"/>
      <c r="K362" s="38"/>
      <c r="L362" s="78"/>
      <c r="M362" s="78"/>
      <c r="N362" s="78"/>
      <c r="O362" s="79"/>
      <c r="P362" s="79"/>
      <c r="Q362" s="80"/>
      <c r="R362" s="80"/>
    </row>
    <row r="363" spans="1:18" ht="42" hidden="1" x14ac:dyDescent="0.4">
      <c r="A363" s="84"/>
      <c r="B363" s="97"/>
      <c r="C363" s="46"/>
      <c r="D363" s="32" t="s">
        <v>400</v>
      </c>
      <c r="E363" s="93">
        <v>45</v>
      </c>
      <c r="F363" s="93">
        <v>600000</v>
      </c>
      <c r="G363" s="58"/>
      <c r="H363" s="40"/>
      <c r="I363" s="40"/>
      <c r="J363" s="40"/>
      <c r="K363" s="38"/>
      <c r="L363" s="78"/>
      <c r="M363" s="78"/>
      <c r="N363" s="78"/>
      <c r="O363" s="79"/>
      <c r="P363" s="79"/>
      <c r="Q363" s="80"/>
      <c r="R363" s="80"/>
    </row>
    <row r="364" spans="1:18" ht="42" hidden="1" x14ac:dyDescent="0.4">
      <c r="A364" s="84"/>
      <c r="B364" s="97"/>
      <c r="C364" s="46"/>
      <c r="D364" s="32" t="s">
        <v>401</v>
      </c>
      <c r="E364" s="93">
        <v>45</v>
      </c>
      <c r="F364" s="93">
        <v>600000</v>
      </c>
      <c r="G364" s="58"/>
      <c r="H364" s="40"/>
      <c r="I364" s="40"/>
      <c r="J364" s="40"/>
      <c r="K364" s="38"/>
      <c r="L364" s="78"/>
      <c r="M364" s="58"/>
      <c r="N364" s="58"/>
      <c r="O364" s="79"/>
      <c r="P364" s="79"/>
      <c r="Q364" s="80"/>
      <c r="R364" s="80"/>
    </row>
    <row r="365" spans="1:18" ht="21" hidden="1" x14ac:dyDescent="0.4">
      <c r="A365" s="84"/>
      <c r="B365" s="97"/>
      <c r="C365" s="46"/>
      <c r="D365" s="32" t="s">
        <v>402</v>
      </c>
      <c r="E365" s="93">
        <v>30</v>
      </c>
      <c r="F365" s="93">
        <v>600000</v>
      </c>
      <c r="G365" s="58"/>
      <c r="H365" s="40"/>
      <c r="I365" s="40"/>
      <c r="J365" s="40"/>
      <c r="K365" s="38"/>
      <c r="L365" s="78"/>
      <c r="M365" s="78"/>
      <c r="N365" s="78"/>
      <c r="O365" s="79"/>
      <c r="P365" s="79"/>
      <c r="Q365" s="80"/>
      <c r="R365" s="80"/>
    </row>
    <row r="366" spans="1:18" ht="42" hidden="1" x14ac:dyDescent="0.4">
      <c r="A366" s="84"/>
      <c r="B366" s="97"/>
      <c r="C366" s="46"/>
      <c r="D366" s="32" t="s">
        <v>403</v>
      </c>
      <c r="E366" s="93">
        <v>30</v>
      </c>
      <c r="F366" s="93">
        <v>600000</v>
      </c>
      <c r="G366" s="58"/>
      <c r="H366" s="40"/>
      <c r="I366" s="40"/>
      <c r="J366" s="40"/>
      <c r="K366" s="38"/>
      <c r="L366" s="78"/>
      <c r="M366" s="78"/>
      <c r="N366" s="78"/>
      <c r="O366" s="79"/>
      <c r="P366" s="79"/>
      <c r="Q366" s="80"/>
      <c r="R366" s="80"/>
    </row>
    <row r="367" spans="1:18" ht="42" hidden="1" x14ac:dyDescent="0.4">
      <c r="A367" s="85"/>
      <c r="B367" s="97"/>
      <c r="C367" s="46"/>
      <c r="D367" s="32" t="s">
        <v>404</v>
      </c>
      <c r="E367" s="93">
        <v>30</v>
      </c>
      <c r="F367" s="93">
        <v>600000</v>
      </c>
      <c r="G367" s="58"/>
      <c r="H367" s="40"/>
      <c r="I367" s="40"/>
      <c r="J367" s="40"/>
      <c r="K367" s="38"/>
      <c r="L367" s="78"/>
      <c r="M367" s="78"/>
      <c r="N367" s="78"/>
      <c r="O367" s="79"/>
      <c r="P367" s="79"/>
      <c r="Q367" s="80"/>
      <c r="R367" s="80"/>
    </row>
    <row r="368" spans="1:18" ht="42" hidden="1" x14ac:dyDescent="0.4">
      <c r="B368" s="97"/>
      <c r="C368" s="46"/>
      <c r="D368" s="32" t="s">
        <v>405</v>
      </c>
      <c r="E368" s="93">
        <v>30</v>
      </c>
      <c r="F368" s="93">
        <v>600000</v>
      </c>
      <c r="G368" s="58"/>
      <c r="H368" s="42"/>
      <c r="I368" s="42"/>
      <c r="J368" s="78"/>
      <c r="K368" s="38"/>
      <c r="L368" s="78"/>
      <c r="M368" s="58"/>
      <c r="N368" s="58"/>
      <c r="O368" s="79"/>
      <c r="P368" s="79"/>
      <c r="Q368" s="79"/>
      <c r="R368" s="79"/>
    </row>
    <row r="369" spans="1:18" ht="42" hidden="1" x14ac:dyDescent="0.4">
      <c r="A369" s="75"/>
      <c r="B369" s="97"/>
      <c r="C369" s="46"/>
      <c r="D369" s="32" t="s">
        <v>406</v>
      </c>
      <c r="E369" s="93">
        <v>30</v>
      </c>
      <c r="F369" s="93">
        <v>600000</v>
      </c>
      <c r="G369" s="58"/>
      <c r="H369" s="42"/>
      <c r="I369" s="42"/>
      <c r="J369" s="78"/>
      <c r="K369" s="38"/>
      <c r="L369" s="78"/>
      <c r="M369" s="58"/>
      <c r="N369" s="58"/>
      <c r="O369" s="79"/>
      <c r="P369" s="79"/>
      <c r="Q369" s="79"/>
      <c r="R369" s="79"/>
    </row>
    <row r="370" spans="1:18" ht="42" hidden="1" x14ac:dyDescent="0.4">
      <c r="B370" s="97"/>
      <c r="C370" s="46"/>
      <c r="D370" s="32" t="s">
        <v>407</v>
      </c>
      <c r="E370" s="93">
        <v>30</v>
      </c>
      <c r="F370" s="93">
        <v>600000</v>
      </c>
      <c r="G370" s="58"/>
      <c r="I370" s="41"/>
      <c r="J370" s="122"/>
      <c r="K370" s="38"/>
      <c r="L370" s="78"/>
      <c r="M370" s="58"/>
      <c r="N370" s="58"/>
      <c r="O370" s="79"/>
      <c r="P370" s="79"/>
      <c r="Q370" s="79"/>
      <c r="R370" s="79"/>
    </row>
    <row r="371" spans="1:18" ht="42" hidden="1" x14ac:dyDescent="0.4">
      <c r="B371" s="97"/>
      <c r="C371" s="46"/>
      <c r="D371" s="32" t="s">
        <v>408</v>
      </c>
      <c r="E371" s="93">
        <v>30</v>
      </c>
      <c r="F371" s="93">
        <v>600000</v>
      </c>
      <c r="G371" s="78"/>
      <c r="I371" s="78"/>
      <c r="J371" s="78"/>
      <c r="K371" s="38"/>
      <c r="L371" s="78"/>
      <c r="M371" s="58"/>
      <c r="N371" s="58"/>
      <c r="O371" s="79"/>
      <c r="P371" s="79"/>
      <c r="Q371" s="79"/>
      <c r="R371" s="79"/>
    </row>
    <row r="372" spans="1:18" ht="42" hidden="1" x14ac:dyDescent="0.4">
      <c r="A372" s="56"/>
      <c r="B372" s="98"/>
      <c r="C372" s="47"/>
      <c r="D372" s="32" t="s">
        <v>409</v>
      </c>
      <c r="E372" s="93">
        <v>30</v>
      </c>
      <c r="F372" s="93">
        <v>600000</v>
      </c>
      <c r="G372" s="78"/>
      <c r="I372" s="78"/>
      <c r="J372" s="78"/>
      <c r="K372" s="38"/>
      <c r="L372" s="78"/>
      <c r="M372" s="58"/>
      <c r="N372" s="58"/>
      <c r="O372" s="79"/>
      <c r="P372" s="79"/>
      <c r="Q372" s="79"/>
      <c r="R372" s="79"/>
    </row>
    <row r="373" spans="1:18" ht="42" hidden="1" x14ac:dyDescent="0.4">
      <c r="B373" s="101" t="s">
        <v>410</v>
      </c>
      <c r="C373" s="48" t="s">
        <v>110</v>
      </c>
      <c r="D373" s="32" t="s">
        <v>411</v>
      </c>
      <c r="E373" s="93">
        <v>180</v>
      </c>
      <c r="F373" s="93">
        <v>5000000</v>
      </c>
      <c r="G373" s="58"/>
      <c r="I373" s="41"/>
      <c r="J373" s="122"/>
      <c r="K373" s="38"/>
      <c r="L373" s="78"/>
      <c r="M373" s="58"/>
      <c r="N373" s="58"/>
      <c r="O373" s="79"/>
      <c r="P373" s="79"/>
      <c r="Q373" s="79"/>
      <c r="R373" s="79"/>
    </row>
    <row r="374" spans="1:18" ht="42" hidden="1" x14ac:dyDescent="0.4">
      <c r="B374" s="102"/>
      <c r="C374" s="49"/>
      <c r="D374" s="32" t="s">
        <v>412</v>
      </c>
      <c r="E374" s="93">
        <v>120</v>
      </c>
      <c r="F374" s="93">
        <v>5000000</v>
      </c>
      <c r="I374" s="43"/>
      <c r="J374" s="43"/>
      <c r="K374" s="125"/>
      <c r="L374" s="125"/>
    </row>
    <row r="375" spans="1:18" ht="52.5" hidden="1" x14ac:dyDescent="0.4">
      <c r="B375" s="103" t="s">
        <v>413</v>
      </c>
      <c r="C375" s="31" t="s">
        <v>110</v>
      </c>
      <c r="D375" s="32" t="s">
        <v>414</v>
      </c>
      <c r="E375" s="93">
        <v>112.5</v>
      </c>
      <c r="F375" s="93">
        <v>5000000</v>
      </c>
      <c r="H375" s="43"/>
      <c r="I375" s="43"/>
      <c r="J375" s="43"/>
      <c r="K375" s="125"/>
      <c r="L375" s="125"/>
    </row>
    <row r="376" spans="1:18" ht="21" hidden="1" x14ac:dyDescent="0.4">
      <c r="B376" s="99" t="s">
        <v>415</v>
      </c>
      <c r="C376" s="48" t="s">
        <v>110</v>
      </c>
      <c r="D376" s="32" t="s">
        <v>416</v>
      </c>
      <c r="E376" s="93">
        <v>150</v>
      </c>
      <c r="F376" s="93">
        <v>6000000</v>
      </c>
      <c r="H376" s="43"/>
      <c r="I376" s="43"/>
      <c r="J376" s="43"/>
      <c r="K376" s="125"/>
      <c r="L376" s="125"/>
    </row>
    <row r="377" spans="1:18" ht="21" hidden="1" x14ac:dyDescent="0.4">
      <c r="B377" s="90"/>
      <c r="C377" s="49"/>
      <c r="D377" s="32" t="s">
        <v>417</v>
      </c>
      <c r="E377" s="93">
        <v>240</v>
      </c>
      <c r="F377" s="93">
        <v>6000000</v>
      </c>
      <c r="H377" s="43"/>
      <c r="I377" s="43"/>
      <c r="J377" s="43"/>
      <c r="K377" s="125"/>
      <c r="L377" s="125"/>
    </row>
    <row r="378" spans="1:18" ht="21" hidden="1" x14ac:dyDescent="0.4">
      <c r="B378" s="104" t="s">
        <v>418</v>
      </c>
      <c r="C378" s="105" t="s">
        <v>110</v>
      </c>
      <c r="D378" s="106" t="s">
        <v>419</v>
      </c>
      <c r="E378" s="107">
        <v>100</v>
      </c>
      <c r="F378" s="107">
        <v>5000000</v>
      </c>
      <c r="H378" s="43"/>
      <c r="I378" s="43"/>
      <c r="J378" s="43"/>
      <c r="K378" s="125"/>
      <c r="L378" s="125"/>
    </row>
    <row r="379" spans="1:18" ht="42" hidden="1" x14ac:dyDescent="0.4">
      <c r="B379" s="210" t="s">
        <v>753</v>
      </c>
      <c r="C379" s="218" t="s">
        <v>150</v>
      </c>
      <c r="D379" s="219" t="s">
        <v>760</v>
      </c>
      <c r="E379" s="220">
        <v>40</v>
      </c>
      <c r="F379" s="215">
        <v>600000</v>
      </c>
      <c r="H379" s="43"/>
      <c r="I379" s="43"/>
      <c r="J379" s="43"/>
      <c r="K379" s="125"/>
      <c r="L379" s="125"/>
    </row>
    <row r="380" spans="1:18" ht="42" hidden="1" x14ac:dyDescent="0.4">
      <c r="B380" s="221"/>
      <c r="C380" s="222"/>
      <c r="D380" s="223" t="s">
        <v>761</v>
      </c>
      <c r="E380" s="224">
        <v>40</v>
      </c>
      <c r="F380" s="215">
        <v>600000</v>
      </c>
      <c r="H380" s="43"/>
      <c r="I380" s="43"/>
      <c r="J380" s="43"/>
      <c r="K380" s="125"/>
      <c r="L380" s="125"/>
    </row>
    <row r="381" spans="1:18" ht="42" hidden="1" x14ac:dyDescent="0.4">
      <c r="B381" s="225"/>
      <c r="C381" s="226" t="s">
        <v>754</v>
      </c>
      <c r="D381" s="227" t="s">
        <v>762</v>
      </c>
      <c r="E381" s="228">
        <v>60</v>
      </c>
      <c r="F381" s="215">
        <v>1950000</v>
      </c>
      <c r="H381" s="43"/>
      <c r="I381" s="43"/>
      <c r="J381" s="43"/>
      <c r="K381" s="125"/>
      <c r="L381" s="125"/>
    </row>
    <row r="382" spans="1:18" ht="42" hidden="1" x14ac:dyDescent="0.4">
      <c r="B382" s="225"/>
      <c r="C382" s="229"/>
      <c r="D382" s="214" t="s">
        <v>763</v>
      </c>
      <c r="E382" s="215">
        <v>80</v>
      </c>
      <c r="F382" s="215">
        <v>2100000</v>
      </c>
      <c r="H382" s="43"/>
      <c r="I382" s="43"/>
      <c r="J382" s="43"/>
      <c r="K382" s="125"/>
      <c r="L382" s="125"/>
    </row>
    <row r="383" spans="1:18" ht="42" hidden="1" x14ac:dyDescent="0.4">
      <c r="B383" s="230"/>
      <c r="C383" s="231"/>
      <c r="D383" s="214" t="s">
        <v>764</v>
      </c>
      <c r="E383" s="215">
        <v>60</v>
      </c>
      <c r="F383" s="215">
        <v>2000000</v>
      </c>
      <c r="H383" s="43"/>
      <c r="I383" s="43"/>
      <c r="J383" s="43"/>
      <c r="K383" s="125"/>
      <c r="L383" s="125"/>
    </row>
    <row r="384" spans="1:18" ht="42" hidden="1" x14ac:dyDescent="0.4">
      <c r="B384" s="230"/>
      <c r="C384" s="231"/>
      <c r="D384" s="214" t="s">
        <v>765</v>
      </c>
      <c r="E384" s="215">
        <v>80</v>
      </c>
      <c r="F384" s="215">
        <v>2150000</v>
      </c>
      <c r="H384" s="43"/>
      <c r="I384" s="43"/>
      <c r="J384" s="43"/>
      <c r="K384" s="125"/>
      <c r="L384" s="125"/>
    </row>
    <row r="385" spans="2:12" ht="42" hidden="1" x14ac:dyDescent="0.4">
      <c r="B385" s="232"/>
      <c r="C385" s="233" t="s">
        <v>50</v>
      </c>
      <c r="D385" s="214" t="s">
        <v>766</v>
      </c>
      <c r="E385" s="215">
        <v>100</v>
      </c>
      <c r="F385" s="215">
        <v>4700000</v>
      </c>
      <c r="H385" s="43"/>
      <c r="I385" s="43"/>
      <c r="J385" s="43"/>
      <c r="K385" s="125"/>
      <c r="L385" s="125"/>
    </row>
    <row r="386" spans="2:12" ht="42" hidden="1" x14ac:dyDescent="0.4">
      <c r="B386" s="234"/>
      <c r="C386" s="231"/>
      <c r="D386" s="214" t="s">
        <v>767</v>
      </c>
      <c r="E386" s="215">
        <v>120</v>
      </c>
      <c r="F386" s="215">
        <v>5000000</v>
      </c>
      <c r="H386" s="43"/>
      <c r="I386" s="43"/>
      <c r="J386" s="43"/>
      <c r="K386" s="125"/>
      <c r="L386" s="125"/>
    </row>
    <row r="387" spans="2:12" ht="42" hidden="1" x14ac:dyDescent="0.4">
      <c r="B387" s="234"/>
      <c r="C387" s="231"/>
      <c r="D387" s="214" t="s">
        <v>768</v>
      </c>
      <c r="E387" s="215">
        <v>100</v>
      </c>
      <c r="F387" s="215">
        <v>5000000</v>
      </c>
      <c r="H387" s="43"/>
      <c r="I387" s="43"/>
      <c r="J387" s="43"/>
      <c r="K387" s="125"/>
      <c r="L387" s="125"/>
    </row>
    <row r="388" spans="2:12" ht="42" hidden="1" x14ac:dyDescent="0.4">
      <c r="B388" s="235"/>
      <c r="C388" s="236"/>
      <c r="D388" s="223" t="s">
        <v>769</v>
      </c>
      <c r="E388" s="224">
        <v>120</v>
      </c>
      <c r="F388" s="224">
        <v>5000000</v>
      </c>
      <c r="H388" s="43"/>
      <c r="I388" s="43"/>
      <c r="J388" s="43"/>
      <c r="K388" s="125"/>
      <c r="L388" s="125"/>
    </row>
    <row r="389" spans="2:12" hidden="1" x14ac:dyDescent="0.4">
      <c r="H389" s="43"/>
      <c r="I389" s="43"/>
      <c r="J389" s="43"/>
      <c r="K389" s="125"/>
      <c r="L389" s="125"/>
    </row>
    <row r="390" spans="2:12" x14ac:dyDescent="0.4">
      <c r="H390" s="43"/>
      <c r="I390" s="43"/>
      <c r="J390" s="43"/>
      <c r="K390" s="125"/>
      <c r="L390" s="125"/>
    </row>
    <row r="391" spans="2:12" x14ac:dyDescent="0.4">
      <c r="H391" s="43"/>
      <c r="I391" s="43"/>
      <c r="J391" s="43"/>
      <c r="K391" s="125"/>
      <c r="L391" s="125"/>
    </row>
    <row r="392" spans="2:12" x14ac:dyDescent="0.4">
      <c r="H392" s="43"/>
      <c r="I392" s="43"/>
      <c r="J392" s="43"/>
      <c r="K392" s="125"/>
      <c r="L392" s="125"/>
    </row>
    <row r="393" spans="2:12" x14ac:dyDescent="0.4">
      <c r="H393" s="43"/>
      <c r="I393" s="43"/>
      <c r="J393" s="43"/>
      <c r="K393" s="125"/>
      <c r="L393" s="125"/>
    </row>
    <row r="394" spans="2:12" x14ac:dyDescent="0.4">
      <c r="H394" s="43"/>
      <c r="I394" s="43"/>
      <c r="J394" s="43"/>
      <c r="K394" s="125"/>
      <c r="L394" s="125"/>
    </row>
    <row r="395" spans="2:12" x14ac:dyDescent="0.4">
      <c r="H395" s="43"/>
      <c r="I395" s="43"/>
      <c r="J395" s="43"/>
      <c r="K395" s="125"/>
      <c r="L395" s="125"/>
    </row>
    <row r="396" spans="2:12" x14ac:dyDescent="0.4">
      <c r="H396" s="43"/>
      <c r="I396" s="43"/>
      <c r="J396" s="43"/>
      <c r="K396" s="125"/>
      <c r="L396" s="125"/>
    </row>
    <row r="397" spans="2:12" x14ac:dyDescent="0.4">
      <c r="H397" s="43"/>
      <c r="I397" s="43"/>
      <c r="J397" s="43"/>
      <c r="K397" s="125"/>
      <c r="L397" s="125"/>
    </row>
    <row r="398" spans="2:12" x14ac:dyDescent="0.4">
      <c r="H398" s="43"/>
      <c r="I398" s="43"/>
      <c r="J398" s="126"/>
      <c r="K398" s="125"/>
      <c r="L398" s="125"/>
    </row>
    <row r="399" spans="2:12" x14ac:dyDescent="0.4">
      <c r="H399" s="43"/>
      <c r="I399" s="43"/>
      <c r="J399" s="126"/>
      <c r="K399" s="125"/>
      <c r="L399" s="125"/>
    </row>
    <row r="400" spans="2:12" x14ac:dyDescent="0.4">
      <c r="H400" s="43"/>
      <c r="I400" s="43"/>
      <c r="J400" s="126"/>
      <c r="K400" s="125"/>
      <c r="L400" s="125"/>
    </row>
    <row r="401" spans="8:12" x14ac:dyDescent="0.4">
      <c r="H401" s="43"/>
      <c r="I401" s="43"/>
      <c r="J401" s="126"/>
      <c r="K401" s="125"/>
      <c r="L401" s="125"/>
    </row>
    <row r="402" spans="8:12" x14ac:dyDescent="0.4">
      <c r="H402" s="43"/>
      <c r="I402" s="43"/>
      <c r="J402" s="126"/>
      <c r="K402" s="125"/>
      <c r="L402" s="125"/>
    </row>
    <row r="403" spans="8:12" x14ac:dyDescent="0.4">
      <c r="H403" s="43"/>
      <c r="I403" s="43"/>
      <c r="J403" s="126"/>
      <c r="K403" s="125"/>
      <c r="L403" s="125"/>
    </row>
    <row r="404" spans="8:12" x14ac:dyDescent="0.4">
      <c r="H404" s="43"/>
      <c r="I404" s="43"/>
      <c r="J404" s="126"/>
      <c r="K404" s="125"/>
      <c r="L404" s="125"/>
    </row>
    <row r="405" spans="8:12" x14ac:dyDescent="0.4">
      <c r="H405" s="43"/>
      <c r="I405" s="43"/>
      <c r="J405" s="126"/>
      <c r="K405" s="125"/>
      <c r="L405" s="125"/>
    </row>
    <row r="406" spans="8:12" x14ac:dyDescent="0.4">
      <c r="H406" s="43"/>
      <c r="I406" s="43"/>
      <c r="J406" s="126"/>
      <c r="K406" s="125"/>
      <c r="L406" s="125"/>
    </row>
    <row r="407" spans="8:12" x14ac:dyDescent="0.4">
      <c r="H407" s="43"/>
      <c r="I407" s="43"/>
      <c r="J407" s="126"/>
      <c r="K407" s="125"/>
      <c r="L407" s="125"/>
    </row>
    <row r="408" spans="8:12" x14ac:dyDescent="0.4">
      <c r="H408" s="43"/>
      <c r="I408" s="43"/>
      <c r="J408" s="126"/>
      <c r="K408" s="125"/>
      <c r="L408" s="125"/>
    </row>
    <row r="409" spans="8:12" x14ac:dyDescent="0.4">
      <c r="H409" s="43"/>
      <c r="I409" s="43"/>
      <c r="J409" s="126"/>
      <c r="K409" s="125"/>
      <c r="L409" s="125"/>
    </row>
    <row r="410" spans="8:12" x14ac:dyDescent="0.4">
      <c r="H410" s="43"/>
      <c r="I410" s="43"/>
      <c r="J410" s="126"/>
      <c r="K410" s="125"/>
      <c r="L410" s="125"/>
    </row>
    <row r="411" spans="8:12" x14ac:dyDescent="0.4">
      <c r="H411" s="43"/>
      <c r="I411" s="43"/>
      <c r="J411" s="126"/>
      <c r="K411" s="125"/>
      <c r="L411" s="125"/>
    </row>
    <row r="412" spans="8:12" x14ac:dyDescent="0.4">
      <c r="H412" s="43"/>
      <c r="I412" s="43"/>
      <c r="J412" s="126"/>
      <c r="K412" s="125"/>
      <c r="L412" s="125"/>
    </row>
    <row r="413" spans="8:12" x14ac:dyDescent="0.4">
      <c r="H413" s="43"/>
      <c r="I413" s="43"/>
      <c r="J413" s="126"/>
      <c r="K413" s="125"/>
      <c r="L413" s="125"/>
    </row>
    <row r="414" spans="8:12" x14ac:dyDescent="0.4">
      <c r="H414" s="43"/>
      <c r="I414" s="43"/>
      <c r="J414" s="126"/>
      <c r="K414" s="125"/>
      <c r="L414" s="125"/>
    </row>
    <row r="415" spans="8:12" x14ac:dyDescent="0.4">
      <c r="H415" s="43"/>
      <c r="I415" s="43"/>
      <c r="J415" s="126"/>
      <c r="K415" s="125"/>
      <c r="L415" s="125"/>
    </row>
    <row r="416" spans="8:12" x14ac:dyDescent="0.4">
      <c r="H416" s="43"/>
      <c r="I416" s="43"/>
      <c r="J416" s="126"/>
      <c r="K416" s="125"/>
      <c r="L416" s="125"/>
    </row>
    <row r="417" spans="8:12" x14ac:dyDescent="0.4">
      <c r="H417" s="43"/>
      <c r="I417" s="43"/>
      <c r="J417" s="126"/>
      <c r="K417" s="125"/>
      <c r="L417" s="125"/>
    </row>
    <row r="418" spans="8:12" x14ac:dyDescent="0.4">
      <c r="H418" s="43"/>
      <c r="I418" s="43"/>
      <c r="J418" s="126"/>
      <c r="K418" s="125"/>
      <c r="L418" s="125"/>
    </row>
    <row r="419" spans="8:12" x14ac:dyDescent="0.4">
      <c r="H419" s="43"/>
      <c r="I419" s="43"/>
      <c r="J419" s="126"/>
      <c r="K419" s="125"/>
      <c r="L419" s="125"/>
    </row>
    <row r="420" spans="8:12" x14ac:dyDescent="0.4">
      <c r="H420" s="43"/>
      <c r="I420" s="43"/>
      <c r="J420" s="126"/>
      <c r="K420" s="125"/>
      <c r="L420" s="125"/>
    </row>
    <row r="421" spans="8:12" x14ac:dyDescent="0.4">
      <c r="H421" s="43"/>
      <c r="I421" s="43"/>
      <c r="J421" s="126"/>
      <c r="K421" s="125"/>
      <c r="L421" s="125"/>
    </row>
    <row r="422" spans="8:12" x14ac:dyDescent="0.4">
      <c r="H422" s="43"/>
      <c r="I422" s="43"/>
      <c r="J422" s="126"/>
      <c r="K422" s="125"/>
      <c r="L422" s="125"/>
    </row>
    <row r="423" spans="8:12" x14ac:dyDescent="0.4">
      <c r="H423" s="43"/>
      <c r="I423" s="43"/>
      <c r="J423" s="126"/>
      <c r="K423" s="125"/>
      <c r="L423" s="125"/>
    </row>
    <row r="424" spans="8:12" x14ac:dyDescent="0.4">
      <c r="H424" s="43"/>
      <c r="I424" s="43"/>
      <c r="J424" s="126"/>
      <c r="K424" s="125"/>
      <c r="L424" s="125"/>
    </row>
    <row r="425" spans="8:12" x14ac:dyDescent="0.4">
      <c r="H425" s="43"/>
      <c r="I425" s="43"/>
      <c r="J425" s="126"/>
      <c r="K425" s="125"/>
      <c r="L425" s="125"/>
    </row>
    <row r="426" spans="8:12" x14ac:dyDescent="0.4">
      <c r="H426" s="43"/>
      <c r="I426" s="43"/>
      <c r="J426" s="126"/>
      <c r="K426" s="125"/>
      <c r="L426" s="125"/>
    </row>
    <row r="427" spans="8:12" x14ac:dyDescent="0.4">
      <c r="H427" s="43"/>
      <c r="I427" s="43"/>
      <c r="J427" s="126"/>
      <c r="K427" s="125"/>
      <c r="L427" s="125"/>
    </row>
    <row r="428" spans="8:12" x14ac:dyDescent="0.4">
      <c r="H428" s="43"/>
      <c r="I428" s="43"/>
      <c r="J428" s="126"/>
      <c r="K428" s="125"/>
      <c r="L428" s="125"/>
    </row>
    <row r="429" spans="8:12" x14ac:dyDescent="0.4">
      <c r="H429" s="43"/>
      <c r="I429" s="43"/>
      <c r="J429" s="126"/>
      <c r="K429" s="125"/>
      <c r="L429" s="125"/>
    </row>
    <row r="430" spans="8:12" x14ac:dyDescent="0.4">
      <c r="H430" s="43"/>
      <c r="I430" s="43"/>
      <c r="J430" s="126"/>
      <c r="K430" s="125"/>
      <c r="L430" s="125"/>
    </row>
    <row r="431" spans="8:12" x14ac:dyDescent="0.4">
      <c r="H431" s="43"/>
      <c r="I431" s="43"/>
      <c r="J431" s="126"/>
      <c r="K431" s="125"/>
      <c r="L431" s="125"/>
    </row>
    <row r="432" spans="8:12" x14ac:dyDescent="0.4">
      <c r="H432" s="43"/>
      <c r="I432" s="43"/>
      <c r="J432" s="126"/>
      <c r="K432" s="125"/>
      <c r="L432" s="125"/>
    </row>
    <row r="433" spans="8:12" x14ac:dyDescent="0.4">
      <c r="H433" s="43"/>
      <c r="I433" s="43"/>
      <c r="J433" s="126"/>
      <c r="K433" s="125"/>
      <c r="L433" s="125"/>
    </row>
    <row r="434" spans="8:12" x14ac:dyDescent="0.4">
      <c r="I434" s="125"/>
      <c r="J434" s="125"/>
      <c r="K434" s="125"/>
      <c r="L434" s="125"/>
    </row>
    <row r="435" spans="8:12" x14ac:dyDescent="0.4">
      <c r="I435" s="125"/>
      <c r="J435" s="78"/>
      <c r="K435" s="125"/>
      <c r="L435" s="125"/>
    </row>
    <row r="436" spans="8:12" x14ac:dyDescent="0.4">
      <c r="I436" s="43"/>
      <c r="J436" s="42"/>
      <c r="K436" s="125"/>
      <c r="L436" s="125"/>
    </row>
    <row r="437" spans="8:12" x14ac:dyDescent="0.4">
      <c r="I437" s="43"/>
      <c r="J437" s="42"/>
      <c r="K437" s="125"/>
      <c r="L437" s="125"/>
    </row>
    <row r="438" spans="8:12" x14ac:dyDescent="0.4">
      <c r="I438" s="43"/>
      <c r="J438" s="42"/>
      <c r="K438" s="125"/>
      <c r="L438" s="125"/>
    </row>
    <row r="439" spans="8:12" x14ac:dyDescent="0.4">
      <c r="I439" s="43"/>
      <c r="J439" s="42"/>
      <c r="K439" s="125"/>
      <c r="L439" s="125"/>
    </row>
    <row r="440" spans="8:12" x14ac:dyDescent="0.4">
      <c r="I440" s="125"/>
      <c r="J440" s="42"/>
      <c r="K440" s="125"/>
      <c r="L440" s="125"/>
    </row>
    <row r="441" spans="8:12" x14ac:dyDescent="0.4">
      <c r="I441" s="125"/>
      <c r="J441" s="42"/>
      <c r="K441" s="125"/>
      <c r="L441" s="125"/>
    </row>
    <row r="442" spans="8:12" x14ac:dyDescent="0.4">
      <c r="I442" s="43"/>
      <c r="J442" s="43"/>
      <c r="K442" s="125"/>
      <c r="L442" s="125"/>
    </row>
    <row r="443" spans="8:12" x14ac:dyDescent="0.4">
      <c r="H443" s="43"/>
      <c r="I443" s="43"/>
      <c r="J443" s="43"/>
      <c r="K443" s="125"/>
      <c r="L443" s="125"/>
    </row>
    <row r="444" spans="8:12" x14ac:dyDescent="0.4">
      <c r="H444" s="43"/>
      <c r="I444" s="43"/>
      <c r="J444" s="43"/>
      <c r="K444" s="125"/>
      <c r="L444" s="125"/>
    </row>
    <row r="445" spans="8:12" x14ac:dyDescent="0.4">
      <c r="H445" s="43"/>
      <c r="I445" s="43"/>
      <c r="J445" s="43"/>
      <c r="K445" s="125"/>
      <c r="L445" s="125"/>
    </row>
    <row r="446" spans="8:12" x14ac:dyDescent="0.4">
      <c r="H446" s="43"/>
      <c r="I446" s="43"/>
      <c r="J446" s="43"/>
      <c r="K446" s="125"/>
      <c r="L446" s="125"/>
    </row>
    <row r="447" spans="8:12" x14ac:dyDescent="0.4">
      <c r="H447" s="43"/>
      <c r="I447" s="43"/>
      <c r="J447" s="43"/>
      <c r="K447" s="125"/>
      <c r="L447" s="125"/>
    </row>
    <row r="448" spans="8:12" x14ac:dyDescent="0.4">
      <c r="H448" s="43"/>
      <c r="I448" s="43"/>
      <c r="J448" s="43"/>
      <c r="K448" s="125"/>
      <c r="L448" s="125"/>
    </row>
    <row r="449" spans="8:12" x14ac:dyDescent="0.4">
      <c r="H449" s="43"/>
      <c r="I449" s="43"/>
      <c r="J449" s="43"/>
      <c r="K449" s="125"/>
      <c r="L449" s="125"/>
    </row>
    <row r="450" spans="8:12" x14ac:dyDescent="0.4">
      <c r="H450" s="43"/>
      <c r="I450" s="43"/>
      <c r="J450" s="43"/>
      <c r="K450" s="125"/>
      <c r="L450" s="125"/>
    </row>
    <row r="451" spans="8:12" x14ac:dyDescent="0.4">
      <c r="H451" s="43"/>
      <c r="I451" s="43"/>
      <c r="J451" s="43"/>
      <c r="K451" s="125"/>
      <c r="L451" s="125"/>
    </row>
    <row r="452" spans="8:12" x14ac:dyDescent="0.4">
      <c r="H452" s="43"/>
      <c r="I452" s="43"/>
      <c r="J452" s="43"/>
      <c r="K452" s="125"/>
      <c r="L452" s="125"/>
    </row>
    <row r="453" spans="8:12" x14ac:dyDescent="0.4">
      <c r="H453" s="43"/>
      <c r="I453" s="43"/>
      <c r="J453" s="43"/>
      <c r="K453" s="125"/>
      <c r="L453" s="125"/>
    </row>
    <row r="454" spans="8:12" x14ac:dyDescent="0.4">
      <c r="H454" s="43"/>
      <c r="I454" s="43"/>
      <c r="J454" s="43"/>
      <c r="K454" s="125"/>
      <c r="L454" s="125"/>
    </row>
    <row r="455" spans="8:12" x14ac:dyDescent="0.4">
      <c r="H455" s="43"/>
      <c r="I455" s="43"/>
      <c r="J455" s="43"/>
      <c r="K455" s="125"/>
      <c r="L455" s="125"/>
    </row>
    <row r="456" spans="8:12" x14ac:dyDescent="0.4">
      <c r="H456" s="43"/>
      <c r="I456" s="43"/>
      <c r="J456" s="43"/>
      <c r="K456" s="125"/>
      <c r="L456" s="125"/>
    </row>
    <row r="457" spans="8:12" x14ac:dyDescent="0.4">
      <c r="H457" s="43"/>
      <c r="I457" s="43"/>
      <c r="J457" s="43"/>
      <c r="K457" s="125"/>
      <c r="L457" s="125"/>
    </row>
    <row r="458" spans="8:12" x14ac:dyDescent="0.4">
      <c r="H458" s="43"/>
      <c r="I458" s="43"/>
      <c r="J458" s="43"/>
      <c r="K458" s="125"/>
      <c r="L458" s="125"/>
    </row>
    <row r="459" spans="8:12" x14ac:dyDescent="0.4">
      <c r="H459" s="43"/>
      <c r="I459" s="43"/>
      <c r="J459" s="43"/>
      <c r="K459" s="125"/>
      <c r="L459" s="125"/>
    </row>
    <row r="460" spans="8:12" x14ac:dyDescent="0.4">
      <c r="H460" s="43"/>
      <c r="I460" s="43"/>
      <c r="J460" s="43"/>
      <c r="K460" s="125"/>
      <c r="L460" s="125"/>
    </row>
    <row r="461" spans="8:12" x14ac:dyDescent="0.4">
      <c r="H461" s="43"/>
      <c r="I461" s="43"/>
      <c r="J461" s="43"/>
      <c r="K461" s="125"/>
      <c r="L461" s="125"/>
    </row>
    <row r="462" spans="8:12" x14ac:dyDescent="0.4">
      <c r="H462" s="43"/>
      <c r="I462" s="43"/>
      <c r="J462" s="43"/>
      <c r="K462" s="125"/>
      <c r="L462" s="125"/>
    </row>
    <row r="463" spans="8:12" x14ac:dyDescent="0.4">
      <c r="H463" s="43"/>
      <c r="I463" s="43"/>
      <c r="J463" s="43"/>
      <c r="K463" s="125"/>
      <c r="L463" s="125"/>
    </row>
    <row r="464" spans="8:12" x14ac:dyDescent="0.4">
      <c r="H464" s="43"/>
      <c r="I464" s="43"/>
      <c r="J464" s="43"/>
      <c r="K464" s="125"/>
      <c r="L464" s="125"/>
    </row>
    <row r="465" spans="8:12" x14ac:dyDescent="0.4">
      <c r="H465" s="43"/>
      <c r="I465" s="43"/>
      <c r="J465" s="43"/>
      <c r="K465" s="125"/>
      <c r="L465" s="125"/>
    </row>
    <row r="466" spans="8:12" x14ac:dyDescent="0.4">
      <c r="H466" s="43"/>
      <c r="I466" s="43"/>
      <c r="J466" s="43"/>
      <c r="K466" s="125"/>
      <c r="L466" s="125"/>
    </row>
    <row r="467" spans="8:12" x14ac:dyDescent="0.4">
      <c r="H467" s="43"/>
      <c r="I467" s="43"/>
      <c r="J467" s="43"/>
      <c r="K467" s="125"/>
      <c r="L467" s="125"/>
    </row>
    <row r="468" spans="8:12" x14ac:dyDescent="0.4">
      <c r="H468" s="43"/>
      <c r="I468" s="43"/>
      <c r="J468" s="43"/>
      <c r="K468" s="125"/>
      <c r="L468" s="125"/>
    </row>
    <row r="469" spans="8:12" x14ac:dyDescent="0.4">
      <c r="H469" s="43"/>
      <c r="I469" s="43"/>
      <c r="J469" s="43"/>
      <c r="K469" s="125"/>
      <c r="L469" s="125"/>
    </row>
    <row r="470" spans="8:12" x14ac:dyDescent="0.4">
      <c r="H470" s="43"/>
      <c r="I470" s="43"/>
      <c r="J470" s="43"/>
      <c r="K470" s="125"/>
      <c r="L470" s="125"/>
    </row>
    <row r="471" spans="8:12" x14ac:dyDescent="0.4">
      <c r="H471" s="43"/>
      <c r="I471" s="43"/>
      <c r="J471" s="43"/>
      <c r="K471" s="125"/>
      <c r="L471" s="125"/>
    </row>
    <row r="472" spans="8:12" x14ac:dyDescent="0.4">
      <c r="H472" s="43"/>
      <c r="I472" s="43"/>
      <c r="J472" s="125"/>
      <c r="K472" s="125"/>
      <c r="L472" s="125"/>
    </row>
    <row r="473" spans="8:12" x14ac:dyDescent="0.4">
      <c r="H473" s="43"/>
      <c r="I473" s="43"/>
      <c r="J473" s="125"/>
      <c r="K473" s="125"/>
      <c r="L473" s="125"/>
    </row>
    <row r="474" spans="8:12" x14ac:dyDescent="0.4">
      <c r="H474" s="43"/>
      <c r="I474" s="43"/>
      <c r="J474" s="42"/>
      <c r="K474" s="125"/>
      <c r="L474" s="125"/>
    </row>
    <row r="475" spans="8:12" x14ac:dyDescent="0.4">
      <c r="H475" s="43"/>
      <c r="I475" s="43"/>
      <c r="J475" s="42"/>
      <c r="K475" s="125"/>
      <c r="L475" s="125"/>
    </row>
    <row r="476" spans="8:12" x14ac:dyDescent="0.4">
      <c r="H476" s="43"/>
      <c r="I476" s="43"/>
      <c r="J476" s="42"/>
      <c r="K476" s="125"/>
      <c r="L476" s="125"/>
    </row>
    <row r="477" spans="8:12" x14ac:dyDescent="0.4">
      <c r="H477" s="43"/>
      <c r="I477" s="43"/>
      <c r="J477" s="42"/>
      <c r="K477" s="125"/>
      <c r="L477" s="125"/>
    </row>
    <row r="478" spans="8:12" x14ac:dyDescent="0.4">
      <c r="I478" s="43"/>
      <c r="J478" s="43"/>
      <c r="K478" s="125"/>
      <c r="L478" s="125"/>
    </row>
    <row r="479" spans="8:12" x14ac:dyDescent="0.4">
      <c r="I479" s="43"/>
      <c r="J479" s="43"/>
      <c r="K479" s="125"/>
      <c r="L479" s="125"/>
    </row>
    <row r="480" spans="8:12" x14ac:dyDescent="0.4">
      <c r="I480" s="43"/>
      <c r="J480" s="43"/>
      <c r="K480" s="125"/>
      <c r="L480" s="125"/>
    </row>
    <row r="481" spans="8:12" x14ac:dyDescent="0.4">
      <c r="I481" s="43"/>
      <c r="J481" s="43"/>
      <c r="K481" s="125"/>
      <c r="L481" s="125"/>
    </row>
    <row r="482" spans="8:12" x14ac:dyDescent="0.4">
      <c r="I482" s="43"/>
      <c r="J482" s="43"/>
      <c r="K482" s="125"/>
      <c r="L482" s="125"/>
    </row>
    <row r="483" spans="8:12" x14ac:dyDescent="0.4">
      <c r="I483" s="43"/>
      <c r="J483" s="43"/>
      <c r="K483" s="125"/>
      <c r="L483" s="125"/>
    </row>
    <row r="484" spans="8:12" x14ac:dyDescent="0.4">
      <c r="I484" s="43"/>
      <c r="J484" s="43"/>
      <c r="K484" s="125"/>
      <c r="L484" s="125"/>
    </row>
    <row r="485" spans="8:12" x14ac:dyDescent="0.4">
      <c r="I485" s="43"/>
      <c r="J485" s="43"/>
      <c r="K485" s="125"/>
      <c r="L485" s="125"/>
    </row>
    <row r="486" spans="8:12" x14ac:dyDescent="0.4">
      <c r="I486" s="125"/>
      <c r="J486" s="125"/>
      <c r="K486" s="125"/>
      <c r="L486" s="125"/>
    </row>
    <row r="487" spans="8:12" x14ac:dyDescent="0.4">
      <c r="I487" s="125"/>
      <c r="J487" s="125"/>
      <c r="K487" s="125"/>
      <c r="L487" s="125"/>
    </row>
    <row r="488" spans="8:12" x14ac:dyDescent="0.4">
      <c r="I488" s="125"/>
      <c r="J488" s="125"/>
      <c r="K488" s="125"/>
      <c r="L488" s="125"/>
    </row>
    <row r="489" spans="8:12" x14ac:dyDescent="0.4">
      <c r="I489" s="125"/>
      <c r="J489" s="78"/>
      <c r="K489" s="125"/>
      <c r="L489" s="125"/>
    </row>
    <row r="490" spans="8:12" x14ac:dyDescent="0.4">
      <c r="I490" s="125"/>
      <c r="J490" s="78"/>
      <c r="K490" s="125"/>
      <c r="L490" s="125"/>
    </row>
    <row r="491" spans="8:12" x14ac:dyDescent="0.4">
      <c r="I491" s="43"/>
      <c r="J491" s="43"/>
      <c r="K491" s="125"/>
      <c r="L491" s="125"/>
    </row>
    <row r="492" spans="8:12" x14ac:dyDescent="0.4">
      <c r="H492" s="43"/>
      <c r="I492" s="43"/>
      <c r="J492" s="43"/>
      <c r="K492" s="125"/>
      <c r="L492" s="125"/>
    </row>
    <row r="493" spans="8:12" x14ac:dyDescent="0.4">
      <c r="H493" s="43"/>
      <c r="I493" s="43"/>
      <c r="J493" s="43"/>
      <c r="K493" s="125"/>
      <c r="L493" s="125"/>
    </row>
    <row r="494" spans="8:12" x14ac:dyDescent="0.4">
      <c r="H494" s="43"/>
      <c r="I494" s="43"/>
      <c r="J494" s="43"/>
      <c r="K494" s="125"/>
      <c r="L494" s="125"/>
    </row>
    <row r="495" spans="8:12" x14ac:dyDescent="0.4">
      <c r="H495" s="43"/>
      <c r="I495" s="43"/>
      <c r="J495" s="43"/>
      <c r="K495" s="125"/>
      <c r="L495" s="125"/>
    </row>
    <row r="496" spans="8:12" x14ac:dyDescent="0.4">
      <c r="H496" s="43"/>
      <c r="I496" s="43"/>
      <c r="J496" s="43"/>
      <c r="K496" s="125"/>
      <c r="L496" s="125"/>
    </row>
    <row r="497" spans="8:12" x14ac:dyDescent="0.4">
      <c r="H497" s="43"/>
      <c r="I497" s="43"/>
      <c r="J497" s="43"/>
      <c r="K497" s="125"/>
      <c r="L497" s="125"/>
    </row>
    <row r="498" spans="8:12" x14ac:dyDescent="0.4">
      <c r="H498" s="43"/>
      <c r="I498" s="43"/>
      <c r="J498" s="43"/>
      <c r="K498" s="125"/>
      <c r="L498" s="125"/>
    </row>
    <row r="499" spans="8:12" x14ac:dyDescent="0.4">
      <c r="H499" s="43"/>
      <c r="I499" s="43"/>
      <c r="J499" s="43"/>
      <c r="K499" s="125"/>
      <c r="L499" s="125"/>
    </row>
    <row r="500" spans="8:12" x14ac:dyDescent="0.4">
      <c r="H500" s="43"/>
      <c r="I500" s="43"/>
      <c r="J500" s="43"/>
      <c r="K500" s="125"/>
      <c r="L500" s="125"/>
    </row>
    <row r="501" spans="8:12" x14ac:dyDescent="0.4">
      <c r="H501" s="43"/>
      <c r="I501" s="43"/>
      <c r="J501" s="43"/>
      <c r="K501" s="125"/>
      <c r="L501" s="125"/>
    </row>
    <row r="502" spans="8:12" x14ac:dyDescent="0.4">
      <c r="H502" s="43"/>
      <c r="I502" s="43"/>
      <c r="J502" s="43"/>
      <c r="K502" s="125"/>
      <c r="L502" s="125"/>
    </row>
    <row r="503" spans="8:12" x14ac:dyDescent="0.4">
      <c r="H503" s="124"/>
      <c r="I503" s="124"/>
      <c r="J503" s="127"/>
      <c r="K503" s="125"/>
      <c r="L503" s="125"/>
    </row>
    <row r="504" spans="8:12" x14ac:dyDescent="0.4">
      <c r="H504" s="124"/>
      <c r="I504" s="124"/>
      <c r="J504" s="127"/>
      <c r="K504" s="125"/>
      <c r="L504" s="125"/>
    </row>
    <row r="505" spans="8:12" x14ac:dyDescent="0.4">
      <c r="H505" s="124"/>
      <c r="I505" s="124"/>
      <c r="J505" s="127"/>
      <c r="K505" s="128"/>
      <c r="L505" s="129"/>
    </row>
    <row r="506" spans="8:12" x14ac:dyDescent="0.4">
      <c r="H506" s="124"/>
      <c r="I506" s="124"/>
      <c r="J506" s="127"/>
      <c r="K506" s="128"/>
      <c r="L506" s="129"/>
    </row>
    <row r="507" spans="8:12" x14ac:dyDescent="0.4">
      <c r="H507" s="124"/>
      <c r="I507" s="124"/>
      <c r="J507" s="127"/>
      <c r="K507" s="128"/>
      <c r="L507" s="129"/>
    </row>
    <row r="508" spans="8:12" x14ac:dyDescent="0.4">
      <c r="H508" s="124"/>
      <c r="I508" s="124"/>
      <c r="J508" s="127"/>
      <c r="K508" s="128"/>
      <c r="L508" s="129"/>
    </row>
    <row r="509" spans="8:12" x14ac:dyDescent="0.4">
      <c r="H509" s="124"/>
      <c r="I509" s="124"/>
      <c r="J509" s="127"/>
      <c r="K509" s="128"/>
      <c r="L509" s="129"/>
    </row>
    <row r="510" spans="8:12" x14ac:dyDescent="0.4">
      <c r="I510" s="35"/>
      <c r="J510" s="125"/>
      <c r="K510" s="125"/>
      <c r="L510" s="125"/>
    </row>
    <row r="511" spans="8:12" x14ac:dyDescent="0.4">
      <c r="I511" s="125"/>
      <c r="J511" s="125"/>
      <c r="K511" s="125"/>
      <c r="L511" s="125"/>
    </row>
    <row r="512" spans="8:12" x14ac:dyDescent="0.4">
      <c r="I512" s="125"/>
      <c r="J512" s="125"/>
      <c r="K512" s="125"/>
      <c r="L512" s="125"/>
    </row>
    <row r="513" spans="9:12" x14ac:dyDescent="0.4">
      <c r="I513" s="125"/>
      <c r="J513" s="125"/>
      <c r="K513" s="125"/>
      <c r="L513" s="125"/>
    </row>
    <row r="514" spans="9:12" x14ac:dyDescent="0.4">
      <c r="I514" s="125"/>
      <c r="J514" s="125"/>
      <c r="K514" s="125"/>
      <c r="L514" s="125"/>
    </row>
    <row r="515" spans="9:12" x14ac:dyDescent="0.4">
      <c r="I515" s="125"/>
      <c r="J515" s="125"/>
      <c r="K515" s="125"/>
      <c r="L515" s="125"/>
    </row>
    <row r="516" spans="9:12" x14ac:dyDescent="0.4">
      <c r="I516" s="43"/>
      <c r="J516" s="125"/>
      <c r="K516" s="125"/>
      <c r="L516" s="125"/>
    </row>
    <row r="517" spans="9:12" x14ac:dyDescent="0.4">
      <c r="I517" s="43"/>
      <c r="J517" s="125"/>
      <c r="K517" s="125"/>
      <c r="L517" s="125"/>
    </row>
    <row r="518" spans="9:12" x14ac:dyDescent="0.4">
      <c r="I518" s="43"/>
      <c r="J518" s="125"/>
      <c r="K518" s="125"/>
      <c r="L518" s="125"/>
    </row>
    <row r="519" spans="9:12" x14ac:dyDescent="0.4">
      <c r="I519" s="43"/>
      <c r="J519" s="42"/>
      <c r="K519" s="125"/>
      <c r="L519" s="125"/>
    </row>
    <row r="520" spans="9:12" x14ac:dyDescent="0.4">
      <c r="I520" s="43"/>
      <c r="J520" s="42"/>
      <c r="K520" s="125"/>
      <c r="L520" s="125"/>
    </row>
    <row r="521" spans="9:12" x14ac:dyDescent="0.4">
      <c r="I521" s="43"/>
      <c r="J521" s="42"/>
      <c r="K521" s="125"/>
      <c r="L521" s="125"/>
    </row>
    <row r="522" spans="9:12" x14ac:dyDescent="0.4">
      <c r="I522" s="35"/>
      <c r="J522" s="78"/>
      <c r="K522" s="125"/>
      <c r="L522" s="125"/>
    </row>
    <row r="523" spans="9:12" x14ac:dyDescent="0.4">
      <c r="I523" s="125"/>
      <c r="J523" s="125"/>
      <c r="K523" s="125"/>
      <c r="L523" s="125"/>
    </row>
    <row r="524" spans="9:12" x14ac:dyDescent="0.4">
      <c r="I524" s="125"/>
      <c r="J524" s="125"/>
      <c r="K524" s="125"/>
      <c r="L524" s="125"/>
    </row>
    <row r="525" spans="9:12" x14ac:dyDescent="0.4">
      <c r="I525" s="125"/>
      <c r="J525" s="125"/>
      <c r="K525" s="125"/>
      <c r="L525" s="125"/>
    </row>
    <row r="526" spans="9:12" x14ac:dyDescent="0.4">
      <c r="I526" s="125"/>
      <c r="J526" s="125"/>
      <c r="K526" s="125"/>
      <c r="L526" s="125"/>
    </row>
  </sheetData>
  <sheetProtection algorithmName="SHA-512" hashValue="G8bO2H6wLYsV4bJT7kZaWpHXSDzViwYxJMtlWKy27nDh1vH9unvgivN2RHM5vHpT5lLXNv0MpDrK6EYp7Y42Kw==" saltValue="McpSZQv5aMTZYhH8SLeezA==" spinCount="100000" sheet="1" objects="1" scenarios="1"/>
  <mergeCells count="196">
    <mergeCell ref="I189:I198"/>
    <mergeCell ref="I83:I84"/>
    <mergeCell ref="I85:I129"/>
    <mergeCell ref="I130:I144"/>
    <mergeCell ref="I145:I146"/>
    <mergeCell ref="I147:I150"/>
    <mergeCell ref="I151:I152"/>
    <mergeCell ref="I153:I172"/>
    <mergeCell ref="I173:I188"/>
    <mergeCell ref="A65:C65"/>
    <mergeCell ref="D65:R65"/>
    <mergeCell ref="A66:C66"/>
    <mergeCell ref="N70:R70"/>
    <mergeCell ref="A71:C71"/>
    <mergeCell ref="D32:R32"/>
    <mergeCell ref="D61:I61"/>
    <mergeCell ref="A74:C74"/>
    <mergeCell ref="D74:H74"/>
    <mergeCell ref="I74:M74"/>
    <mergeCell ref="N74:R74"/>
    <mergeCell ref="A62:C62"/>
    <mergeCell ref="A63:C63"/>
    <mergeCell ref="A59:C59"/>
    <mergeCell ref="G49:J49"/>
    <mergeCell ref="A50:C50"/>
    <mergeCell ref="D50:R50"/>
    <mergeCell ref="D62:I62"/>
    <mergeCell ref="D63:I63"/>
    <mergeCell ref="D59:Q59"/>
    <mergeCell ref="A60:C60"/>
    <mergeCell ref="D60:R60"/>
    <mergeCell ref="D66:R66"/>
    <mergeCell ref="A67:C67"/>
    <mergeCell ref="S74:W74"/>
    <mergeCell ref="A72:C72"/>
    <mergeCell ref="D72:Q72"/>
    <mergeCell ref="A68:C68"/>
    <mergeCell ref="D68:Q68"/>
    <mergeCell ref="A69:C69"/>
    <mergeCell ref="D69:H69"/>
    <mergeCell ref="I69:M69"/>
    <mergeCell ref="N69:R69"/>
    <mergeCell ref="AN19:AO19"/>
    <mergeCell ref="A55:C55"/>
    <mergeCell ref="D55:R55"/>
    <mergeCell ref="L26:R26"/>
    <mergeCell ref="A44:C44"/>
    <mergeCell ref="D44:R44"/>
    <mergeCell ref="A45:C45"/>
    <mergeCell ref="D45:R45"/>
    <mergeCell ref="A43:C43"/>
    <mergeCell ref="AN29:AO29"/>
    <mergeCell ref="AN30:AO30"/>
    <mergeCell ref="AN31:AO31"/>
    <mergeCell ref="A42:C42"/>
    <mergeCell ref="D42:J42"/>
    <mergeCell ref="L42:R42"/>
    <mergeCell ref="A51:C51"/>
    <mergeCell ref="A40:C40"/>
    <mergeCell ref="D40:R40"/>
    <mergeCell ref="AN32:AO32"/>
    <mergeCell ref="D51:R51"/>
    <mergeCell ref="A48:R48"/>
    <mergeCell ref="A49:C49"/>
    <mergeCell ref="D49:E49"/>
    <mergeCell ref="A29:C29"/>
    <mergeCell ref="Y80:AI80"/>
    <mergeCell ref="A77:R77"/>
    <mergeCell ref="S77:AJ77"/>
    <mergeCell ref="A78:C78"/>
    <mergeCell ref="D78:Q78"/>
    <mergeCell ref="S78:X78"/>
    <mergeCell ref="Y78:AI78"/>
    <mergeCell ref="A79:C79"/>
    <mergeCell ref="D79:Q79"/>
    <mergeCell ref="Y79:AI79"/>
    <mergeCell ref="A80:C80"/>
    <mergeCell ref="D80:Q80"/>
    <mergeCell ref="S80:X80"/>
    <mergeCell ref="S79:W79"/>
    <mergeCell ref="D67:Q67"/>
    <mergeCell ref="I70:M70"/>
    <mergeCell ref="A35:C35"/>
    <mergeCell ref="D35:R35"/>
    <mergeCell ref="S73:W73"/>
    <mergeCell ref="A56:C56"/>
    <mergeCell ref="A73:C73"/>
    <mergeCell ref="D73:H73"/>
    <mergeCell ref="I73:M73"/>
    <mergeCell ref="N73:R73"/>
    <mergeCell ref="A70:C70"/>
    <mergeCell ref="D70:H70"/>
    <mergeCell ref="D43:E43"/>
    <mergeCell ref="G43:J43"/>
    <mergeCell ref="A54:R54"/>
    <mergeCell ref="D71:Q71"/>
    <mergeCell ref="D56:R56"/>
    <mergeCell ref="A57:C57"/>
    <mergeCell ref="D57:R57"/>
    <mergeCell ref="A58:C58"/>
    <mergeCell ref="D58:R58"/>
    <mergeCell ref="A64:C64"/>
    <mergeCell ref="D64:I64"/>
    <mergeCell ref="A61:C61"/>
    <mergeCell ref="AM6:AO6"/>
    <mergeCell ref="A11:C11"/>
    <mergeCell ref="D11:R11"/>
    <mergeCell ref="A12:C25"/>
    <mergeCell ref="D12:D14"/>
    <mergeCell ref="E12:J14"/>
    <mergeCell ref="L12:R12"/>
    <mergeCell ref="L13:R13"/>
    <mergeCell ref="L14:R14"/>
    <mergeCell ref="D15:D18"/>
    <mergeCell ref="E15:H18"/>
    <mergeCell ref="I15:N16"/>
    <mergeCell ref="P15:R15"/>
    <mergeCell ref="P16:R16"/>
    <mergeCell ref="J17:R17"/>
    <mergeCell ref="J18:R18"/>
    <mergeCell ref="L25:R25"/>
    <mergeCell ref="D19:D20"/>
    <mergeCell ref="E19:J20"/>
    <mergeCell ref="L19:R19"/>
    <mergeCell ref="AN11:AO11"/>
    <mergeCell ref="AN12:AO12"/>
    <mergeCell ref="AN13:AO13"/>
    <mergeCell ref="AN14:AO14"/>
    <mergeCell ref="D29:R29"/>
    <mergeCell ref="A33:C33"/>
    <mergeCell ref="D33:R33"/>
    <mergeCell ref="A34:C34"/>
    <mergeCell ref="D34:R34"/>
    <mergeCell ref="A41:C41"/>
    <mergeCell ref="D41:R41"/>
    <mergeCell ref="A36:C36"/>
    <mergeCell ref="D36:R36"/>
    <mergeCell ref="A37:C37"/>
    <mergeCell ref="D37:J37"/>
    <mergeCell ref="L37:R37"/>
    <mergeCell ref="A38:C38"/>
    <mergeCell ref="D38:R38"/>
    <mergeCell ref="A30:C30"/>
    <mergeCell ref="D30:R30"/>
    <mergeCell ref="A31:C31"/>
    <mergeCell ref="D31:R31"/>
    <mergeCell ref="A32:C32"/>
    <mergeCell ref="A39:C39"/>
    <mergeCell ref="D39:R39"/>
    <mergeCell ref="AM8:AO8"/>
    <mergeCell ref="A10:C10"/>
    <mergeCell ref="D10:R10"/>
    <mergeCell ref="A9:C9"/>
    <mergeCell ref="L22:R22"/>
    <mergeCell ref="L23:R23"/>
    <mergeCell ref="L24:R24"/>
    <mergeCell ref="AN28:AO28"/>
    <mergeCell ref="AN20:AO20"/>
    <mergeCell ref="AN21:AO21"/>
    <mergeCell ref="AN22:AO22"/>
    <mergeCell ref="AN23:AO23"/>
    <mergeCell ref="AN24:AO24"/>
    <mergeCell ref="AN25:AO25"/>
    <mergeCell ref="AN26:AO26"/>
    <mergeCell ref="L20:R20"/>
    <mergeCell ref="D21:D25"/>
    <mergeCell ref="E21:J25"/>
    <mergeCell ref="L21:R21"/>
    <mergeCell ref="AN27:AO27"/>
    <mergeCell ref="AN15:AO15"/>
    <mergeCell ref="AN16:AO16"/>
    <mergeCell ref="AN17:AO17"/>
    <mergeCell ref="AN18:AO18"/>
    <mergeCell ref="A6:C6"/>
    <mergeCell ref="D6:R6"/>
    <mergeCell ref="A7:C7"/>
    <mergeCell ref="D7:R7"/>
    <mergeCell ref="A8:C8"/>
    <mergeCell ref="D8:R8"/>
    <mergeCell ref="A27:R27"/>
    <mergeCell ref="A28:C28"/>
    <mergeCell ref="D28:E28"/>
    <mergeCell ref="G28:J28"/>
    <mergeCell ref="P116:P117"/>
    <mergeCell ref="P118:P121"/>
    <mergeCell ref="P122:P126"/>
    <mergeCell ref="W83:W84"/>
    <mergeCell ref="P83:P84"/>
    <mergeCell ref="Q83:Q84"/>
    <mergeCell ref="P85:P87"/>
    <mergeCell ref="U83:U84"/>
    <mergeCell ref="V83:V84"/>
    <mergeCell ref="R83:R84"/>
    <mergeCell ref="P88:P91"/>
    <mergeCell ref="P92:P97"/>
    <mergeCell ref="P100:P115"/>
  </mergeCells>
  <phoneticPr fontId="2"/>
  <conditionalFormatting sqref="A48:R48">
    <cfRule type="expression" dxfId="103" priority="31">
      <formula>$D$45="買取"</formula>
    </cfRule>
  </conditionalFormatting>
  <conditionalFormatting sqref="D12:D14">
    <cfRule type="expression" dxfId="102" priority="82">
      <formula>$D$12=""</formula>
    </cfRule>
  </conditionalFormatting>
  <conditionalFormatting sqref="D15:D18">
    <cfRule type="expression" dxfId="101" priority="81">
      <formula>$D$15=""</formula>
    </cfRule>
  </conditionalFormatting>
  <conditionalFormatting sqref="D19:D20">
    <cfRule type="expression" dxfId="100" priority="80">
      <formula>$D$19=""</formula>
    </cfRule>
  </conditionalFormatting>
  <conditionalFormatting sqref="D21:D25">
    <cfRule type="expression" dxfId="99" priority="79">
      <formula>$D$21=""</formula>
    </cfRule>
  </conditionalFormatting>
  <conditionalFormatting sqref="D28:E28">
    <cfRule type="expression" dxfId="98" priority="204">
      <formula>$D$28=""</formula>
    </cfRule>
  </conditionalFormatting>
  <conditionalFormatting sqref="D49:E49">
    <cfRule type="expression" dxfId="97" priority="173">
      <formula>$D$49&lt;&gt;""</formula>
    </cfRule>
    <cfRule type="expression" dxfId="96" priority="174">
      <formula>$D$45="リース"</formula>
    </cfRule>
    <cfRule type="expression" dxfId="95" priority="175">
      <formula>$D$49=""</formula>
    </cfRule>
  </conditionalFormatting>
  <conditionalFormatting sqref="D37:J37">
    <cfRule type="expression" dxfId="94" priority="194">
      <formula>$D$37=""</formula>
    </cfRule>
  </conditionalFormatting>
  <conditionalFormatting sqref="D42:J42">
    <cfRule type="expression" dxfId="93" priority="188">
      <formula>$D$42=""</formula>
    </cfRule>
  </conditionalFormatting>
  <conditionalFormatting sqref="D61:J62">
    <cfRule type="expression" dxfId="92" priority="17">
      <formula>$D$96=""</formula>
    </cfRule>
    <cfRule type="expression" dxfId="91" priority="14">
      <formula>$D$61=""</formula>
    </cfRule>
  </conditionalFormatting>
  <conditionalFormatting sqref="D62:J62">
    <cfRule type="expression" dxfId="90" priority="13">
      <formula>$D$62=""</formula>
    </cfRule>
  </conditionalFormatting>
  <conditionalFormatting sqref="D63:J63">
    <cfRule type="expression" dxfId="89" priority="23">
      <formula>$D$98=""</formula>
    </cfRule>
  </conditionalFormatting>
  <conditionalFormatting sqref="D64:J64">
    <cfRule type="expression" dxfId="88" priority="22">
      <formula>$D$99=""</formula>
    </cfRule>
  </conditionalFormatting>
  <conditionalFormatting sqref="D59:Q59">
    <cfRule type="expression" dxfId="87" priority="1">
      <formula>IF(OR($D$55=$AG$58,$D$55=$AG$59),TRUE, FALSE)</formula>
    </cfRule>
  </conditionalFormatting>
  <conditionalFormatting sqref="D6:R6">
    <cfRule type="expression" dxfId="86" priority="207">
      <formula>$D$6=""</formula>
    </cfRule>
  </conditionalFormatting>
  <conditionalFormatting sqref="D8:R8">
    <cfRule type="expression" dxfId="85" priority="206">
      <formula>$D$8=""</formula>
    </cfRule>
  </conditionalFormatting>
  <conditionalFormatting sqref="D9:R10">
    <cfRule type="expression" dxfId="84" priority="30">
      <formula>$D$10=""</formula>
    </cfRule>
  </conditionalFormatting>
  <conditionalFormatting sqref="D11:R11">
    <cfRule type="expression" dxfId="83" priority="205">
      <formula>$D$11=""</formula>
    </cfRule>
  </conditionalFormatting>
  <conditionalFormatting sqref="D29:R29">
    <cfRule type="expression" dxfId="82" priority="202">
      <formula>$D$29=""</formula>
    </cfRule>
  </conditionalFormatting>
  <conditionalFormatting sqref="D30:R30">
    <cfRule type="expression" dxfId="81" priority="201">
      <formula>$D$30=""</formula>
    </cfRule>
  </conditionalFormatting>
  <conditionalFormatting sqref="D31:R31">
    <cfRule type="expression" dxfId="80" priority="200">
      <formula>$D$31=""</formula>
    </cfRule>
  </conditionalFormatting>
  <conditionalFormatting sqref="D32:R32">
    <cfRule type="expression" dxfId="79" priority="199">
      <formula>$D$32=""</formula>
    </cfRule>
  </conditionalFormatting>
  <conditionalFormatting sqref="D33:R33">
    <cfRule type="expression" dxfId="78" priority="198">
      <formula>$D$33=""</formula>
    </cfRule>
  </conditionalFormatting>
  <conditionalFormatting sqref="D34:R34">
    <cfRule type="expression" dxfId="77" priority="197">
      <formula>$D$34=""</formula>
    </cfRule>
  </conditionalFormatting>
  <conditionalFormatting sqref="D35:R35">
    <cfRule type="expression" dxfId="76" priority="196">
      <formula>$D$35=""</formula>
    </cfRule>
  </conditionalFormatting>
  <conditionalFormatting sqref="D36:R36">
    <cfRule type="expression" dxfId="75" priority="195">
      <formula>$D$36=""</formula>
    </cfRule>
  </conditionalFormatting>
  <conditionalFormatting sqref="D38:R38">
    <cfRule type="expression" dxfId="74" priority="192">
      <formula>$D$38=""</formula>
    </cfRule>
  </conditionalFormatting>
  <conditionalFormatting sqref="D39:R39">
    <cfRule type="expression" dxfId="73" priority="191">
      <formula>$D$39=""</formula>
    </cfRule>
  </conditionalFormatting>
  <conditionalFormatting sqref="D40:R40">
    <cfRule type="expression" dxfId="72" priority="190">
      <formula>$D$40=""</formula>
    </cfRule>
  </conditionalFormatting>
  <conditionalFormatting sqref="D41:R41">
    <cfRule type="expression" dxfId="71" priority="189">
      <formula>$D$41=""</formula>
    </cfRule>
  </conditionalFormatting>
  <conditionalFormatting sqref="D45:R45">
    <cfRule type="expression" dxfId="70" priority="186">
      <formula>$D$45=""</formula>
    </cfRule>
  </conditionalFormatting>
  <conditionalFormatting sqref="D50:R50">
    <cfRule type="expression" dxfId="69" priority="161">
      <formula>$D$50=""</formula>
    </cfRule>
    <cfRule type="expression" dxfId="68" priority="160">
      <formula>$D$45="リース"</formula>
    </cfRule>
    <cfRule type="expression" dxfId="67" priority="159">
      <formula>$D$50&lt;&gt;""</formula>
    </cfRule>
  </conditionalFormatting>
  <conditionalFormatting sqref="D51:R51">
    <cfRule type="expression" dxfId="66" priority="158">
      <formula>$D$51=""</formula>
    </cfRule>
    <cfRule type="expression" dxfId="65" priority="157">
      <formula>$D$45="リース"</formula>
    </cfRule>
    <cfRule type="expression" dxfId="64" priority="156">
      <formula>$D$51&lt;&gt;""</formula>
    </cfRule>
  </conditionalFormatting>
  <conditionalFormatting sqref="D55:R55">
    <cfRule type="expression" dxfId="63" priority="29">
      <formula>$D$55=""</formula>
    </cfRule>
  </conditionalFormatting>
  <conditionalFormatting sqref="D56:R56">
    <cfRule type="expression" dxfId="62" priority="113">
      <formula>$D$56=""</formula>
    </cfRule>
  </conditionalFormatting>
  <conditionalFormatting sqref="D57:R57">
    <cfRule type="expression" dxfId="61" priority="112">
      <formula>$D$57=""</formula>
    </cfRule>
  </conditionalFormatting>
  <conditionalFormatting sqref="D59:R59">
    <cfRule type="expression" dxfId="60" priority="110">
      <formula>$D$59=""</formula>
    </cfRule>
  </conditionalFormatting>
  <conditionalFormatting sqref="D60:R60">
    <cfRule type="expression" dxfId="59" priority="109">
      <formula>$D$60=""</formula>
    </cfRule>
    <cfRule type="expression" dxfId="58" priority="21">
      <formula>$D$61=""</formula>
    </cfRule>
  </conditionalFormatting>
  <conditionalFormatting sqref="D65:R65">
    <cfRule type="expression" dxfId="57" priority="104">
      <formula>$D$65=""</formula>
    </cfRule>
  </conditionalFormatting>
  <conditionalFormatting sqref="D66:R66">
    <cfRule type="expression" dxfId="56" priority="103">
      <formula>$D$66=""</formula>
    </cfRule>
  </conditionalFormatting>
  <conditionalFormatting sqref="D67:R67">
    <cfRule type="expression" dxfId="55" priority="108">
      <formula>$D$67=""</formula>
    </cfRule>
  </conditionalFormatting>
  <conditionalFormatting sqref="D71:R71">
    <cfRule type="expression" dxfId="54" priority="106">
      <formula>$D$71=""</formula>
    </cfRule>
  </conditionalFormatting>
  <conditionalFormatting sqref="G28:J28">
    <cfRule type="expression" dxfId="53" priority="203">
      <formula>$G$28=""</formula>
    </cfRule>
  </conditionalFormatting>
  <conditionalFormatting sqref="G49:J49">
    <cfRule type="expression" dxfId="52" priority="164">
      <formula>$G$49=""</formula>
    </cfRule>
    <cfRule type="expression" dxfId="51" priority="163">
      <formula>$D$45="リース"</formula>
    </cfRule>
    <cfRule type="expression" dxfId="50" priority="162">
      <formula>$G$49&lt;&gt;""</formula>
    </cfRule>
  </conditionalFormatting>
  <conditionalFormatting sqref="I15">
    <cfRule type="expression" dxfId="49" priority="68">
      <formula>$D$15="〇"</formula>
    </cfRule>
    <cfRule type="expression" dxfId="48" priority="69">
      <formula>$I$15=""</formula>
    </cfRule>
    <cfRule type="expression" dxfId="47" priority="67">
      <formula>$I$15&lt;&gt;""</formula>
    </cfRule>
  </conditionalFormatting>
  <conditionalFormatting sqref="I17">
    <cfRule type="expression" dxfId="46" priority="66">
      <formula>$I$17=""</formula>
    </cfRule>
    <cfRule type="expression" dxfId="45" priority="65">
      <formula>$D$15="〇"</formula>
    </cfRule>
    <cfRule type="expression" dxfId="44" priority="64">
      <formula>$I$17&lt;&gt;""</formula>
    </cfRule>
  </conditionalFormatting>
  <conditionalFormatting sqref="I18">
    <cfRule type="expression" dxfId="43" priority="63">
      <formula>$I$18=""</formula>
    </cfRule>
    <cfRule type="expression" dxfId="42" priority="62">
      <formula>$D$15="〇"</formula>
    </cfRule>
    <cfRule type="expression" dxfId="41" priority="61">
      <formula>$I$18&lt;&gt;""</formula>
    </cfRule>
  </conditionalFormatting>
  <conditionalFormatting sqref="K12">
    <cfRule type="expression" dxfId="40" priority="76">
      <formula>$K$12&lt;&gt;""</formula>
    </cfRule>
    <cfRule type="expression" dxfId="39" priority="77">
      <formula>$D$12="〇"</formula>
    </cfRule>
    <cfRule type="expression" dxfId="38" priority="78">
      <formula>$D$12=""</formula>
    </cfRule>
  </conditionalFormatting>
  <conditionalFormatting sqref="K13">
    <cfRule type="expression" dxfId="37" priority="73">
      <formula>$K$13&lt;&gt;""</formula>
    </cfRule>
    <cfRule type="expression" dxfId="36" priority="74">
      <formula>$D$12="〇"</formula>
    </cfRule>
    <cfRule type="expression" dxfId="35" priority="75">
      <formula>$K$13=""</formula>
    </cfRule>
  </conditionalFormatting>
  <conditionalFormatting sqref="K14">
    <cfRule type="expression" dxfId="34" priority="72">
      <formula>$K$14=""</formula>
    </cfRule>
    <cfRule type="expression" dxfId="33" priority="71">
      <formula>$D$12="〇"</formula>
    </cfRule>
    <cfRule type="expression" dxfId="32" priority="70">
      <formula>$K$14&lt;&gt;""</formula>
    </cfRule>
  </conditionalFormatting>
  <conditionalFormatting sqref="K19">
    <cfRule type="expression" dxfId="31" priority="54">
      <formula>$K$19=""</formula>
    </cfRule>
    <cfRule type="expression" dxfId="30" priority="53">
      <formula>$D$19="〇"</formula>
    </cfRule>
    <cfRule type="expression" dxfId="29" priority="52">
      <formula>$K$19&lt;&gt;""</formula>
    </cfRule>
  </conditionalFormatting>
  <conditionalFormatting sqref="K20">
    <cfRule type="expression" dxfId="28" priority="51">
      <formula>$K$20=""</formula>
    </cfRule>
    <cfRule type="expression" dxfId="27" priority="50">
      <formula>$D$19="〇"</formula>
    </cfRule>
    <cfRule type="expression" dxfId="26" priority="49">
      <formula>$K$20&lt;&gt;""</formula>
    </cfRule>
  </conditionalFormatting>
  <conditionalFormatting sqref="K21">
    <cfRule type="expression" dxfId="25" priority="48">
      <formula>$K$21=""</formula>
    </cfRule>
    <cfRule type="expression" dxfId="24" priority="47">
      <formula>$D$21="〇"</formula>
    </cfRule>
    <cfRule type="expression" dxfId="23" priority="46">
      <formula>$K$21&lt;&gt;""</formula>
    </cfRule>
  </conditionalFormatting>
  <conditionalFormatting sqref="K22">
    <cfRule type="expression" dxfId="22" priority="45">
      <formula>$K$22=""</formula>
    </cfRule>
    <cfRule type="expression" dxfId="21" priority="44">
      <formula>$D$21="〇"</formula>
    </cfRule>
    <cfRule type="expression" dxfId="20" priority="43">
      <formula>$K$22&lt;&gt;""</formula>
    </cfRule>
  </conditionalFormatting>
  <conditionalFormatting sqref="K23">
    <cfRule type="expression" dxfId="19" priority="42">
      <formula>$K$23=""</formula>
    </cfRule>
    <cfRule type="expression" dxfId="18" priority="41">
      <formula>$D$21="〇"</formula>
    </cfRule>
    <cfRule type="expression" dxfId="17" priority="40">
      <formula>$K$23&lt;&gt;""</formula>
    </cfRule>
  </conditionalFormatting>
  <conditionalFormatting sqref="K24">
    <cfRule type="expression" dxfId="16" priority="39">
      <formula>$K$24=""</formula>
    </cfRule>
    <cfRule type="expression" dxfId="15" priority="38">
      <formula>$D$21="〇"</formula>
    </cfRule>
    <cfRule type="expression" dxfId="14" priority="37">
      <formula>$K$24&lt;&gt;""</formula>
    </cfRule>
  </conditionalFormatting>
  <conditionalFormatting sqref="K25">
    <cfRule type="expression" dxfId="13" priority="35">
      <formula>$D$21="〇"</formula>
    </cfRule>
    <cfRule type="expression" dxfId="12" priority="34">
      <formula>$K$25&lt;&gt;""</formula>
    </cfRule>
    <cfRule type="expression" dxfId="11" priority="28">
      <formula>$K$25=""</formula>
    </cfRule>
    <cfRule type="expression" dxfId="10" priority="27">
      <formula>$D$21="〇"</formula>
    </cfRule>
    <cfRule type="expression" dxfId="9" priority="26">
      <formula>$K$25&lt;&gt;""</formula>
    </cfRule>
    <cfRule type="expression" dxfId="8" priority="36">
      <formula>$K$25=""</formula>
    </cfRule>
  </conditionalFormatting>
  <conditionalFormatting sqref="L37:R37">
    <cfRule type="expression" dxfId="7" priority="193">
      <formula>$L$37=""</formula>
    </cfRule>
  </conditionalFormatting>
  <conditionalFormatting sqref="L42:R42">
    <cfRule type="expression" dxfId="6" priority="8">
      <formula>$L$37=""</formula>
    </cfRule>
  </conditionalFormatting>
  <conditionalFormatting sqref="O15">
    <cfRule type="expression" dxfId="5" priority="60">
      <formula>$O$15=""</formula>
    </cfRule>
    <cfRule type="expression" dxfId="4" priority="59">
      <formula>$D$15="〇"</formula>
    </cfRule>
    <cfRule type="expression" dxfId="3" priority="58">
      <formula>$O$15&lt;&gt;""</formula>
    </cfRule>
  </conditionalFormatting>
  <conditionalFormatting sqref="O16">
    <cfRule type="expression" dxfId="2" priority="56">
      <formula>$D$15="〇"</formula>
    </cfRule>
    <cfRule type="expression" dxfId="1" priority="57">
      <formula>$O$16=""</formula>
    </cfRule>
    <cfRule type="expression" dxfId="0" priority="55">
      <formula>$O$16&lt;&gt;""</formula>
    </cfRule>
  </conditionalFormatting>
  <dataValidations xWindow="660" yWindow="770" count="30">
    <dataValidation type="list" allowBlank="1" showInputMessage="1" showErrorMessage="1" sqref="K26">
      <formula1>"〇"</formula1>
    </dataValidation>
    <dataValidation allowBlank="1" promptTitle="営業所位置" prompt="プルダウンで表示される営業所位置と異なる場合は手入力してください。" sqref="D66:R66"/>
    <dataValidation allowBlank="1" promptTitle="営業所" prompt="プルダウンで表示されるの営業所名と異なる場合は手入力してください。" sqref="D65:R65"/>
    <dataValidation type="date" imeMode="halfAlpha" allowBlank="1" showInputMessage="1" showErrorMessage="1" promptTitle="補助事業の完了予定年月日" prompt="導入予定の充電設備の設備検収予定日を記入してください。複数台ある場合は、一番遅い設備_x000a_検収予定日を記入してください。_x000a_日付は西暦で入力してください。例）2024年4月1日の場合⇒2024/4/1と入力してください。" sqref="D11:R11">
      <formula1>45323</formula1>
      <formula2>45688</formula2>
    </dataValidation>
    <dataValidation type="list" allowBlank="1" showInputMessage="1" showErrorMessage="1" sqref="D60:R60">
      <formula1>"ＪＡＲＩ,ＣＨＡｄｅＭＯ,その他証明書"</formula1>
    </dataValidation>
    <dataValidation type="list" allowBlank="1" showInputMessage="1" showErrorMessage="1" sqref="D45:R45">
      <formula1>"買取,リース"</formula1>
    </dataValidation>
    <dataValidation type="date" allowBlank="1" showInputMessage="1" showErrorMessage="1" promptTitle="提出日" prompt="西暦で入力してください。例）2024年4月1日の場合⇒2024/4/1と入力してください。" sqref="D6:R6">
      <formula1>45359</formula1>
      <formula2>45688</formula2>
    </dataValidation>
    <dataValidation type="textLength" operator="equal" allowBlank="1" showInputMessage="1" showErrorMessage="1" sqref="G28:J28 G49:J49">
      <formula1>4</formula1>
    </dataValidation>
    <dataValidation type="textLength" operator="equal" allowBlank="1" showInputMessage="1" showErrorMessage="1" sqref="D28:E28 D49:E49">
      <formula1>3</formula1>
    </dataValidation>
    <dataValidation imeMode="halfAlpha" allowBlank="1" showInputMessage="1" showErrorMessage="1" promptTitle="電話番号" prompt="半角英数字で入力してください。例）03-1111-1111" sqref="D35:R35 D40:R40"/>
    <dataValidation imeMode="halfAlpha" allowBlank="1" showInputMessage="1" showErrorMessage="1" promptTitle="FAX番号" prompt="半角英数字で入力してください。例）03-1111-1111" sqref="D36:R36 D41:R41"/>
    <dataValidation imeMode="halfAlpha" allowBlank="1" showInputMessage="1" showErrorMessage="1" sqref="D37:J37 D42:J42"/>
    <dataValidation imeMode="halfAlpha" allowBlank="1" showInputMessage="1" showErrorMessage="1" promptTitle="メールアドレス" prompt="メールアドレスが無い場合は、「＠」右側のセルに「なし」と記入してください。" sqref="L37:R37 L42:R42"/>
    <dataValidation allowBlank="1" showInputMessage="1" showErrorMessage="1" promptTitle="貴社管理番号" prompt="申請者様側で管理番号等を記入する必要がある場合にはご記入してください。" sqref="D7:R7"/>
    <dataValidation type="textLength" operator="equal" allowBlank="1" showInputMessage="1" showErrorMessage="1" promptTitle="識別番号" prompt="識別番号発行依頼にて付与された５桁の数字を入力してください。" sqref="D8:R8">
      <formula1>5</formula1>
    </dataValidation>
    <dataValidation type="list" allowBlank="1" showInputMessage="1" showErrorMessage="1" sqref="D10:R10">
      <formula1>$AM$7:$AN$7</formula1>
    </dataValidation>
    <dataValidation type="list" allowBlank="1" showInputMessage="1" prompt="高圧受電設備・バッテリー交換式充電設備_x000a_の場合は、メーカー名を手入力してください" sqref="D56:R56">
      <formula1>INDIRECT($D$55)</formula1>
    </dataValidation>
    <dataValidation type="list" allowBlank="1" showInputMessage="1" prompt="高圧受電装置・バッテリー交換式充電設備の場合は、型式を手入力してください_x000a_" sqref="D57:R57">
      <formula1>INDIRECT($D$56)</formula1>
    </dataValidation>
    <dataValidation allowBlank="1" showInputMessage="1" showErrorMessage="1" prompt="交付申請時に製造番号がわかる場合は入力ください、複数台の場合はカンマで区切り入力してください" sqref="D58:R58"/>
    <dataValidation allowBlank="1" showInputMessage="1" showErrorMessage="1" prompt="受電設備により定められた補助率により自動計算されます" sqref="I70:M70"/>
    <dataValidation allowBlank="1" showInputMessage="1" sqref="N70:W70 D70:H70"/>
    <dataValidation type="list" allowBlank="1" showInputMessage="1" showErrorMessage="1" sqref="D55:R55">
      <formula1>$AG$56:$AG$61</formula1>
    </dataValidation>
    <dataValidation allowBlank="1" showInputMessage="1" showErrorMessage="1" prompt="充電器は車両と一体化導入が必要です　一体化となる車両の申請番号を入力ください　（充電器を車両申請より先に申請する場合は、空欄とし次項目の導入予定に「有」を選択ください）" sqref="D9:R9"/>
    <dataValidation allowBlank="1" showInputMessage="1" showErrorMessage="1" prompt="住所は、都道府県名から記入ください" sqref="D29:R29"/>
    <dataValidation allowBlank="1" showInputMessage="1" showErrorMessage="1" prompt="役職名は必ず記入下さい　（代表取締役　等）" sqref="D31:R31"/>
    <dataValidation allowBlank="1" showInputMessage="1" prompt="高圧受電装置・バッテリー交換式充電設備の場合は、出力電力を「セルS59」に手入力してください" sqref="D59:Q59"/>
    <dataValidation allowBlank="1" showInputMessage="1" showErrorMessage="1" prompt="充電器型式が複数ある場合は、別紙様式第一（その７の２）2型式以降の申請シートの交付申請額を合計して入力してください_x000a_" sqref="D79:Q79"/>
    <dataValidation allowBlank="1" showInputMessage="1" showErrorMessage="1" prompt="充電器型式が複数ある場合は、別紙様式第一（その７の２）2型式以降の申請シートの交付対象経費を合計して入力してください_x000a_" sqref="Y79:AI79"/>
    <dataValidation type="list" showInputMessage="1" showErrorMessage="1" sqref="D12:D14">
      <formula1>$T$9:$T$10</formula1>
    </dataValidation>
    <dataValidation type="list" allowBlank="1" showInputMessage="1" showErrorMessage="1" sqref="K12:K14 O15:O16 I17:I18 K19:K25 D15:D25">
      <formula1>$T$9:$T$10</formula1>
    </dataValidation>
  </dataValidations>
  <pageMargins left="0.7" right="0.7" top="0.75" bottom="0.75" header="0.3" footer="0.3"/>
  <pageSetup paperSize="8"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65"/>
  <sheetViews>
    <sheetView showZeros="0" view="pageBreakPreview" topLeftCell="A25" zoomScaleNormal="100" zoomScaleSheetLayoutView="100" workbookViewId="0">
      <selection activeCell="M24" sqref="M24:AD25"/>
    </sheetView>
  </sheetViews>
  <sheetFormatPr defaultRowHeight="13.5" x14ac:dyDescent="0.4"/>
  <cols>
    <col min="1" max="43" width="2.625" style="1" customWidth="1"/>
    <col min="44" max="16384" width="9" style="1"/>
  </cols>
  <sheetData>
    <row r="1" spans="1:30" ht="12.95" customHeight="1" x14ac:dyDescent="0.4">
      <c r="A1" s="361" t="s">
        <v>736</v>
      </c>
      <c r="B1" s="361"/>
      <c r="C1" s="361"/>
      <c r="D1" s="361"/>
      <c r="E1" s="361"/>
      <c r="F1" s="361"/>
      <c r="G1" s="361"/>
      <c r="H1" s="361"/>
      <c r="I1" s="361"/>
    </row>
    <row r="2" spans="1:30" ht="12.95" customHeight="1" x14ac:dyDescent="0.4">
      <c r="A2" s="361"/>
      <c r="B2" s="361"/>
      <c r="C2" s="361"/>
      <c r="D2" s="361"/>
      <c r="E2" s="361"/>
      <c r="F2" s="361"/>
      <c r="G2" s="361"/>
      <c r="H2" s="361"/>
      <c r="I2" s="361"/>
    </row>
    <row r="3" spans="1:30" ht="12.95" customHeight="1" x14ac:dyDescent="0.4">
      <c r="A3" s="1" t="s">
        <v>737</v>
      </c>
      <c r="V3" s="162"/>
      <c r="W3" s="162"/>
      <c r="X3" s="162"/>
      <c r="Y3" s="162"/>
      <c r="Z3" s="162"/>
      <c r="AA3" s="354" t="str">
        <f>IF(データシート!D55=0,"",データシート!D55)</f>
        <v/>
      </c>
      <c r="AB3" s="354"/>
      <c r="AC3" s="354"/>
      <c r="AD3" s="354"/>
    </row>
    <row r="4" spans="1:30" ht="9" customHeight="1" x14ac:dyDescent="0.4">
      <c r="A4" s="362" t="s">
        <v>19</v>
      </c>
      <c r="B4" s="363"/>
      <c r="C4" s="363"/>
      <c r="D4" s="364"/>
      <c r="E4" s="369" t="s">
        <v>18</v>
      </c>
      <c r="F4" s="370"/>
      <c r="G4" s="370"/>
      <c r="H4" s="370"/>
      <c r="I4" s="370"/>
      <c r="J4" s="372" t="str">
        <f>IF(データシート!D56=0,"",データシート!D56)</f>
        <v/>
      </c>
      <c r="K4" s="372"/>
      <c r="L4" s="372"/>
      <c r="M4" s="372"/>
      <c r="N4" s="372"/>
      <c r="O4" s="372"/>
      <c r="P4" s="372"/>
      <c r="Q4" s="372"/>
      <c r="R4" s="372"/>
      <c r="S4" s="372"/>
      <c r="T4" s="372"/>
      <c r="U4" s="372"/>
      <c r="V4" s="372"/>
      <c r="W4" s="372"/>
      <c r="X4" s="372"/>
      <c r="Y4" s="372"/>
      <c r="Z4" s="372"/>
      <c r="AA4" s="372"/>
      <c r="AB4" s="372"/>
      <c r="AC4" s="372"/>
      <c r="AD4" s="373"/>
    </row>
    <row r="5" spans="1:30" ht="9" customHeight="1" x14ac:dyDescent="0.4">
      <c r="A5" s="365"/>
      <c r="B5" s="355"/>
      <c r="C5" s="355"/>
      <c r="D5" s="356"/>
      <c r="E5" s="371"/>
      <c r="F5" s="361"/>
      <c r="G5" s="361"/>
      <c r="H5" s="361"/>
      <c r="I5" s="361"/>
      <c r="J5" s="357"/>
      <c r="K5" s="357"/>
      <c r="L5" s="357"/>
      <c r="M5" s="357"/>
      <c r="N5" s="357"/>
      <c r="O5" s="357"/>
      <c r="P5" s="357"/>
      <c r="Q5" s="357"/>
      <c r="R5" s="357"/>
      <c r="S5" s="357"/>
      <c r="T5" s="357"/>
      <c r="U5" s="357"/>
      <c r="V5" s="357"/>
      <c r="W5" s="357"/>
      <c r="X5" s="357"/>
      <c r="Y5" s="357"/>
      <c r="Z5" s="357"/>
      <c r="AA5" s="357"/>
      <c r="AB5" s="357"/>
      <c r="AC5" s="357"/>
      <c r="AD5" s="358"/>
    </row>
    <row r="6" spans="1:30" ht="9" customHeight="1" x14ac:dyDescent="0.4">
      <c r="A6" s="365"/>
      <c r="B6" s="355"/>
      <c r="C6" s="355"/>
      <c r="D6" s="356"/>
      <c r="E6" s="361" t="s">
        <v>738</v>
      </c>
      <c r="F6" s="361"/>
      <c r="G6" s="361"/>
      <c r="H6" s="361"/>
      <c r="I6" s="361"/>
      <c r="J6" s="357" t="str">
        <f>IF(データシート!D57=0,"",データシート!D57)</f>
        <v/>
      </c>
      <c r="K6" s="357"/>
      <c r="L6" s="357"/>
      <c r="M6" s="357"/>
      <c r="N6" s="357"/>
      <c r="O6" s="357"/>
      <c r="P6" s="357"/>
      <c r="Q6" s="357"/>
      <c r="R6" s="357"/>
      <c r="S6" s="357"/>
      <c r="T6" s="357"/>
      <c r="U6" s="357"/>
      <c r="V6" s="357"/>
      <c r="W6" s="357"/>
      <c r="X6" s="357"/>
      <c r="Y6" s="357"/>
      <c r="Z6" s="357"/>
      <c r="AA6" s="357"/>
      <c r="AB6" s="357"/>
      <c r="AC6" s="357"/>
      <c r="AD6" s="358"/>
    </row>
    <row r="7" spans="1:30" ht="9" customHeight="1" x14ac:dyDescent="0.4">
      <c r="A7" s="365"/>
      <c r="B7" s="355"/>
      <c r="C7" s="355"/>
      <c r="D7" s="356"/>
      <c r="E7" s="361"/>
      <c r="F7" s="361"/>
      <c r="G7" s="361"/>
      <c r="H7" s="361"/>
      <c r="I7" s="361"/>
      <c r="J7" s="357"/>
      <c r="K7" s="357"/>
      <c r="L7" s="357"/>
      <c r="M7" s="357"/>
      <c r="N7" s="357"/>
      <c r="O7" s="357"/>
      <c r="P7" s="357"/>
      <c r="Q7" s="357"/>
      <c r="R7" s="357"/>
      <c r="S7" s="357"/>
      <c r="T7" s="357"/>
      <c r="U7" s="357"/>
      <c r="V7" s="357"/>
      <c r="W7" s="357"/>
      <c r="X7" s="357"/>
      <c r="Y7" s="357"/>
      <c r="Z7" s="357"/>
      <c r="AA7" s="357"/>
      <c r="AB7" s="357"/>
      <c r="AC7" s="357"/>
      <c r="AD7" s="358"/>
    </row>
    <row r="8" spans="1:30" ht="9" customHeight="1" x14ac:dyDescent="0.4">
      <c r="A8" s="365"/>
      <c r="B8" s="355"/>
      <c r="C8" s="355"/>
      <c r="D8" s="356"/>
      <c r="E8" s="361" t="s">
        <v>17</v>
      </c>
      <c r="F8" s="361"/>
      <c r="G8" s="361"/>
      <c r="H8" s="361"/>
      <c r="I8" s="361"/>
      <c r="J8" s="357" t="str">
        <f>IF(データシート!D58=0,"",データシート!D58)</f>
        <v/>
      </c>
      <c r="K8" s="357"/>
      <c r="L8" s="357"/>
      <c r="M8" s="357"/>
      <c r="N8" s="357"/>
      <c r="O8" s="357"/>
      <c r="P8" s="357"/>
      <c r="Q8" s="357"/>
      <c r="R8" s="357"/>
      <c r="S8" s="357"/>
      <c r="T8" s="357"/>
      <c r="U8" s="357"/>
      <c r="V8" s="357"/>
      <c r="W8" s="357"/>
      <c r="X8" s="357"/>
      <c r="Y8" s="357"/>
      <c r="Z8" s="357"/>
      <c r="AA8" s="357"/>
      <c r="AB8" s="357"/>
      <c r="AC8" s="357"/>
      <c r="AD8" s="358"/>
    </row>
    <row r="9" spans="1:30" ht="9" customHeight="1" x14ac:dyDescent="0.4">
      <c r="A9" s="365"/>
      <c r="B9" s="355"/>
      <c r="C9" s="355"/>
      <c r="D9" s="356"/>
      <c r="E9" s="361"/>
      <c r="F9" s="361"/>
      <c r="G9" s="361"/>
      <c r="H9" s="361"/>
      <c r="I9" s="361"/>
      <c r="J9" s="357"/>
      <c r="K9" s="357"/>
      <c r="L9" s="357"/>
      <c r="M9" s="357"/>
      <c r="N9" s="357"/>
      <c r="O9" s="357"/>
      <c r="P9" s="357"/>
      <c r="Q9" s="357"/>
      <c r="R9" s="357"/>
      <c r="S9" s="357"/>
      <c r="T9" s="357"/>
      <c r="U9" s="357"/>
      <c r="V9" s="357"/>
      <c r="W9" s="357"/>
      <c r="X9" s="357"/>
      <c r="Y9" s="357"/>
      <c r="Z9" s="357"/>
      <c r="AA9" s="357"/>
      <c r="AB9" s="357"/>
      <c r="AC9" s="357"/>
      <c r="AD9" s="358"/>
    </row>
    <row r="10" spans="1:30" ht="9" customHeight="1" x14ac:dyDescent="0.4">
      <c r="A10" s="365"/>
      <c r="B10" s="355"/>
      <c r="C10" s="355"/>
      <c r="D10" s="356"/>
      <c r="E10" s="361" t="s">
        <v>16</v>
      </c>
      <c r="F10" s="361"/>
      <c r="G10" s="361"/>
      <c r="H10" s="361"/>
      <c r="I10" s="361"/>
      <c r="J10" s="355" t="b">
        <f>IF(OR(データシート!D55=データシート!AG58,データシート!D55=データシート!AG59,データシート!D55=データシート!AG60,データシート!D55=データシート!AG61),データシート!S60,データシート!D59)</f>
        <v>0</v>
      </c>
      <c r="K10" s="355"/>
      <c r="L10" s="355"/>
      <c r="M10" s="355"/>
      <c r="N10" s="355"/>
      <c r="O10" s="355"/>
      <c r="P10" s="355"/>
      <c r="Q10" s="355"/>
      <c r="R10" s="355"/>
      <c r="S10" s="355"/>
      <c r="T10" s="355"/>
      <c r="U10" s="355"/>
      <c r="V10" s="355"/>
      <c r="W10" s="355"/>
      <c r="X10" s="355"/>
      <c r="Y10" s="355"/>
      <c r="Z10" s="355"/>
      <c r="AA10" s="355"/>
      <c r="AB10" s="355"/>
      <c r="AC10" s="355" t="s">
        <v>612</v>
      </c>
      <c r="AD10" s="356"/>
    </row>
    <row r="11" spans="1:30" ht="9" customHeight="1" x14ac:dyDescent="0.4">
      <c r="A11" s="365"/>
      <c r="B11" s="355"/>
      <c r="C11" s="355"/>
      <c r="D11" s="356"/>
      <c r="E11" s="361"/>
      <c r="F11" s="361"/>
      <c r="G11" s="361"/>
      <c r="H11" s="361"/>
      <c r="I11" s="361"/>
      <c r="J11" s="355"/>
      <c r="K11" s="355"/>
      <c r="L11" s="355"/>
      <c r="M11" s="355"/>
      <c r="N11" s="355"/>
      <c r="O11" s="355"/>
      <c r="P11" s="355"/>
      <c r="Q11" s="355"/>
      <c r="R11" s="355"/>
      <c r="S11" s="355"/>
      <c r="T11" s="355"/>
      <c r="U11" s="355"/>
      <c r="V11" s="355"/>
      <c r="W11" s="355"/>
      <c r="X11" s="355"/>
      <c r="Y11" s="355"/>
      <c r="Z11" s="355"/>
      <c r="AA11" s="355"/>
      <c r="AB11" s="355"/>
      <c r="AC11" s="355"/>
      <c r="AD11" s="356"/>
    </row>
    <row r="12" spans="1:30" ht="9" customHeight="1" x14ac:dyDescent="0.4">
      <c r="A12" s="365"/>
      <c r="B12" s="355"/>
      <c r="C12" s="355"/>
      <c r="D12" s="356"/>
      <c r="E12" s="361" t="s">
        <v>739</v>
      </c>
      <c r="F12" s="361"/>
      <c r="G12" s="361"/>
      <c r="H12" s="361"/>
      <c r="I12" s="361"/>
      <c r="J12" s="355" t="str">
        <f>IF(データシート!D60="ＪＡＲＩ","〇","")</f>
        <v/>
      </c>
      <c r="K12" s="355"/>
      <c r="L12" s="355" t="s">
        <v>631</v>
      </c>
      <c r="M12" s="355"/>
      <c r="N12" s="355"/>
      <c r="O12" s="355"/>
      <c r="P12" s="355"/>
      <c r="Q12" s="355" t="str">
        <f>IF(データシート!D60="ＣＨＡｄｅＭＯ","〇","")</f>
        <v/>
      </c>
      <c r="R12" s="355"/>
      <c r="S12" s="355" t="s">
        <v>630</v>
      </c>
      <c r="T12" s="355"/>
      <c r="U12" s="355"/>
      <c r="V12" s="355"/>
      <c r="W12" s="355"/>
      <c r="X12" s="355" t="str">
        <f>IF(データシート!D60="その他証明書","〇","")</f>
        <v/>
      </c>
      <c r="Y12" s="355"/>
      <c r="Z12" s="355" t="s">
        <v>632</v>
      </c>
      <c r="AA12" s="355"/>
      <c r="AB12" s="355"/>
      <c r="AC12" s="355"/>
      <c r="AD12" s="356"/>
    </row>
    <row r="13" spans="1:30" ht="9" customHeight="1" x14ac:dyDescent="0.4">
      <c r="A13" s="365"/>
      <c r="B13" s="355"/>
      <c r="C13" s="355"/>
      <c r="D13" s="356"/>
      <c r="E13" s="361"/>
      <c r="F13" s="361"/>
      <c r="G13" s="361"/>
      <c r="H13" s="361"/>
      <c r="I13" s="361"/>
      <c r="J13" s="355"/>
      <c r="K13" s="355"/>
      <c r="L13" s="355"/>
      <c r="M13" s="355"/>
      <c r="N13" s="355"/>
      <c r="O13" s="355"/>
      <c r="P13" s="355"/>
      <c r="Q13" s="355"/>
      <c r="R13" s="355"/>
      <c r="S13" s="355"/>
      <c r="T13" s="355"/>
      <c r="U13" s="355"/>
      <c r="V13" s="355"/>
      <c r="W13" s="355"/>
      <c r="X13" s="355"/>
      <c r="Y13" s="355"/>
      <c r="Z13" s="355"/>
      <c r="AA13" s="355"/>
      <c r="AB13" s="355"/>
      <c r="AC13" s="355"/>
      <c r="AD13" s="356"/>
    </row>
    <row r="14" spans="1:30" ht="9" customHeight="1" x14ac:dyDescent="0.4">
      <c r="A14" s="365"/>
      <c r="B14" s="355"/>
      <c r="C14" s="355"/>
      <c r="D14" s="356"/>
      <c r="E14" s="361" t="s">
        <v>611</v>
      </c>
      <c r="F14" s="361"/>
      <c r="G14" s="361"/>
      <c r="H14" s="361"/>
      <c r="I14" s="361"/>
      <c r="J14" s="355" t="str">
        <f>IF(データシート!D61=0,"",データシート!D61)</f>
        <v/>
      </c>
      <c r="K14" s="355"/>
      <c r="L14" s="355"/>
      <c r="M14" s="355"/>
      <c r="N14" s="355"/>
      <c r="O14" s="355"/>
      <c r="P14" s="355"/>
      <c r="Q14" s="355" t="s">
        <v>20</v>
      </c>
      <c r="R14" s="355"/>
      <c r="S14" s="355" t="s">
        <v>21</v>
      </c>
      <c r="T14" s="355"/>
      <c r="U14" s="355"/>
      <c r="V14" s="355" t="str">
        <f>IF(データシート!D62=0,"",データシート!D62)</f>
        <v/>
      </c>
      <c r="W14" s="355"/>
      <c r="X14" s="355"/>
      <c r="Y14" s="355"/>
      <c r="Z14" s="355"/>
      <c r="AA14" s="355"/>
      <c r="AB14" s="355"/>
      <c r="AC14" s="355" t="s">
        <v>22</v>
      </c>
      <c r="AD14" s="356"/>
    </row>
    <row r="15" spans="1:30" ht="9" customHeight="1" x14ac:dyDescent="0.4">
      <c r="A15" s="365"/>
      <c r="B15" s="355"/>
      <c r="C15" s="355"/>
      <c r="D15" s="356"/>
      <c r="E15" s="361"/>
      <c r="F15" s="361"/>
      <c r="G15" s="361"/>
      <c r="H15" s="361"/>
      <c r="I15" s="361"/>
      <c r="J15" s="355"/>
      <c r="K15" s="355"/>
      <c r="L15" s="355"/>
      <c r="M15" s="355"/>
      <c r="N15" s="355"/>
      <c r="O15" s="355"/>
      <c r="P15" s="355"/>
      <c r="Q15" s="355"/>
      <c r="R15" s="355"/>
      <c r="S15" s="355"/>
      <c r="T15" s="355"/>
      <c r="U15" s="355"/>
      <c r="V15" s="355"/>
      <c r="W15" s="355"/>
      <c r="X15" s="355"/>
      <c r="Y15" s="355"/>
      <c r="Z15" s="355"/>
      <c r="AA15" s="355"/>
      <c r="AB15" s="355"/>
      <c r="AC15" s="355"/>
      <c r="AD15" s="356"/>
    </row>
    <row r="16" spans="1:30" ht="9" customHeight="1" x14ac:dyDescent="0.4">
      <c r="A16" s="365"/>
      <c r="B16" s="355"/>
      <c r="C16" s="355"/>
      <c r="D16" s="356"/>
      <c r="E16" s="361" t="s">
        <v>740</v>
      </c>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74"/>
    </row>
    <row r="17" spans="1:30" ht="9" customHeight="1" x14ac:dyDescent="0.4">
      <c r="A17" s="365"/>
      <c r="B17" s="355"/>
      <c r="C17" s="355"/>
      <c r="D17" s="356"/>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74"/>
    </row>
    <row r="18" spans="1:30" ht="9" customHeight="1" x14ac:dyDescent="0.4">
      <c r="A18" s="365"/>
      <c r="B18" s="355"/>
      <c r="C18" s="355"/>
      <c r="D18" s="356"/>
      <c r="E18" s="375" t="s">
        <v>741</v>
      </c>
      <c r="F18" s="375"/>
      <c r="G18" s="375"/>
      <c r="H18" s="375"/>
      <c r="I18" s="375"/>
      <c r="J18" s="375"/>
      <c r="K18" s="375"/>
      <c r="L18" s="375"/>
      <c r="M18" s="375"/>
      <c r="N18" s="375"/>
      <c r="O18" s="375"/>
      <c r="P18" s="375"/>
      <c r="Q18" s="376" t="str">
        <f>IF(データシート!D63=0,"",データシート!D63)</f>
        <v/>
      </c>
      <c r="R18" s="376"/>
      <c r="S18" s="376"/>
      <c r="T18" s="376"/>
      <c r="U18" s="376"/>
      <c r="V18" s="355" t="s">
        <v>742</v>
      </c>
      <c r="W18" s="355"/>
      <c r="X18" s="355"/>
      <c r="Y18" s="355"/>
      <c r="Z18" s="355"/>
      <c r="AA18" s="355"/>
      <c r="AB18" s="355"/>
      <c r="AC18" s="355"/>
      <c r="AD18" s="356"/>
    </row>
    <row r="19" spans="1:30" ht="9" customHeight="1" x14ac:dyDescent="0.4">
      <c r="A19" s="365"/>
      <c r="B19" s="355"/>
      <c r="C19" s="355"/>
      <c r="D19" s="356"/>
      <c r="E19" s="375"/>
      <c r="F19" s="375"/>
      <c r="G19" s="375"/>
      <c r="H19" s="375"/>
      <c r="I19" s="375"/>
      <c r="J19" s="375"/>
      <c r="K19" s="375"/>
      <c r="L19" s="375"/>
      <c r="M19" s="375"/>
      <c r="N19" s="375"/>
      <c r="O19" s="375"/>
      <c r="P19" s="375"/>
      <c r="Q19" s="376"/>
      <c r="R19" s="376"/>
      <c r="S19" s="376"/>
      <c r="T19" s="376"/>
      <c r="U19" s="376"/>
      <c r="V19" s="355"/>
      <c r="W19" s="355"/>
      <c r="X19" s="355"/>
      <c r="Y19" s="355"/>
      <c r="Z19" s="355"/>
      <c r="AA19" s="355"/>
      <c r="AB19" s="355"/>
      <c r="AC19" s="355"/>
      <c r="AD19" s="356"/>
    </row>
    <row r="20" spans="1:30" ht="9" customHeight="1" x14ac:dyDescent="0.4">
      <c r="A20" s="365"/>
      <c r="B20" s="355"/>
      <c r="C20" s="355"/>
      <c r="D20" s="356"/>
      <c r="E20" s="375" t="s">
        <v>743</v>
      </c>
      <c r="F20" s="375"/>
      <c r="G20" s="375"/>
      <c r="H20" s="375"/>
      <c r="I20" s="375"/>
      <c r="J20" s="375"/>
      <c r="K20" s="375"/>
      <c r="L20" s="375"/>
      <c r="M20" s="375"/>
      <c r="N20" s="375"/>
      <c r="O20" s="375"/>
      <c r="P20" s="375"/>
      <c r="Q20" s="375"/>
      <c r="R20" s="375"/>
      <c r="S20" s="375"/>
      <c r="T20" s="375"/>
      <c r="U20" s="375"/>
      <c r="V20" s="375"/>
      <c r="W20" s="375"/>
      <c r="X20" s="378" t="str">
        <f>IF(データシート!D64=0,"",データシート!D64)</f>
        <v/>
      </c>
      <c r="Y20" s="378"/>
      <c r="Z20" s="378"/>
      <c r="AA20" s="378"/>
      <c r="AB20" s="378"/>
      <c r="AC20" s="355" t="s">
        <v>742</v>
      </c>
      <c r="AD20" s="356"/>
    </row>
    <row r="21" spans="1:30" ht="9" customHeight="1" x14ac:dyDescent="0.4">
      <c r="A21" s="366"/>
      <c r="B21" s="367"/>
      <c r="C21" s="367"/>
      <c r="D21" s="368"/>
      <c r="E21" s="377"/>
      <c r="F21" s="377"/>
      <c r="G21" s="377"/>
      <c r="H21" s="377"/>
      <c r="I21" s="377"/>
      <c r="J21" s="377"/>
      <c r="K21" s="377"/>
      <c r="L21" s="377"/>
      <c r="M21" s="377"/>
      <c r="N21" s="377"/>
      <c r="O21" s="377"/>
      <c r="P21" s="377"/>
      <c r="Q21" s="377"/>
      <c r="R21" s="377"/>
      <c r="S21" s="377"/>
      <c r="T21" s="377"/>
      <c r="U21" s="377"/>
      <c r="V21" s="377"/>
      <c r="W21" s="377"/>
      <c r="X21" s="379"/>
      <c r="Y21" s="379"/>
      <c r="Z21" s="379"/>
      <c r="AA21" s="379"/>
      <c r="AB21" s="379"/>
      <c r="AC21" s="367"/>
      <c r="AD21" s="368"/>
    </row>
    <row r="22" spans="1:30" ht="10.5" customHeight="1" x14ac:dyDescent="0.4">
      <c r="A22" s="359" t="s">
        <v>15</v>
      </c>
      <c r="B22" s="359"/>
      <c r="C22" s="359"/>
      <c r="D22" s="359"/>
      <c r="E22" s="359"/>
      <c r="F22" s="359"/>
      <c r="G22" s="359"/>
      <c r="H22" s="359"/>
      <c r="I22" s="359"/>
      <c r="J22" s="359"/>
      <c r="K22" s="359"/>
      <c r="L22" s="359"/>
      <c r="M22" s="360" t="str">
        <f>IF(データシート!D65=0,"",データシート!D65)</f>
        <v/>
      </c>
      <c r="N22" s="360"/>
      <c r="O22" s="360"/>
      <c r="P22" s="360"/>
      <c r="Q22" s="360"/>
      <c r="R22" s="360"/>
      <c r="S22" s="360"/>
      <c r="T22" s="360"/>
      <c r="U22" s="360"/>
      <c r="V22" s="360"/>
      <c r="W22" s="360"/>
      <c r="X22" s="360"/>
      <c r="Y22" s="360"/>
      <c r="Z22" s="360"/>
      <c r="AA22" s="360"/>
      <c r="AB22" s="360"/>
      <c r="AC22" s="360"/>
      <c r="AD22" s="360"/>
    </row>
    <row r="23" spans="1:30" ht="10.5" customHeight="1" x14ac:dyDescent="0.4">
      <c r="A23" s="359"/>
      <c r="B23" s="359"/>
      <c r="C23" s="359"/>
      <c r="D23" s="359"/>
      <c r="E23" s="359"/>
      <c r="F23" s="359"/>
      <c r="G23" s="359"/>
      <c r="H23" s="359"/>
      <c r="I23" s="359"/>
      <c r="J23" s="359"/>
      <c r="K23" s="359"/>
      <c r="L23" s="359"/>
      <c r="M23" s="360"/>
      <c r="N23" s="360"/>
      <c r="O23" s="360"/>
      <c r="P23" s="360"/>
      <c r="Q23" s="360"/>
      <c r="R23" s="360"/>
      <c r="S23" s="360"/>
      <c r="T23" s="360"/>
      <c r="U23" s="360"/>
      <c r="V23" s="360"/>
      <c r="W23" s="360"/>
      <c r="X23" s="360"/>
      <c r="Y23" s="360"/>
      <c r="Z23" s="360"/>
      <c r="AA23" s="360"/>
      <c r="AB23" s="360"/>
      <c r="AC23" s="360"/>
      <c r="AD23" s="360"/>
    </row>
    <row r="24" spans="1:30" ht="10.5" customHeight="1" x14ac:dyDescent="0.4">
      <c r="A24" s="359" t="s">
        <v>14</v>
      </c>
      <c r="B24" s="359"/>
      <c r="C24" s="359"/>
      <c r="D24" s="359"/>
      <c r="E24" s="359"/>
      <c r="F24" s="359"/>
      <c r="G24" s="359"/>
      <c r="H24" s="359"/>
      <c r="I24" s="359"/>
      <c r="J24" s="359"/>
      <c r="K24" s="359"/>
      <c r="L24" s="359"/>
      <c r="M24" s="360" t="str">
        <f>IF(データシート!D66=0,"",データシート!D66)</f>
        <v/>
      </c>
      <c r="N24" s="360"/>
      <c r="O24" s="360"/>
      <c r="P24" s="360"/>
      <c r="Q24" s="360"/>
      <c r="R24" s="360"/>
      <c r="S24" s="360"/>
      <c r="T24" s="360"/>
      <c r="U24" s="360"/>
      <c r="V24" s="360"/>
      <c r="W24" s="360"/>
      <c r="X24" s="360"/>
      <c r="Y24" s="360"/>
      <c r="Z24" s="360"/>
      <c r="AA24" s="360"/>
      <c r="AB24" s="360"/>
      <c r="AC24" s="360"/>
      <c r="AD24" s="360"/>
    </row>
    <row r="25" spans="1:30" ht="10.5" customHeight="1" x14ac:dyDescent="0.4">
      <c r="A25" s="359"/>
      <c r="B25" s="359"/>
      <c r="C25" s="359"/>
      <c r="D25" s="359"/>
      <c r="E25" s="359"/>
      <c r="F25" s="359"/>
      <c r="G25" s="359"/>
      <c r="H25" s="359"/>
      <c r="I25" s="359"/>
      <c r="J25" s="359"/>
      <c r="K25" s="359"/>
      <c r="L25" s="359"/>
      <c r="M25" s="360"/>
      <c r="N25" s="360"/>
      <c r="O25" s="360"/>
      <c r="P25" s="360"/>
      <c r="Q25" s="360"/>
      <c r="R25" s="360"/>
      <c r="S25" s="360"/>
      <c r="T25" s="360"/>
      <c r="U25" s="360"/>
      <c r="V25" s="360"/>
      <c r="W25" s="360"/>
      <c r="X25" s="360"/>
      <c r="Y25" s="360"/>
      <c r="Z25" s="360"/>
      <c r="AA25" s="360"/>
      <c r="AB25" s="360"/>
      <c r="AC25" s="360"/>
      <c r="AD25" s="360"/>
    </row>
    <row r="26" spans="1:30" ht="9.75" customHeight="1" x14ac:dyDescent="0.4">
      <c r="A26" s="359" t="s">
        <v>13</v>
      </c>
      <c r="B26" s="359"/>
      <c r="C26" s="359"/>
      <c r="D26" s="359"/>
      <c r="E26" s="359"/>
      <c r="F26" s="359"/>
      <c r="G26" s="359"/>
      <c r="H26" s="359"/>
      <c r="I26" s="359"/>
      <c r="J26" s="359"/>
      <c r="K26" s="359"/>
      <c r="L26" s="359"/>
      <c r="M26" s="359"/>
      <c r="N26" s="359"/>
      <c r="O26" s="359"/>
      <c r="P26" s="359"/>
      <c r="Q26" s="359"/>
      <c r="R26" s="359"/>
      <c r="S26" s="359"/>
      <c r="T26" s="388" t="s">
        <v>12</v>
      </c>
      <c r="U26" s="388"/>
      <c r="V26" s="388"/>
      <c r="W26" s="388"/>
      <c r="X26" s="388"/>
      <c r="Y26" s="388"/>
      <c r="Z26" s="388"/>
      <c r="AA26" s="388"/>
      <c r="AB26" s="388"/>
      <c r="AC26" s="388"/>
      <c r="AD26" s="388"/>
    </row>
    <row r="27" spans="1:30" ht="9.75" customHeight="1" thickBot="1" x14ac:dyDescent="0.45">
      <c r="A27" s="394"/>
      <c r="B27" s="394"/>
      <c r="C27" s="394"/>
      <c r="D27" s="394"/>
      <c r="E27" s="394"/>
      <c r="F27" s="394"/>
      <c r="G27" s="394"/>
      <c r="H27" s="394"/>
      <c r="I27" s="394"/>
      <c r="J27" s="394"/>
      <c r="K27" s="394"/>
      <c r="L27" s="394"/>
      <c r="M27" s="394"/>
      <c r="N27" s="394"/>
      <c r="O27" s="394"/>
      <c r="P27" s="394"/>
      <c r="Q27" s="394"/>
      <c r="R27" s="394"/>
      <c r="S27" s="394"/>
      <c r="T27" s="389"/>
      <c r="U27" s="389"/>
      <c r="V27" s="389"/>
      <c r="W27" s="389"/>
      <c r="X27" s="389"/>
      <c r="Y27" s="389"/>
      <c r="Z27" s="389"/>
      <c r="AA27" s="389"/>
      <c r="AB27" s="389"/>
      <c r="AC27" s="389"/>
      <c r="AD27" s="389"/>
    </row>
    <row r="28" spans="1:30" ht="25.5" customHeight="1" x14ac:dyDescent="0.4">
      <c r="A28" s="390" t="s">
        <v>744</v>
      </c>
      <c r="B28" s="391"/>
      <c r="C28" s="391"/>
      <c r="D28" s="391"/>
      <c r="E28" s="391"/>
      <c r="F28" s="391"/>
      <c r="G28" s="391"/>
      <c r="H28" s="391"/>
      <c r="I28" s="391"/>
      <c r="J28" s="391"/>
      <c r="K28" s="391"/>
      <c r="L28" s="391"/>
      <c r="M28" s="391"/>
      <c r="N28" s="391"/>
      <c r="O28" s="391"/>
      <c r="P28" s="391"/>
      <c r="Q28" s="391"/>
      <c r="R28" s="391"/>
      <c r="S28" s="391"/>
      <c r="T28" s="395">
        <f>データシート!D67</f>
        <v>156000</v>
      </c>
      <c r="U28" s="396"/>
      <c r="V28" s="396"/>
      <c r="W28" s="396"/>
      <c r="X28" s="396"/>
      <c r="Y28" s="396"/>
      <c r="Z28" s="396"/>
      <c r="AA28" s="396"/>
      <c r="AB28" s="396"/>
      <c r="AC28" s="396"/>
      <c r="AD28" s="52" t="s">
        <v>599</v>
      </c>
    </row>
    <row r="29" spans="1:30" ht="25.5" customHeight="1" x14ac:dyDescent="0.4">
      <c r="A29" s="382" t="s">
        <v>11</v>
      </c>
      <c r="B29" s="383"/>
      <c r="C29" s="383"/>
      <c r="D29" s="383"/>
      <c r="E29" s="383"/>
      <c r="F29" s="383"/>
      <c r="G29" s="383"/>
      <c r="H29" s="383"/>
      <c r="I29" s="383"/>
      <c r="J29" s="383"/>
      <c r="K29" s="383"/>
      <c r="L29" s="383"/>
      <c r="M29" s="383"/>
      <c r="N29" s="383"/>
      <c r="O29" s="383"/>
      <c r="P29" s="383"/>
      <c r="Q29" s="383"/>
      <c r="R29" s="383"/>
      <c r="S29" s="383"/>
      <c r="T29" s="392">
        <f>データシート!D68</f>
        <v>0</v>
      </c>
      <c r="U29" s="393"/>
      <c r="V29" s="393"/>
      <c r="W29" s="393"/>
      <c r="X29" s="393"/>
      <c r="Y29" s="393"/>
      <c r="Z29" s="393"/>
      <c r="AA29" s="393"/>
      <c r="AB29" s="393"/>
      <c r="AC29" s="393"/>
      <c r="AD29" s="50" t="s">
        <v>599</v>
      </c>
    </row>
    <row r="30" spans="1:30" ht="25.5" customHeight="1" x14ac:dyDescent="0.4">
      <c r="A30" s="382" t="s">
        <v>10</v>
      </c>
      <c r="B30" s="383"/>
      <c r="C30" s="383"/>
      <c r="D30" s="383"/>
      <c r="E30" s="383"/>
      <c r="F30" s="383"/>
      <c r="G30" s="383"/>
      <c r="H30" s="383"/>
      <c r="I30" s="383"/>
      <c r="J30" s="383"/>
      <c r="K30" s="383"/>
      <c r="L30" s="383"/>
      <c r="M30" s="383"/>
      <c r="N30" s="383"/>
      <c r="O30" s="383"/>
      <c r="P30" s="383"/>
      <c r="Q30" s="383"/>
      <c r="R30" s="383"/>
      <c r="S30" s="383"/>
      <c r="T30" s="392">
        <f>データシート!A70</f>
        <v>156000</v>
      </c>
      <c r="U30" s="393"/>
      <c r="V30" s="393"/>
      <c r="W30" s="393"/>
      <c r="X30" s="393"/>
      <c r="Y30" s="393"/>
      <c r="Z30" s="393"/>
      <c r="AA30" s="393"/>
      <c r="AB30" s="393"/>
      <c r="AC30" s="393"/>
      <c r="AD30" s="50" t="s">
        <v>599</v>
      </c>
    </row>
    <row r="31" spans="1:30" ht="25.5" customHeight="1" x14ac:dyDescent="0.4">
      <c r="A31" s="382" t="s">
        <v>751</v>
      </c>
      <c r="B31" s="383"/>
      <c r="C31" s="383"/>
      <c r="D31" s="383"/>
      <c r="E31" s="383"/>
      <c r="F31" s="383"/>
      <c r="G31" s="383"/>
      <c r="H31" s="383"/>
      <c r="I31" s="383"/>
      <c r="J31" s="383"/>
      <c r="K31" s="383"/>
      <c r="L31" s="383"/>
      <c r="M31" s="383"/>
      <c r="N31" s="383"/>
      <c r="O31" s="383"/>
      <c r="P31" s="383"/>
      <c r="Q31" s="383"/>
      <c r="R31" s="383"/>
      <c r="S31" s="383"/>
      <c r="T31" s="384">
        <f>データシート!D70</f>
        <v>156000</v>
      </c>
      <c r="U31" s="385"/>
      <c r="V31" s="385"/>
      <c r="W31" s="385"/>
      <c r="X31" s="385"/>
      <c r="Y31" s="385"/>
      <c r="Z31" s="385"/>
      <c r="AA31" s="385"/>
      <c r="AB31" s="385"/>
      <c r="AC31" s="385"/>
      <c r="AD31" s="50" t="s">
        <v>599</v>
      </c>
    </row>
    <row r="32" spans="1:30" ht="73.5" customHeight="1" thickBot="1" x14ac:dyDescent="0.45">
      <c r="A32" s="380" t="s">
        <v>719</v>
      </c>
      <c r="B32" s="381"/>
      <c r="C32" s="381"/>
      <c r="D32" s="381"/>
      <c r="E32" s="381"/>
      <c r="F32" s="381"/>
      <c r="G32" s="381"/>
      <c r="H32" s="381"/>
      <c r="I32" s="381"/>
      <c r="J32" s="381"/>
      <c r="K32" s="381"/>
      <c r="L32" s="381"/>
      <c r="M32" s="381"/>
      <c r="N32" s="381"/>
      <c r="O32" s="381"/>
      <c r="P32" s="381"/>
      <c r="Q32" s="381"/>
      <c r="R32" s="381"/>
      <c r="S32" s="381"/>
      <c r="T32" s="386">
        <f>データシート!N70</f>
        <v>156000</v>
      </c>
      <c r="U32" s="387"/>
      <c r="V32" s="387"/>
      <c r="W32" s="387"/>
      <c r="X32" s="387"/>
      <c r="Y32" s="387"/>
      <c r="Z32" s="387"/>
      <c r="AA32" s="387"/>
      <c r="AB32" s="387"/>
      <c r="AC32" s="387"/>
      <c r="AD32" s="53" t="s">
        <v>599</v>
      </c>
    </row>
    <row r="33" spans="1:30" ht="25.5" customHeight="1" thickBot="1" x14ac:dyDescent="0.45">
      <c r="A33" s="397" t="s">
        <v>9</v>
      </c>
      <c r="B33" s="398"/>
      <c r="C33" s="398"/>
      <c r="D33" s="398"/>
      <c r="E33" s="398"/>
      <c r="F33" s="398"/>
      <c r="G33" s="398"/>
      <c r="H33" s="398"/>
      <c r="I33" s="398"/>
      <c r="J33" s="398"/>
      <c r="K33" s="398"/>
      <c r="L33" s="398"/>
      <c r="M33" s="398"/>
      <c r="N33" s="398"/>
      <c r="O33" s="398"/>
      <c r="P33" s="398"/>
      <c r="Q33" s="398"/>
      <c r="R33" s="398"/>
      <c r="S33" s="398"/>
      <c r="T33" s="399">
        <f>データシート!S70</f>
        <v>0</v>
      </c>
      <c r="U33" s="400"/>
      <c r="V33" s="400"/>
      <c r="W33" s="400"/>
      <c r="X33" s="400"/>
      <c r="Y33" s="400"/>
      <c r="Z33" s="400"/>
      <c r="AA33" s="400"/>
      <c r="AB33" s="400"/>
      <c r="AC33" s="400"/>
      <c r="AD33" s="51" t="s">
        <v>599</v>
      </c>
    </row>
    <row r="34" spans="1:30" ht="25.5" customHeight="1" x14ac:dyDescent="0.4">
      <c r="A34" s="390" t="s">
        <v>745</v>
      </c>
      <c r="B34" s="391"/>
      <c r="C34" s="391"/>
      <c r="D34" s="391"/>
      <c r="E34" s="391"/>
      <c r="F34" s="391"/>
      <c r="G34" s="391"/>
      <c r="H34" s="391"/>
      <c r="I34" s="391"/>
      <c r="J34" s="391"/>
      <c r="K34" s="391"/>
      <c r="L34" s="391"/>
      <c r="M34" s="391"/>
      <c r="N34" s="391"/>
      <c r="O34" s="391"/>
      <c r="P34" s="391"/>
      <c r="Q34" s="391"/>
      <c r="R34" s="391"/>
      <c r="S34" s="391"/>
      <c r="T34" s="401">
        <f>データシート!D71</f>
        <v>0</v>
      </c>
      <c r="U34" s="402"/>
      <c r="V34" s="402"/>
      <c r="W34" s="402"/>
      <c r="X34" s="402"/>
      <c r="Y34" s="402"/>
      <c r="Z34" s="402"/>
      <c r="AA34" s="402"/>
      <c r="AB34" s="402"/>
      <c r="AC34" s="402"/>
      <c r="AD34" s="108" t="s">
        <v>599</v>
      </c>
    </row>
    <row r="35" spans="1:30" ht="25.5" customHeight="1" x14ac:dyDescent="0.4">
      <c r="A35" s="382" t="s">
        <v>8</v>
      </c>
      <c r="B35" s="383"/>
      <c r="C35" s="383"/>
      <c r="D35" s="383"/>
      <c r="E35" s="383"/>
      <c r="F35" s="383"/>
      <c r="G35" s="383"/>
      <c r="H35" s="383"/>
      <c r="I35" s="383"/>
      <c r="J35" s="383"/>
      <c r="K35" s="383"/>
      <c r="L35" s="383"/>
      <c r="M35" s="383"/>
      <c r="N35" s="383"/>
      <c r="O35" s="383"/>
      <c r="P35" s="383"/>
      <c r="Q35" s="383"/>
      <c r="R35" s="383"/>
      <c r="S35" s="383"/>
      <c r="T35" s="403">
        <f>データシート!D72</f>
        <v>0</v>
      </c>
      <c r="U35" s="404"/>
      <c r="V35" s="404"/>
      <c r="W35" s="404"/>
      <c r="X35" s="404"/>
      <c r="Y35" s="404"/>
      <c r="Z35" s="404"/>
      <c r="AA35" s="404"/>
      <c r="AB35" s="404"/>
      <c r="AC35" s="404"/>
      <c r="AD35" s="50" t="s">
        <v>599</v>
      </c>
    </row>
    <row r="36" spans="1:30" ht="25.5" customHeight="1" x14ac:dyDescent="0.4">
      <c r="A36" s="382" t="s">
        <v>7</v>
      </c>
      <c r="B36" s="383"/>
      <c r="C36" s="383"/>
      <c r="D36" s="383"/>
      <c r="E36" s="383"/>
      <c r="F36" s="383"/>
      <c r="G36" s="383"/>
      <c r="H36" s="383"/>
      <c r="I36" s="383"/>
      <c r="J36" s="383"/>
      <c r="K36" s="383"/>
      <c r="L36" s="383"/>
      <c r="M36" s="383"/>
      <c r="N36" s="383"/>
      <c r="O36" s="383"/>
      <c r="P36" s="383"/>
      <c r="Q36" s="383"/>
      <c r="R36" s="383"/>
      <c r="S36" s="383"/>
      <c r="T36" s="403">
        <f>データシート!A74</f>
        <v>0</v>
      </c>
      <c r="U36" s="404"/>
      <c r="V36" s="404"/>
      <c r="W36" s="404"/>
      <c r="X36" s="404"/>
      <c r="Y36" s="404"/>
      <c r="Z36" s="404"/>
      <c r="AA36" s="404"/>
      <c r="AB36" s="404"/>
      <c r="AC36" s="404"/>
      <c r="AD36" s="50" t="s">
        <v>599</v>
      </c>
    </row>
    <row r="37" spans="1:30" s="2" customFormat="1" ht="25.5" customHeight="1" x14ac:dyDescent="0.4">
      <c r="A37" s="382" t="s">
        <v>746</v>
      </c>
      <c r="B37" s="383"/>
      <c r="C37" s="383"/>
      <c r="D37" s="383"/>
      <c r="E37" s="383"/>
      <c r="F37" s="383"/>
      <c r="G37" s="383"/>
      <c r="H37" s="383"/>
      <c r="I37" s="383"/>
      <c r="J37" s="383"/>
      <c r="K37" s="383"/>
      <c r="L37" s="383"/>
      <c r="M37" s="383"/>
      <c r="N37" s="383"/>
      <c r="O37" s="383"/>
      <c r="P37" s="383"/>
      <c r="Q37" s="383"/>
      <c r="R37" s="383"/>
      <c r="S37" s="383"/>
      <c r="T37" s="403">
        <f>データシート!D74</f>
        <v>0</v>
      </c>
      <c r="U37" s="404"/>
      <c r="V37" s="404"/>
      <c r="W37" s="404"/>
      <c r="X37" s="404"/>
      <c r="Y37" s="404"/>
      <c r="Z37" s="404"/>
      <c r="AA37" s="404"/>
      <c r="AB37" s="404"/>
      <c r="AC37" s="404"/>
      <c r="AD37" s="50" t="s">
        <v>599</v>
      </c>
    </row>
    <row r="38" spans="1:30" s="2" customFormat="1" ht="62.25" customHeight="1" x14ac:dyDescent="0.4">
      <c r="A38" s="409" t="s">
        <v>720</v>
      </c>
      <c r="B38" s="410"/>
      <c r="C38" s="410"/>
      <c r="D38" s="410"/>
      <c r="E38" s="410"/>
      <c r="F38" s="410"/>
      <c r="G38" s="410"/>
      <c r="H38" s="410"/>
      <c r="I38" s="410"/>
      <c r="J38" s="410"/>
      <c r="K38" s="410"/>
      <c r="L38" s="410"/>
      <c r="M38" s="410"/>
      <c r="N38" s="410"/>
      <c r="O38" s="410"/>
      <c r="P38" s="410"/>
      <c r="Q38" s="410"/>
      <c r="R38" s="410"/>
      <c r="S38" s="410"/>
      <c r="T38" s="403">
        <f>データシート!I74</f>
        <v>0</v>
      </c>
      <c r="U38" s="404"/>
      <c r="V38" s="404"/>
      <c r="W38" s="404"/>
      <c r="X38" s="404"/>
      <c r="Y38" s="404"/>
      <c r="Z38" s="404"/>
      <c r="AA38" s="404"/>
      <c r="AB38" s="404"/>
      <c r="AC38" s="404"/>
      <c r="AD38" s="50" t="s">
        <v>599</v>
      </c>
    </row>
    <row r="39" spans="1:30" ht="25.5" customHeight="1" thickBot="1" x14ac:dyDescent="0.45">
      <c r="A39" s="407" t="s">
        <v>6</v>
      </c>
      <c r="B39" s="408"/>
      <c r="C39" s="408"/>
      <c r="D39" s="408"/>
      <c r="E39" s="408"/>
      <c r="F39" s="408"/>
      <c r="G39" s="408"/>
      <c r="H39" s="408"/>
      <c r="I39" s="408"/>
      <c r="J39" s="408"/>
      <c r="K39" s="408"/>
      <c r="L39" s="408"/>
      <c r="M39" s="408"/>
      <c r="N39" s="408"/>
      <c r="O39" s="408"/>
      <c r="P39" s="408"/>
      <c r="Q39" s="408"/>
      <c r="R39" s="408"/>
      <c r="S39" s="408"/>
      <c r="T39" s="405">
        <f>データシート!N74</f>
        <v>0</v>
      </c>
      <c r="U39" s="406"/>
      <c r="V39" s="406"/>
      <c r="W39" s="406"/>
      <c r="X39" s="406"/>
      <c r="Y39" s="406"/>
      <c r="Z39" s="406"/>
      <c r="AA39" s="406"/>
      <c r="AB39" s="406"/>
      <c r="AC39" s="406"/>
      <c r="AD39" s="53" t="s">
        <v>599</v>
      </c>
    </row>
    <row r="40" spans="1:30" ht="25.5" customHeight="1" thickBot="1" x14ac:dyDescent="0.45">
      <c r="A40" s="397" t="s">
        <v>5</v>
      </c>
      <c r="B40" s="398"/>
      <c r="C40" s="398"/>
      <c r="D40" s="398"/>
      <c r="E40" s="398"/>
      <c r="F40" s="398"/>
      <c r="G40" s="398"/>
      <c r="H40" s="398"/>
      <c r="I40" s="398"/>
      <c r="J40" s="398"/>
      <c r="K40" s="398"/>
      <c r="L40" s="398"/>
      <c r="M40" s="398"/>
      <c r="N40" s="398"/>
      <c r="O40" s="398"/>
      <c r="P40" s="398"/>
      <c r="Q40" s="398"/>
      <c r="R40" s="398"/>
      <c r="S40" s="398"/>
      <c r="T40" s="399">
        <f>データシート!S74</f>
        <v>0</v>
      </c>
      <c r="U40" s="400"/>
      <c r="V40" s="400"/>
      <c r="W40" s="400"/>
      <c r="X40" s="400"/>
      <c r="Y40" s="400"/>
      <c r="Z40" s="400"/>
      <c r="AA40" s="400"/>
      <c r="AB40" s="400"/>
      <c r="AC40" s="400"/>
      <c r="AD40" s="51" t="s">
        <v>599</v>
      </c>
    </row>
    <row r="41" spans="1:30" ht="12.95" customHeight="1" x14ac:dyDescent="0.4">
      <c r="A41" s="2" t="s">
        <v>713</v>
      </c>
    </row>
    <row r="42" spans="1:30" ht="12.75" customHeight="1" x14ac:dyDescent="0.4">
      <c r="A42" s="2" t="s">
        <v>747</v>
      </c>
    </row>
    <row r="43" spans="1:30" ht="12.95" customHeight="1" x14ac:dyDescent="0.4">
      <c r="A43" s="2" t="s">
        <v>748</v>
      </c>
      <c r="B43" s="3"/>
    </row>
    <row r="44" spans="1:30" ht="12.95" customHeight="1" x14ac:dyDescent="0.4">
      <c r="A44" s="2" t="s">
        <v>749</v>
      </c>
      <c r="B44" s="3"/>
    </row>
    <row r="45" spans="1:30" ht="12.95" customHeight="1" x14ac:dyDescent="0.4">
      <c r="A45" s="2" t="s">
        <v>752</v>
      </c>
      <c r="B45" s="3"/>
    </row>
    <row r="46" spans="1:30" ht="12.95" customHeight="1" x14ac:dyDescent="0.4">
      <c r="A46" s="2" t="s">
        <v>750</v>
      </c>
    </row>
    <row r="47" spans="1:30" ht="12.95" customHeight="1" x14ac:dyDescent="0.4"/>
    <row r="48" spans="1:30" ht="12.95" customHeight="1" x14ac:dyDescent="0.4"/>
    <row r="49" ht="12.95"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sheetData>
  <sheetProtection algorithmName="SHA-512" hashValue="VaB/fYbr9wMgzW6mJnhjVL+9jJpJlQwwtPAz8DmC/ov1fIuHfszed/aTqEzpS1o1EiguFvcLpSsXUDhX7q29oA==" saltValue="dlCmsbh5h8GJViyINVGT7Q==" spinCount="100000" sheet="1" objects="1" scenarios="1"/>
  <mergeCells count="65">
    <mergeCell ref="A40:S40"/>
    <mergeCell ref="T33:AC33"/>
    <mergeCell ref="T34:AC34"/>
    <mergeCell ref="T35:AC35"/>
    <mergeCell ref="T36:AC36"/>
    <mergeCell ref="T37:AC37"/>
    <mergeCell ref="T40:AC40"/>
    <mergeCell ref="A33:S33"/>
    <mergeCell ref="A34:S34"/>
    <mergeCell ref="A35:S35"/>
    <mergeCell ref="T38:AC38"/>
    <mergeCell ref="T39:AC39"/>
    <mergeCell ref="A36:S36"/>
    <mergeCell ref="A37:S37"/>
    <mergeCell ref="A39:S39"/>
    <mergeCell ref="A38:S38"/>
    <mergeCell ref="E6:I7"/>
    <mergeCell ref="A32:S32"/>
    <mergeCell ref="A31:S31"/>
    <mergeCell ref="T31:AC31"/>
    <mergeCell ref="T32:AC32"/>
    <mergeCell ref="T26:AD27"/>
    <mergeCell ref="A28:S28"/>
    <mergeCell ref="A29:S29"/>
    <mergeCell ref="A30:S30"/>
    <mergeCell ref="E12:I13"/>
    <mergeCell ref="T30:AC30"/>
    <mergeCell ref="AC14:AD15"/>
    <mergeCell ref="A26:S27"/>
    <mergeCell ref="T28:AC28"/>
    <mergeCell ref="T29:AC29"/>
    <mergeCell ref="V14:AB15"/>
    <mergeCell ref="A1:I2"/>
    <mergeCell ref="AC10:AD11"/>
    <mergeCell ref="A4:D21"/>
    <mergeCell ref="E4:I5"/>
    <mergeCell ref="J4:AD5"/>
    <mergeCell ref="E16:AD17"/>
    <mergeCell ref="E18:P19"/>
    <mergeCell ref="Q18:U19"/>
    <mergeCell ref="V18:W19"/>
    <mergeCell ref="E20:W21"/>
    <mergeCell ref="X20:AB21"/>
    <mergeCell ref="AC20:AD21"/>
    <mergeCell ref="E8:I9"/>
    <mergeCell ref="J8:AD9"/>
    <mergeCell ref="E10:I11"/>
    <mergeCell ref="X18:AD19"/>
    <mergeCell ref="A22:L23"/>
    <mergeCell ref="A24:L25"/>
    <mergeCell ref="M22:AD23"/>
    <mergeCell ref="M24:AD25"/>
    <mergeCell ref="E14:I15"/>
    <mergeCell ref="J14:P15"/>
    <mergeCell ref="Q14:R15"/>
    <mergeCell ref="S14:U15"/>
    <mergeCell ref="AA3:AD3"/>
    <mergeCell ref="Z12:AD13"/>
    <mergeCell ref="J12:K13"/>
    <mergeCell ref="Q12:R13"/>
    <mergeCell ref="X12:Y13"/>
    <mergeCell ref="L12:P13"/>
    <mergeCell ref="S12:W13"/>
    <mergeCell ref="J10:AB11"/>
    <mergeCell ref="J6:AD7"/>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59</vt:i4>
      </vt:variant>
    </vt:vector>
  </HeadingPairs>
  <TitlesOfParts>
    <vt:vector size="61" baseType="lpstr">
      <vt:lpstr>データシート</vt:lpstr>
      <vt:lpstr>様式第１(その７の２)</vt:lpstr>
      <vt:lpstr>ABB</vt:lpstr>
      <vt:lpstr>EVモーターズ・ジャパン</vt:lpstr>
      <vt:lpstr>GSユアサ_V2H</vt:lpstr>
      <vt:lpstr>JFEテクノス</vt:lpstr>
      <vt:lpstr>データシート!Print_Area</vt:lpstr>
      <vt:lpstr>'様式第１(その７の２)'!Print_Area</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デルタ電子_V2H</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日立製作所</vt:lpstr>
      <vt:lpstr>普通充電設備</vt:lpstr>
      <vt:lpstr>平河ヒューテック_普通</vt:lpstr>
      <vt:lpstr>豊田自動織機_外部</vt:lpstr>
      <vt:lpstr>本田技研工業_外部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山田 功</cp:lastModifiedBy>
  <cp:lastPrinted>2024-05-30T01:49:00Z</cp:lastPrinted>
  <dcterms:created xsi:type="dcterms:W3CDTF">2024-03-11T09:38:34Z</dcterms:created>
  <dcterms:modified xsi:type="dcterms:W3CDTF">2024-12-11T05:23:53Z</dcterms:modified>
</cp:coreProperties>
</file>