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N:\令和5年度（補正予算）：事業準備ファイル（令和６年２月１日～　）\データシート\交付申請\HP用\"/>
    </mc:Choice>
  </mc:AlternateContent>
  <xr:revisionPtr revIDLastSave="0" documentId="13_ncr:1_{72E838C0-59AC-46CC-918F-EC287EC169B2}" xr6:coauthVersionLast="36" xr6:coauthVersionMax="36" xr10:uidLastSave="{00000000-0000-0000-0000-000000000000}"/>
  <bookViews>
    <workbookView xWindow="0" yWindow="0" windowWidth="15570" windowHeight="7140" tabRatio="601" xr2:uid="{FFC19699-9F99-4616-9412-1F68101A2628}"/>
  </bookViews>
  <sheets>
    <sheet name="データシート" sheetId="1" r:id="rId1"/>
    <sheet name="様式第１の１(第５条関係)" sheetId="2" r:id="rId2"/>
    <sheet name="様式第１(その７の１)" sheetId="9" r:id="rId3"/>
    <sheet name="様式第１(その８)" sheetId="11" r:id="rId4"/>
    <sheet name="様式第１(その９)" sheetId="14" r:id="rId5"/>
    <sheet name="別添" sheetId="15" r:id="rId6"/>
    <sheet name="共同事業者申請書" sheetId="17" r:id="rId7"/>
    <sheet name="委任状フォーマット" sheetId="16" r:id="rId8"/>
  </sheets>
  <externalReferences>
    <externalReference r:id="rId9"/>
  </externalReferences>
  <definedNames>
    <definedName name="CENNTROor不明">データシート!$AO$13:$AO$15</definedName>
    <definedName name="DFSKor不明">データシート!$AM$13:$AM$16</definedName>
    <definedName name="_xlnm.Print_Area" localSheetId="0">データシート!$A$1:$AK$83</definedName>
    <definedName name="_xlnm.Print_Area" localSheetId="7">委任状フォーマット!$A$1:$AA$28</definedName>
    <definedName name="_xlnm.Print_Area" localSheetId="6">共同事業者申請書!$A$1:$AD$54</definedName>
    <definedName name="_xlnm.Print_Area" localSheetId="5">別添!$A$1:$AF$44</definedName>
    <definedName name="_xlnm.Print_Area" localSheetId="2">'様式第１(その７の１)'!$A$1:$AD$57</definedName>
    <definedName name="_xlnm.Print_Area" localSheetId="3">'様式第１(その８)'!$A$1:$AD$54</definedName>
    <definedName name="_xlnm.Print_Area" localSheetId="4">'様式第１(その９)'!$A$1:$AF$50</definedName>
    <definedName name="_xlnm.Print_Area" localSheetId="1">'様式第１の１(第５条関係)'!$A$1:$AD$53</definedName>
    <definedName name="ZAA">データシート!$BA$86:$BA$87</definedName>
    <definedName name="ZAB">データシート!$BA$55:$BA$82</definedName>
    <definedName name="いすゞ">データシート!$AT$13:$AT$15</definedName>
    <definedName name="トヨタ">データシート!$AU$13</definedName>
    <definedName name="ニッサン">データシート!$AW$13:$AW$18</definedName>
    <definedName name="フォトンor不明">データシート!$AX$13:$AX$14</definedName>
    <definedName name="ホンダ">データシート!$AV$13:$AV$16</definedName>
    <definedName name="株式会社EVモーターズ・ジャパン">[1]交付申請書データシート!#REF!</definedName>
    <definedName name="三菱">データシート!$AQ$13:$AQ$22</definedName>
    <definedName name="三菱ふそう">データシート!$AS$13</definedName>
    <definedName name="日野">データシート!$AR$13</definedName>
    <definedName name="不明">データシート!$AP$13:$AP$16</definedName>
    <definedName name="柳州五菱">データシート!$AN$13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5" i="1" l="1"/>
  <c r="S75" i="1" l="1"/>
  <c r="AS131" i="1"/>
  <c r="AS132" i="1"/>
  <c r="AS133" i="1"/>
  <c r="AS134" i="1"/>
  <c r="AS129" i="1" l="1"/>
  <c r="AS130" i="1"/>
  <c r="AS138" i="1"/>
  <c r="AS139" i="1"/>
  <c r="AS78" i="1" l="1"/>
  <c r="AS137" i="1"/>
  <c r="AS135" i="1"/>
  <c r="AS136" i="1"/>
  <c r="AS128" i="1"/>
  <c r="AS127" i="1"/>
  <c r="AS77" i="1" l="1"/>
  <c r="AS79" i="1" l="1"/>
  <c r="AS80" i="1"/>
  <c r="AS81" i="1"/>
  <c r="AS82" i="1"/>
  <c r="AS83" i="1"/>
  <c r="AS84" i="1"/>
  <c r="AS123" i="1"/>
  <c r="AS124" i="1"/>
  <c r="AS125" i="1"/>
  <c r="AS126" i="1"/>
  <c r="W11" i="14" l="1"/>
  <c r="V10" i="14"/>
  <c r="T9" i="14"/>
  <c r="A47" i="1"/>
  <c r="J14" i="9" l="1"/>
  <c r="J12" i="9"/>
  <c r="M29" i="2" l="1"/>
  <c r="A60" i="1" l="1"/>
  <c r="A45" i="1"/>
  <c r="X2" i="15" l="1"/>
  <c r="X2" i="14"/>
  <c r="P37" i="2" l="1"/>
  <c r="A37" i="2"/>
  <c r="P43" i="2" l="1"/>
  <c r="S67" i="1" l="1"/>
  <c r="M26" i="11" l="1"/>
  <c r="U22" i="11"/>
  <c r="J22" i="11"/>
  <c r="AA20" i="11"/>
  <c r="O20" i="11"/>
  <c r="J20" i="11"/>
  <c r="J18" i="11"/>
  <c r="J16" i="11"/>
  <c r="M30" i="11"/>
  <c r="S38" i="1" l="1"/>
  <c r="BJ5" i="1" l="1"/>
  <c r="BG5" i="1"/>
  <c r="BD5" i="1"/>
  <c r="Z34" i="2" l="1"/>
  <c r="U34" i="2"/>
  <c r="P34" i="2"/>
  <c r="K34" i="2"/>
  <c r="F34" i="2"/>
  <c r="A34" i="2"/>
  <c r="P31" i="2"/>
  <c r="A31" i="2"/>
  <c r="T9" i="15" l="1"/>
  <c r="S8" i="2"/>
  <c r="S66" i="1" l="1"/>
  <c r="S16" i="1" l="1"/>
  <c r="V13" i="15" l="1"/>
  <c r="V10" i="15"/>
  <c r="W11" i="15"/>
  <c r="Q36" i="11"/>
  <c r="J36" i="11"/>
  <c r="J34" i="11"/>
  <c r="Q34" i="11"/>
  <c r="X14" i="11"/>
  <c r="Q14" i="11"/>
  <c r="Q12" i="11"/>
  <c r="J14" i="11"/>
  <c r="J12" i="11"/>
  <c r="X12" i="11"/>
  <c r="Q10" i="11"/>
  <c r="J10" i="11"/>
  <c r="J8" i="11"/>
  <c r="X8" i="11"/>
  <c r="Q8" i="11"/>
  <c r="J5" i="11"/>
  <c r="N27" i="9"/>
  <c r="N23" i="9"/>
  <c r="J9" i="9"/>
  <c r="J4" i="9"/>
  <c r="U46" i="2"/>
  <c r="K46" i="2"/>
  <c r="U45" i="2"/>
  <c r="I45" i="2"/>
  <c r="P44" i="2"/>
  <c r="L44" i="2"/>
  <c r="I44" i="2"/>
  <c r="U42" i="2"/>
  <c r="K42" i="2"/>
  <c r="U41" i="2"/>
  <c r="I41" i="2"/>
  <c r="P40" i="2"/>
  <c r="P28" i="2"/>
  <c r="V12" i="2"/>
  <c r="V10" i="2"/>
  <c r="U9" i="2"/>
  <c r="W5" i="2"/>
  <c r="Z4" i="2"/>
  <c r="W2" i="2"/>
  <c r="AS119" i="1"/>
  <c r="AS120" i="1"/>
  <c r="AS121" i="1"/>
  <c r="AS122" i="1"/>
  <c r="AS109" i="1"/>
  <c r="AS110" i="1"/>
  <c r="AS111" i="1"/>
  <c r="AS112" i="1"/>
  <c r="AS113" i="1"/>
  <c r="AS114" i="1"/>
  <c r="AS115" i="1"/>
  <c r="AS116" i="1"/>
  <c r="AS117" i="1"/>
  <c r="AS118" i="1"/>
  <c r="AS105" i="1"/>
  <c r="AS106" i="1"/>
  <c r="AS107" i="1"/>
  <c r="AS108" i="1"/>
  <c r="AS103" i="1"/>
  <c r="AS104" i="1"/>
  <c r="AS101" i="1"/>
  <c r="AS102" i="1"/>
  <c r="AS99" i="1"/>
  <c r="AS100" i="1"/>
  <c r="AS97" i="1"/>
  <c r="AS98" i="1"/>
  <c r="AS93" i="1"/>
  <c r="AS94" i="1"/>
  <c r="AS95" i="1"/>
  <c r="AS96" i="1"/>
  <c r="AS89" i="1"/>
  <c r="AS90" i="1"/>
  <c r="AS91" i="1"/>
  <c r="AS92" i="1"/>
  <c r="AS85" i="1"/>
  <c r="AS86" i="1"/>
  <c r="AS87" i="1"/>
  <c r="AS88" i="1"/>
  <c r="AS73" i="1"/>
  <c r="AS74" i="1"/>
  <c r="AS75" i="1"/>
  <c r="AS76" i="1"/>
  <c r="AS69" i="1"/>
  <c r="AS70" i="1"/>
  <c r="AS71" i="1"/>
  <c r="AS72" i="1"/>
  <c r="AS65" i="1"/>
  <c r="AS66" i="1"/>
  <c r="AS67" i="1"/>
  <c r="AS68" i="1"/>
  <c r="AS63" i="1"/>
  <c r="AS64" i="1"/>
  <c r="AS61" i="1"/>
  <c r="AS62" i="1"/>
  <c r="AS59" i="1"/>
  <c r="AS60" i="1"/>
  <c r="AS57" i="1"/>
  <c r="AS58" i="1"/>
  <c r="AS56" i="1"/>
  <c r="AS55" i="1"/>
  <c r="H29" i="9" l="1"/>
  <c r="H21" i="9"/>
  <c r="D79" i="1" l="1"/>
  <c r="M32" i="11" s="1"/>
  <c r="M28" i="11"/>
  <c r="D81" i="1" l="1"/>
  <c r="L27" i="2" s="1"/>
</calcChain>
</file>

<file path=xl/sharedStrings.xml><?xml version="1.0" encoding="utf-8"?>
<sst xmlns="http://schemas.openxmlformats.org/spreadsheetml/2006/main" count="992" uniqueCount="466">
  <si>
    <t>令和５年度（補正予算）商用車の電動化促進事業</t>
    <rPh sb="0" eb="2">
      <t>レイワ</t>
    </rPh>
    <rPh sb="3" eb="5">
      <t>ネンド</t>
    </rPh>
    <rPh sb="6" eb="10">
      <t>ホセイヨサン</t>
    </rPh>
    <rPh sb="11" eb="14">
      <t>ショウヨウシャ</t>
    </rPh>
    <rPh sb="15" eb="22">
      <t>デンドウカソクシンジギョウ</t>
    </rPh>
    <phoneticPr fontId="1"/>
  </si>
  <si>
    <t>電子メール申請（jGrants申請含む）の場合には、申請書類にこのExcelファイルを添付してください。</t>
    <rPh sb="0" eb="2">
      <t>デンシ</t>
    </rPh>
    <rPh sb="5" eb="7">
      <t>シンセイ</t>
    </rPh>
    <rPh sb="15" eb="17">
      <t>シンセイ</t>
    </rPh>
    <rPh sb="17" eb="18">
      <t>フク</t>
    </rPh>
    <rPh sb="21" eb="23">
      <t>バアイ</t>
    </rPh>
    <rPh sb="26" eb="30">
      <t>シンセイショルイ</t>
    </rPh>
    <rPh sb="43" eb="45">
      <t>テンプ</t>
    </rPh>
    <phoneticPr fontId="1"/>
  </si>
  <si>
    <t>提出日（西暦で入力）</t>
    <rPh sb="0" eb="3">
      <t>テイシュツビ</t>
    </rPh>
    <rPh sb="4" eb="6">
      <t>セイレキ</t>
    </rPh>
    <rPh sb="7" eb="9">
      <t>ニュウリョク</t>
    </rPh>
    <phoneticPr fontId="1"/>
  </si>
  <si>
    <t>貴社管理番号</t>
    <rPh sb="0" eb="2">
      <t>キシャ</t>
    </rPh>
    <rPh sb="2" eb="4">
      <t>カンリ</t>
    </rPh>
    <rPh sb="4" eb="6">
      <t>バンゴウ</t>
    </rPh>
    <phoneticPr fontId="1"/>
  </si>
  <si>
    <t>識別番号（電子申請のみ）</t>
    <rPh sb="0" eb="4">
      <t>シキベツバンゴウ</t>
    </rPh>
    <rPh sb="5" eb="9">
      <t>デンシシンセイ</t>
    </rPh>
    <phoneticPr fontId="1"/>
  </si>
  <si>
    <t>申請者情報</t>
    <rPh sb="0" eb="5">
      <t>シンセイシャジョウホウ</t>
    </rPh>
    <phoneticPr fontId="1"/>
  </si>
  <si>
    <t>社名又は名称</t>
    <rPh sb="0" eb="2">
      <t>シャメイ</t>
    </rPh>
    <rPh sb="2" eb="3">
      <t>マタ</t>
    </rPh>
    <rPh sb="4" eb="6">
      <t>メイショウ</t>
    </rPh>
    <phoneticPr fontId="1"/>
  </si>
  <si>
    <t>代表者役職</t>
    <rPh sb="0" eb="3">
      <t>ダイヒョウシャ</t>
    </rPh>
    <rPh sb="3" eb="5">
      <t>ヤクショク</t>
    </rPh>
    <phoneticPr fontId="1"/>
  </si>
  <si>
    <t>代表者氏名</t>
    <rPh sb="0" eb="3">
      <t>ダイヒョウシャ</t>
    </rPh>
    <rPh sb="3" eb="5">
      <t>シメイ</t>
    </rPh>
    <phoneticPr fontId="1"/>
  </si>
  <si>
    <t>責任者の所属部署・役職</t>
    <rPh sb="0" eb="3">
      <t>セキニンシャ</t>
    </rPh>
    <rPh sb="4" eb="8">
      <t>ショゾクブショ</t>
    </rPh>
    <rPh sb="9" eb="11">
      <t>ヤクショク</t>
    </rPh>
    <phoneticPr fontId="1"/>
  </si>
  <si>
    <t>責任者氏名</t>
    <rPh sb="0" eb="3">
      <t>セキニンシャ</t>
    </rPh>
    <rPh sb="3" eb="5">
      <t>シメイ</t>
    </rPh>
    <phoneticPr fontId="1"/>
  </si>
  <si>
    <t>責任者電話番号</t>
    <rPh sb="0" eb="3">
      <t>セキニンシャ</t>
    </rPh>
    <rPh sb="3" eb="7">
      <t>デンワバンゴウ</t>
    </rPh>
    <phoneticPr fontId="1"/>
  </si>
  <si>
    <t>責任者FAX番号</t>
    <rPh sb="0" eb="3">
      <t>セキニンシャ</t>
    </rPh>
    <rPh sb="6" eb="8">
      <t>バンゴウ</t>
    </rPh>
    <phoneticPr fontId="1"/>
  </si>
  <si>
    <t>責任者Eメールアドレス</t>
    <rPh sb="0" eb="3">
      <t>セキニンシャ</t>
    </rPh>
    <phoneticPr fontId="1"/>
  </si>
  <si>
    <t>担当者の所属部署・役職</t>
    <rPh sb="0" eb="3">
      <t>タントウシャ</t>
    </rPh>
    <rPh sb="4" eb="8">
      <t>ショゾクブショ</t>
    </rPh>
    <rPh sb="9" eb="11">
      <t>ヤクショク</t>
    </rPh>
    <phoneticPr fontId="1"/>
  </si>
  <si>
    <t>担当者氏名</t>
    <rPh sb="0" eb="3">
      <t>タントウシャ</t>
    </rPh>
    <rPh sb="3" eb="5">
      <t>シメイ</t>
    </rPh>
    <phoneticPr fontId="1"/>
  </si>
  <si>
    <t>担当者電話番号</t>
    <rPh sb="0" eb="3">
      <t>タントウシャ</t>
    </rPh>
    <rPh sb="3" eb="7">
      <t>デンワバンゴウ</t>
    </rPh>
    <phoneticPr fontId="1"/>
  </si>
  <si>
    <t>担当者FAX番号</t>
    <rPh sb="0" eb="3">
      <t>タントウシャ</t>
    </rPh>
    <rPh sb="6" eb="8">
      <t>バンゴウ</t>
    </rPh>
    <phoneticPr fontId="1"/>
  </si>
  <si>
    <t>担当者Eメールアドレス</t>
    <rPh sb="0" eb="3">
      <t>タントウシャ</t>
    </rPh>
    <phoneticPr fontId="1"/>
  </si>
  <si>
    <t>※担当者住所</t>
    <rPh sb="1" eb="4">
      <t>タントウシャ</t>
    </rPh>
    <rPh sb="4" eb="6">
      <t>ジュウショ</t>
    </rPh>
    <phoneticPr fontId="1"/>
  </si>
  <si>
    <t>申請区分</t>
    <rPh sb="0" eb="4">
      <t>シンセイクブン</t>
    </rPh>
    <phoneticPr fontId="1"/>
  </si>
  <si>
    <t>貸渡先住所</t>
    <rPh sb="0" eb="3">
      <t>カシワタシサキ</t>
    </rPh>
    <rPh sb="3" eb="5">
      <t>ジュウショ</t>
    </rPh>
    <phoneticPr fontId="1"/>
  </si>
  <si>
    <t>貸渡先事業者名</t>
    <rPh sb="0" eb="3">
      <t>カシワタシサキ</t>
    </rPh>
    <rPh sb="3" eb="7">
      <t>ジギョウシャメイ</t>
    </rPh>
    <phoneticPr fontId="1"/>
  </si>
  <si>
    <t>様式第１の１(第５条関係)</t>
    <rPh sb="0" eb="2">
      <t>ヨウシキ</t>
    </rPh>
    <rPh sb="2" eb="3">
      <t>ダイ</t>
    </rPh>
    <rPh sb="7" eb="8">
      <t>ダイ</t>
    </rPh>
    <rPh sb="9" eb="10">
      <t>ジョウ</t>
    </rPh>
    <rPh sb="10" eb="12">
      <t>カンケイ</t>
    </rPh>
    <phoneticPr fontId="1"/>
  </si>
  <si>
    <t>識別番号</t>
    <rPh sb="0" eb="4">
      <t>シキベツバンゴウ</t>
    </rPh>
    <phoneticPr fontId="1"/>
  </si>
  <si>
    <t>第</t>
    <rPh sb="0" eb="1">
      <t>ダイ</t>
    </rPh>
    <phoneticPr fontId="1"/>
  </si>
  <si>
    <t>号</t>
    <rPh sb="0" eb="1">
      <t>ゴウ</t>
    </rPh>
    <phoneticPr fontId="1"/>
  </si>
  <si>
    <t>一般財団法人環境優良車普及機構</t>
    <rPh sb="0" eb="6">
      <t>イッパンザイダンホウジン</t>
    </rPh>
    <rPh sb="6" eb="11">
      <t>カンキョウユウリョウシャ</t>
    </rPh>
    <rPh sb="11" eb="15">
      <t>フキュウキコウ</t>
    </rPh>
    <phoneticPr fontId="1"/>
  </si>
  <si>
    <t>　</t>
    <phoneticPr fontId="1"/>
  </si>
  <si>
    <t>代  表  理  事        　岩  村　敬  殿</t>
    <rPh sb="0" eb="1">
      <t>ダイ</t>
    </rPh>
    <rPh sb="3" eb="4">
      <t>オモテ</t>
    </rPh>
    <rPh sb="6" eb="7">
      <t>リ</t>
    </rPh>
    <rPh sb="9" eb="10">
      <t>コト</t>
    </rPh>
    <rPh sb="19" eb="20">
      <t>イワ</t>
    </rPh>
    <rPh sb="22" eb="23">
      <t>ムラ</t>
    </rPh>
    <rPh sb="24" eb="25">
      <t>ケイ</t>
    </rPh>
    <rPh sb="27" eb="28">
      <t>ドノ</t>
    </rPh>
    <phoneticPr fontId="1"/>
  </si>
  <si>
    <t>氏名又は名称</t>
    <rPh sb="0" eb="2">
      <t>シメイ</t>
    </rPh>
    <rPh sb="2" eb="3">
      <t>マタ</t>
    </rPh>
    <rPh sb="4" eb="6">
      <t>メイショウ</t>
    </rPh>
    <phoneticPr fontId="1"/>
  </si>
  <si>
    <t>代表者役職・氏名</t>
    <rPh sb="0" eb="3">
      <t>ダイヒョウシャ</t>
    </rPh>
    <rPh sb="3" eb="5">
      <t>ヤクショク</t>
    </rPh>
    <rPh sb="6" eb="8">
      <t>シメイ</t>
    </rPh>
    <phoneticPr fontId="1"/>
  </si>
  <si>
    <t>　※識別番号記載がある電子申請の場合は押印省略可</t>
    <rPh sb="2" eb="6">
      <t>シキベツバンゴウ</t>
    </rPh>
    <rPh sb="6" eb="8">
      <t>キサイ</t>
    </rPh>
    <rPh sb="11" eb="15">
      <t>デンシシンセイ</t>
    </rPh>
    <rPh sb="16" eb="18">
      <t>バアイ</t>
    </rPh>
    <rPh sb="19" eb="23">
      <t>オウインショウリャク</t>
    </rPh>
    <rPh sb="23" eb="24">
      <t>カ</t>
    </rPh>
    <phoneticPr fontId="1"/>
  </si>
  <si>
    <t>(貸渡し先(リースの場合)</t>
    <rPh sb="1" eb="3">
      <t>カシワタ</t>
    </rPh>
    <rPh sb="4" eb="5">
      <t>サキ</t>
    </rPh>
    <rPh sb="10" eb="12">
      <t>バアイ</t>
    </rPh>
    <phoneticPr fontId="1"/>
  </si>
  <si>
    <t>)</t>
    <phoneticPr fontId="1"/>
  </si>
  <si>
    <t>（商用車の電動化促進事業（トラック））交付申請書</t>
    <rPh sb="1" eb="4">
      <t>ショウヨウシャ</t>
    </rPh>
    <rPh sb="5" eb="8">
      <t>デンドウカ</t>
    </rPh>
    <rPh sb="8" eb="12">
      <t>ソクシンジギョウ</t>
    </rPh>
    <rPh sb="19" eb="24">
      <t>コウフシンセイショ</t>
    </rPh>
    <phoneticPr fontId="1"/>
  </si>
  <si>
    <t>（トラックのみを申請する場合）</t>
    <rPh sb="8" eb="10">
      <t>シンセイ</t>
    </rPh>
    <rPh sb="12" eb="14">
      <t>バアイ</t>
    </rPh>
    <phoneticPr fontId="1"/>
  </si>
  <si>
    <r>
      <t>申請者</t>
    </r>
    <r>
      <rPr>
        <vertAlign val="superscript"/>
        <sz val="11"/>
        <color theme="1"/>
        <rFont val="ＭＳ Ｐ明朝"/>
        <family val="1"/>
        <charset val="128"/>
      </rPr>
      <t>注１</t>
    </r>
    <rPh sb="0" eb="3">
      <t>シンセイシャ</t>
    </rPh>
    <rPh sb="3" eb="4">
      <t>チュウ</t>
    </rPh>
    <phoneticPr fontId="1"/>
  </si>
  <si>
    <t>のとおり申請します。</t>
    <rPh sb="4" eb="6">
      <t>シンセイ</t>
    </rPh>
    <phoneticPr fontId="1"/>
  </si>
  <si>
    <t>　なお、交付決定を受けて補助事業を実施する際には、補助金等に係る予算の執行の適正化に関す</t>
    <rPh sb="4" eb="8">
      <t>コウフケッテイ</t>
    </rPh>
    <rPh sb="9" eb="10">
      <t>ウ</t>
    </rPh>
    <rPh sb="12" eb="16">
      <t>ホジョジギョウ</t>
    </rPh>
    <rPh sb="17" eb="19">
      <t>ジッシ</t>
    </rPh>
    <rPh sb="21" eb="22">
      <t>サイ</t>
    </rPh>
    <rPh sb="25" eb="29">
      <t>ホジョキントウ</t>
    </rPh>
    <rPh sb="30" eb="31">
      <t>カカワ</t>
    </rPh>
    <rPh sb="32" eb="34">
      <t>ヨサン</t>
    </rPh>
    <rPh sb="35" eb="37">
      <t>シッコウ</t>
    </rPh>
    <rPh sb="38" eb="41">
      <t>テキセイカ</t>
    </rPh>
    <rPh sb="42" eb="43">
      <t>カン</t>
    </rPh>
    <phoneticPr fontId="1"/>
  </si>
  <si>
    <t>記</t>
    <rPh sb="0" eb="1">
      <t>キ</t>
    </rPh>
    <phoneticPr fontId="1"/>
  </si>
  <si>
    <t>補助事業の目的及び内容　　様式第1（その７の１)及び(その８)のとおり</t>
    <rPh sb="0" eb="4">
      <t>ホジョジギョウ</t>
    </rPh>
    <rPh sb="5" eb="7">
      <t>モクテキ</t>
    </rPh>
    <rPh sb="7" eb="8">
      <t>オヨ</t>
    </rPh>
    <rPh sb="9" eb="11">
      <t>ナイヨウ</t>
    </rPh>
    <rPh sb="13" eb="15">
      <t>ヨウシキ</t>
    </rPh>
    <rPh sb="15" eb="16">
      <t>ダイ</t>
    </rPh>
    <rPh sb="24" eb="25">
      <t>オヨ</t>
    </rPh>
    <phoneticPr fontId="1"/>
  </si>
  <si>
    <t>金</t>
    <rPh sb="0" eb="1">
      <t>キン</t>
    </rPh>
    <phoneticPr fontId="1"/>
  </si>
  <si>
    <t>円</t>
    <rPh sb="0" eb="1">
      <t>エン</t>
    </rPh>
    <phoneticPr fontId="1"/>
  </si>
  <si>
    <t>補助事業の完了予定年月日</t>
    <rPh sb="0" eb="4">
      <t>ホジョジギョウ</t>
    </rPh>
    <rPh sb="5" eb="7">
      <t>カンリョウ</t>
    </rPh>
    <rPh sb="7" eb="9">
      <t>ヨテイ</t>
    </rPh>
    <rPh sb="9" eb="12">
      <t>ネンガッピ</t>
    </rPh>
    <phoneticPr fontId="1"/>
  </si>
  <si>
    <t>補助対象車両の区分等　(該当する欄に〇を付す)</t>
    <rPh sb="0" eb="4">
      <t>ホジョタイショウ</t>
    </rPh>
    <rPh sb="4" eb="6">
      <t>シャリョウ</t>
    </rPh>
    <rPh sb="7" eb="9">
      <t>クブン</t>
    </rPh>
    <rPh sb="9" eb="10">
      <t>ナド</t>
    </rPh>
    <rPh sb="12" eb="14">
      <t>ガイトウ</t>
    </rPh>
    <rPh sb="16" eb="17">
      <t>ラン</t>
    </rPh>
    <rPh sb="20" eb="21">
      <t>ツ</t>
    </rPh>
    <phoneticPr fontId="1"/>
  </si>
  <si>
    <t>車両総重量　2.5トン以下のバン・トラック</t>
    <rPh sb="0" eb="5">
      <t>シャリョウソウジュウリョウ</t>
    </rPh>
    <rPh sb="11" eb="13">
      <t>イカ</t>
    </rPh>
    <phoneticPr fontId="1"/>
  </si>
  <si>
    <t>車両総重量　2.5トン超のトラック</t>
    <rPh sb="0" eb="5">
      <t>シャリョウソウジュウリョウ</t>
    </rPh>
    <rPh sb="11" eb="12">
      <t>チョウ</t>
    </rPh>
    <phoneticPr fontId="1"/>
  </si>
  <si>
    <t>BEV</t>
    <phoneticPr fontId="1"/>
  </si>
  <si>
    <t>PHEV</t>
    <phoneticPr fontId="1"/>
  </si>
  <si>
    <t>FCV</t>
    <phoneticPr fontId="1"/>
  </si>
  <si>
    <t>事業用車両・自家用車両の別(該当する欄に〇を付す)</t>
    <rPh sb="0" eb="3">
      <t>ジギョウヨウ</t>
    </rPh>
    <rPh sb="3" eb="5">
      <t>シャリョウ</t>
    </rPh>
    <rPh sb="6" eb="11">
      <t>ジカヨウシャリョウ</t>
    </rPh>
    <rPh sb="12" eb="13">
      <t>ベツ</t>
    </rPh>
    <rPh sb="14" eb="16">
      <t>ガイトウ</t>
    </rPh>
    <rPh sb="18" eb="19">
      <t>ラン</t>
    </rPh>
    <rPh sb="22" eb="23">
      <t>ツ</t>
    </rPh>
    <phoneticPr fontId="1"/>
  </si>
  <si>
    <t>事業用</t>
    <rPh sb="0" eb="3">
      <t>ジギョウヨウ</t>
    </rPh>
    <phoneticPr fontId="1"/>
  </si>
  <si>
    <t>自家用</t>
    <rPh sb="0" eb="3">
      <t>ジカヨウ</t>
    </rPh>
    <phoneticPr fontId="1"/>
  </si>
  <si>
    <t>本件の責任者及び担当者の氏名、連絡先等</t>
    <rPh sb="0" eb="2">
      <t>ホンケン</t>
    </rPh>
    <rPh sb="3" eb="6">
      <t>セキニンシャ</t>
    </rPh>
    <rPh sb="6" eb="7">
      <t>オヨ</t>
    </rPh>
    <rPh sb="8" eb="11">
      <t>タントウシャ</t>
    </rPh>
    <rPh sb="12" eb="14">
      <t>シメイ</t>
    </rPh>
    <rPh sb="15" eb="18">
      <t>レンラクサキ</t>
    </rPh>
    <rPh sb="18" eb="19">
      <t>ナド</t>
    </rPh>
    <phoneticPr fontId="1"/>
  </si>
  <si>
    <t>責任者
連絡先</t>
    <rPh sb="0" eb="3">
      <t>セキニンシャ</t>
    </rPh>
    <rPh sb="4" eb="7">
      <t>レンラクサキ</t>
    </rPh>
    <phoneticPr fontId="1"/>
  </si>
  <si>
    <t>責任者(所属部署・職名・氏名)</t>
    <rPh sb="0" eb="3">
      <t>セキニンシャ</t>
    </rPh>
    <rPh sb="4" eb="8">
      <t>ショゾクブショ</t>
    </rPh>
    <rPh sb="9" eb="11">
      <t>ショクメイ</t>
    </rPh>
    <rPh sb="12" eb="14">
      <t>シメイ</t>
    </rPh>
    <phoneticPr fontId="1"/>
  </si>
  <si>
    <t>電話番号</t>
    <rPh sb="0" eb="4">
      <t>デンワバンゴウ</t>
    </rPh>
    <phoneticPr fontId="1"/>
  </si>
  <si>
    <t>Eメールアドレス</t>
    <phoneticPr fontId="1"/>
  </si>
  <si>
    <t>FAX番号</t>
    <rPh sb="3" eb="5">
      <t>バンゴウ</t>
    </rPh>
    <phoneticPr fontId="1"/>
  </si>
  <si>
    <t>＠</t>
    <phoneticPr fontId="1"/>
  </si>
  <si>
    <t>担当者
連絡先</t>
    <rPh sb="0" eb="3">
      <t>タントウシャ</t>
    </rPh>
    <rPh sb="4" eb="7">
      <t>レンラクサキ</t>
    </rPh>
    <phoneticPr fontId="1"/>
  </si>
  <si>
    <t>担当者(所属部署・職名・氏名)</t>
    <rPh sb="0" eb="3">
      <t>タントウシャ</t>
    </rPh>
    <rPh sb="4" eb="8">
      <t>ショゾクブショ</t>
    </rPh>
    <rPh sb="9" eb="11">
      <t>ショクメイ</t>
    </rPh>
    <rPh sb="12" eb="14">
      <t>シメイ</t>
    </rPh>
    <phoneticPr fontId="1"/>
  </si>
  <si>
    <t>住所〒</t>
    <rPh sb="0" eb="2">
      <t>ジュウショ</t>
    </rPh>
    <phoneticPr fontId="1"/>
  </si>
  <si>
    <t>-</t>
    <phoneticPr fontId="1"/>
  </si>
  <si>
    <t>添付資料　様式第1(その７の１)及び(その８)</t>
    <rPh sb="0" eb="4">
      <t>テンプシリョウ</t>
    </rPh>
    <rPh sb="5" eb="7">
      <t>ヨウシキ</t>
    </rPh>
    <rPh sb="7" eb="8">
      <t>ダイ</t>
    </rPh>
    <rPh sb="16" eb="17">
      <t>オヨ</t>
    </rPh>
    <phoneticPr fontId="1"/>
  </si>
  <si>
    <t>　令和５年度補正予算脱炭素成長型経済構造移行推進対策費補助金（商用車の電動化促進事業(ト</t>
    <rPh sb="1" eb="3">
      <t>レイワ</t>
    </rPh>
    <rPh sb="4" eb="6">
      <t>ネンド</t>
    </rPh>
    <rPh sb="6" eb="10">
      <t>ホセイヨサン</t>
    </rPh>
    <rPh sb="10" eb="13">
      <t>ダツタンソ</t>
    </rPh>
    <rPh sb="13" eb="16">
      <t>セイチョウガタ</t>
    </rPh>
    <rPh sb="16" eb="18">
      <t>ケイザイ</t>
    </rPh>
    <rPh sb="18" eb="22">
      <t>コウゾウイコウ</t>
    </rPh>
    <rPh sb="22" eb="24">
      <t>スイシン</t>
    </rPh>
    <rPh sb="24" eb="27">
      <t>タイサクヒ</t>
    </rPh>
    <rPh sb="27" eb="30">
      <t>ホジョキン</t>
    </rPh>
    <rPh sb="31" eb="34">
      <t>ショウヨウシャ</t>
    </rPh>
    <rPh sb="35" eb="38">
      <t>デンドウカ</t>
    </rPh>
    <rPh sb="38" eb="42">
      <t>ソクシンジギョウ</t>
    </rPh>
    <phoneticPr fontId="1"/>
  </si>
  <si>
    <t>ラック)）交付規程(以下｢交付規程｣という。)第５条第１項の規定により上記補助金の交付について下記</t>
    <rPh sb="5" eb="9">
      <t>コウフキテイ</t>
    </rPh>
    <rPh sb="10" eb="12">
      <t>イカ</t>
    </rPh>
    <rPh sb="13" eb="17">
      <t>コウフキテイ</t>
    </rPh>
    <rPh sb="23" eb="24">
      <t>ダイ</t>
    </rPh>
    <rPh sb="25" eb="26">
      <t>ジョウ</t>
    </rPh>
    <rPh sb="26" eb="27">
      <t>ダイ</t>
    </rPh>
    <rPh sb="28" eb="29">
      <t>コウ</t>
    </rPh>
    <rPh sb="30" eb="32">
      <t>キテイ</t>
    </rPh>
    <rPh sb="35" eb="37">
      <t>ジョウキ</t>
    </rPh>
    <rPh sb="37" eb="40">
      <t>ホジョキン</t>
    </rPh>
    <rPh sb="41" eb="43">
      <t>コウフ</t>
    </rPh>
    <rPh sb="47" eb="49">
      <t>カキ</t>
    </rPh>
    <phoneticPr fontId="1"/>
  </si>
  <si>
    <t>年政令第２５５号)及び交付規程の定めるところに従います。</t>
    <rPh sb="0" eb="1">
      <t>ネン</t>
    </rPh>
    <rPh sb="1" eb="3">
      <t>セイレイ</t>
    </rPh>
    <rPh sb="3" eb="4">
      <t>ダイ</t>
    </rPh>
    <rPh sb="7" eb="8">
      <t>ゴウ</t>
    </rPh>
    <rPh sb="9" eb="10">
      <t>オヨ</t>
    </rPh>
    <rPh sb="11" eb="15">
      <t>コウフキテイ</t>
    </rPh>
    <rPh sb="16" eb="17">
      <t>サダ</t>
    </rPh>
    <rPh sb="23" eb="24">
      <t>シタガ</t>
    </rPh>
    <phoneticPr fontId="1"/>
  </si>
  <si>
    <t>令和５年度補正予算　脱炭素成長型経済構造移行推進対策費補助金</t>
    <rPh sb="0" eb="2">
      <t>レイワ</t>
    </rPh>
    <rPh sb="3" eb="5">
      <t>ネンド</t>
    </rPh>
    <rPh sb="5" eb="9">
      <t>ホセイヨサン</t>
    </rPh>
    <rPh sb="10" eb="16">
      <t>ダツタンソセイチョウガタ</t>
    </rPh>
    <rPh sb="16" eb="18">
      <t>ケイザイ</t>
    </rPh>
    <rPh sb="18" eb="20">
      <t>コウゾウ</t>
    </rPh>
    <rPh sb="20" eb="22">
      <t>イコウ</t>
    </rPh>
    <rPh sb="22" eb="24">
      <t>スイシン</t>
    </rPh>
    <rPh sb="24" eb="27">
      <t>タイサクヒ</t>
    </rPh>
    <rPh sb="27" eb="30">
      <t>ホジョキン</t>
    </rPh>
    <phoneticPr fontId="1"/>
  </si>
  <si>
    <t>　注１　交付規程第３条第３項の規定に基づき共同で申請する場合は、代表事業者が申請すること</t>
    <rPh sb="1" eb="2">
      <t>チュウ</t>
    </rPh>
    <rPh sb="4" eb="6">
      <t>コウフ</t>
    </rPh>
    <rPh sb="6" eb="8">
      <t>キテイ</t>
    </rPh>
    <rPh sb="8" eb="9">
      <t>ダイ</t>
    </rPh>
    <rPh sb="10" eb="11">
      <t>ジョウ</t>
    </rPh>
    <rPh sb="11" eb="12">
      <t>ダイ</t>
    </rPh>
    <rPh sb="13" eb="14">
      <t>コウ</t>
    </rPh>
    <rPh sb="15" eb="17">
      <t>キテイ</t>
    </rPh>
    <rPh sb="18" eb="19">
      <t>モト</t>
    </rPh>
    <rPh sb="21" eb="23">
      <t>キョウドウ</t>
    </rPh>
    <rPh sb="24" eb="26">
      <t>シンセイ</t>
    </rPh>
    <rPh sb="28" eb="30">
      <t>バアイ</t>
    </rPh>
    <rPh sb="32" eb="34">
      <t>ダイヒョウ</t>
    </rPh>
    <rPh sb="34" eb="37">
      <t>ジギョウシャ</t>
    </rPh>
    <rPh sb="38" eb="40">
      <t>シンセイ</t>
    </rPh>
    <phoneticPr fontId="1"/>
  </si>
  <si>
    <t>　注２　様式第１(その８)に記載されている台数分の合計額を記載</t>
    <rPh sb="1" eb="2">
      <t>チュウ</t>
    </rPh>
    <rPh sb="4" eb="7">
      <t>ヨウシキダイ</t>
    </rPh>
    <rPh sb="14" eb="16">
      <t>キサイ</t>
    </rPh>
    <rPh sb="21" eb="24">
      <t>ダイスウブン</t>
    </rPh>
    <rPh sb="25" eb="28">
      <t>ゴウケイガク</t>
    </rPh>
    <rPh sb="29" eb="31">
      <t>キサイ</t>
    </rPh>
    <phoneticPr fontId="1"/>
  </si>
  <si>
    <r>
      <t>補助金交付申請額</t>
    </r>
    <r>
      <rPr>
        <vertAlign val="superscript"/>
        <sz val="11"/>
        <color theme="1"/>
        <rFont val="ＭＳ Ｐ明朝"/>
        <family val="1"/>
        <charset val="128"/>
      </rPr>
      <t>注２</t>
    </r>
    <rPh sb="0" eb="8">
      <t>ホジョキンコウフシンセイガク</t>
    </rPh>
    <rPh sb="8" eb="9">
      <t>チュウ</t>
    </rPh>
    <phoneticPr fontId="1"/>
  </si>
  <si>
    <t>㊞※</t>
    <phoneticPr fontId="1"/>
  </si>
  <si>
    <t>様式第１(その７の１)</t>
    <rPh sb="0" eb="2">
      <t>ヨウシキ</t>
    </rPh>
    <rPh sb="2" eb="3">
      <t>ダイ</t>
    </rPh>
    <phoneticPr fontId="1"/>
  </si>
  <si>
    <t>商用車の電動化促進事業(トラック)　実施計画書　　(車両使用者)</t>
    <rPh sb="0" eb="3">
      <t>ショウヨウシャ</t>
    </rPh>
    <rPh sb="4" eb="11">
      <t>デンドウカソクシンジギョウ</t>
    </rPh>
    <rPh sb="18" eb="23">
      <t>ジッシケイカクショ</t>
    </rPh>
    <rPh sb="26" eb="28">
      <t>シャリョウ</t>
    </rPh>
    <rPh sb="28" eb="31">
      <t>シヨウシャ</t>
    </rPh>
    <phoneticPr fontId="1"/>
  </si>
  <si>
    <r>
      <t xml:space="preserve">補助対象車両使用者
</t>
    </r>
    <r>
      <rPr>
        <sz val="8"/>
        <color theme="1"/>
        <rFont val="ＭＳ Ｐ明朝"/>
        <family val="1"/>
        <charset val="128"/>
      </rPr>
      <t>(リースの場合は貸渡し先)
事業者名又は個人の場合は氏名
注１</t>
    </r>
    <rPh sb="0" eb="9">
      <t>ホジョタイショウシャリョウシヨウシャ</t>
    </rPh>
    <rPh sb="15" eb="17">
      <t>バアイ</t>
    </rPh>
    <rPh sb="18" eb="20">
      <t>カシワタ</t>
    </rPh>
    <rPh sb="21" eb="22">
      <t>サキ</t>
    </rPh>
    <rPh sb="24" eb="28">
      <t>ジギョウシャメイ</t>
    </rPh>
    <rPh sb="28" eb="29">
      <t>マタ</t>
    </rPh>
    <rPh sb="30" eb="32">
      <t>コジン</t>
    </rPh>
    <rPh sb="33" eb="35">
      <t>バアイ</t>
    </rPh>
    <rPh sb="36" eb="38">
      <t>シメイ</t>
    </rPh>
    <rPh sb="39" eb="40">
      <t>チュウ</t>
    </rPh>
    <phoneticPr fontId="1"/>
  </si>
  <si>
    <t>住所</t>
    <rPh sb="0" eb="2">
      <t>ジュウショ</t>
    </rPh>
    <phoneticPr fontId="1"/>
  </si>
  <si>
    <t>資本金(事業者の場合)</t>
    <rPh sb="0" eb="3">
      <t>シホンキン</t>
    </rPh>
    <rPh sb="4" eb="7">
      <t>ジギョウシャ</t>
    </rPh>
    <rPh sb="8" eb="10">
      <t>バアイ</t>
    </rPh>
    <phoneticPr fontId="1"/>
  </si>
  <si>
    <t>従業員数（事業者の場合）</t>
    <rPh sb="0" eb="4">
      <t>ジュウギョウインスウ</t>
    </rPh>
    <rPh sb="5" eb="8">
      <t>ジギョウシャ</t>
    </rPh>
    <rPh sb="9" eb="11">
      <t>バアイ</t>
    </rPh>
    <phoneticPr fontId="1"/>
  </si>
  <si>
    <t>車両使用者の経営する
事業</t>
    <rPh sb="0" eb="2">
      <t>シャリョウ</t>
    </rPh>
    <rPh sb="2" eb="5">
      <t>シヨウシャ</t>
    </rPh>
    <rPh sb="6" eb="8">
      <t>ケイエイ</t>
    </rPh>
    <rPh sb="11" eb="13">
      <t>ジギョウ</t>
    </rPh>
    <phoneticPr fontId="1"/>
  </si>
  <si>
    <t>該当事業の番号
を記入→</t>
    <rPh sb="0" eb="2">
      <t>ガイトウ</t>
    </rPh>
    <rPh sb="2" eb="4">
      <t>ジギョウ</t>
    </rPh>
    <rPh sb="5" eb="7">
      <t>バンゴウ</t>
    </rPh>
    <rPh sb="9" eb="11">
      <t>キニュウ</t>
    </rPh>
    <phoneticPr fontId="1"/>
  </si>
  <si>
    <t>）</t>
    <phoneticPr fontId="1"/>
  </si>
  <si>
    <t>車両の用途</t>
    <rPh sb="0" eb="2">
      <t>シャリョウ</t>
    </rPh>
    <rPh sb="3" eb="5">
      <t>ヨウト</t>
    </rPh>
    <phoneticPr fontId="1"/>
  </si>
  <si>
    <t>注１　官公庁、地方公共団体、大学、研究機関等は、その名称を記入</t>
    <rPh sb="0" eb="1">
      <t>チュウ</t>
    </rPh>
    <rPh sb="3" eb="6">
      <t>カンコウチョウ</t>
    </rPh>
    <rPh sb="7" eb="9">
      <t>チホウ</t>
    </rPh>
    <rPh sb="9" eb="11">
      <t>コウキョウ</t>
    </rPh>
    <rPh sb="11" eb="13">
      <t>ダンタイ</t>
    </rPh>
    <rPh sb="14" eb="16">
      <t>ダイガク</t>
    </rPh>
    <rPh sb="17" eb="19">
      <t>ケンキュウ</t>
    </rPh>
    <rPh sb="19" eb="21">
      <t>キカン</t>
    </rPh>
    <rPh sb="21" eb="22">
      <t>ナド</t>
    </rPh>
    <rPh sb="26" eb="28">
      <t>メイショウ</t>
    </rPh>
    <rPh sb="29" eb="31">
      <t>キニュウ</t>
    </rPh>
    <phoneticPr fontId="1"/>
  </si>
  <si>
    <t>営業所名</t>
    <rPh sb="0" eb="3">
      <t>エイギョウショ</t>
    </rPh>
    <rPh sb="3" eb="4">
      <t>メイ</t>
    </rPh>
    <phoneticPr fontId="1"/>
  </si>
  <si>
    <t>様式第１(その８)</t>
    <rPh sb="0" eb="2">
      <t>ヨウシキ</t>
    </rPh>
    <rPh sb="2" eb="3">
      <t>ダイ</t>
    </rPh>
    <phoneticPr fontId="1"/>
  </si>
  <si>
    <t>※営業所・型式ごとに記入</t>
    <rPh sb="1" eb="4">
      <t>エイギョウショ</t>
    </rPh>
    <rPh sb="5" eb="7">
      <t>カタシキ</t>
    </rPh>
    <rPh sb="10" eb="12">
      <t>キニュウ</t>
    </rPh>
    <phoneticPr fontId="1"/>
  </si>
  <si>
    <t>補助対象車両使用者
(リースの場合は貸渡し先)</t>
    <rPh sb="0" eb="9">
      <t>ホジョタイショウシャリョウシヨウシャ</t>
    </rPh>
    <rPh sb="15" eb="17">
      <t>バアイ</t>
    </rPh>
    <rPh sb="18" eb="20">
      <t>カシワタ</t>
    </rPh>
    <rPh sb="21" eb="22">
      <t>サキ</t>
    </rPh>
    <phoneticPr fontId="1"/>
  </si>
  <si>
    <t>BEV</t>
    <phoneticPr fontId="1"/>
  </si>
  <si>
    <t>PHEV</t>
    <phoneticPr fontId="1"/>
  </si>
  <si>
    <t>FCV</t>
    <phoneticPr fontId="1"/>
  </si>
  <si>
    <t>バッテリー交換式電気自動車
(改造)</t>
    <rPh sb="5" eb="8">
      <t>コウカンシキ</t>
    </rPh>
    <rPh sb="8" eb="13">
      <t>デンキジドウシャ</t>
    </rPh>
    <rPh sb="15" eb="17">
      <t>カイゾウ</t>
    </rPh>
    <phoneticPr fontId="1"/>
  </si>
  <si>
    <t>水素内燃機関型自動車
(改造)</t>
    <rPh sb="0" eb="2">
      <t>スイソ</t>
    </rPh>
    <rPh sb="2" eb="4">
      <t>ナイネン</t>
    </rPh>
    <rPh sb="4" eb="6">
      <t>キカン</t>
    </rPh>
    <rPh sb="6" eb="7">
      <t>カタ</t>
    </rPh>
    <rPh sb="7" eb="10">
      <t>ジドウシャ</t>
    </rPh>
    <rPh sb="12" eb="14">
      <t>カイゾウ</t>
    </rPh>
    <phoneticPr fontId="1"/>
  </si>
  <si>
    <t>軽自動車(バン)</t>
    <rPh sb="0" eb="4">
      <t>ケイジドウシャ</t>
    </rPh>
    <phoneticPr fontId="1"/>
  </si>
  <si>
    <t>軽自動車(トラック)</t>
    <rPh sb="0" eb="4">
      <t>ケイジドウシャ</t>
    </rPh>
    <phoneticPr fontId="1"/>
  </si>
  <si>
    <t>トラクタ</t>
    <phoneticPr fontId="1"/>
  </si>
  <si>
    <t>トラック(小型)</t>
    <rPh sb="5" eb="7">
      <t>コガタ</t>
    </rPh>
    <phoneticPr fontId="1"/>
  </si>
  <si>
    <t>トラック(中型)</t>
    <rPh sb="5" eb="7">
      <t>チュウガタ</t>
    </rPh>
    <phoneticPr fontId="1"/>
  </si>
  <si>
    <t>トラック(大型)</t>
    <rPh sb="5" eb="7">
      <t>オオガタ</t>
    </rPh>
    <phoneticPr fontId="1"/>
  </si>
  <si>
    <t>-</t>
    <phoneticPr fontId="1"/>
  </si>
  <si>
    <t>営業所名</t>
    <rPh sb="0" eb="4">
      <t>エイギョウショメイ</t>
    </rPh>
    <phoneticPr fontId="1"/>
  </si>
  <si>
    <t>営業所位置
(使用本拠の位置・住所)</t>
    <rPh sb="0" eb="5">
      <t>エイギョウショイチ</t>
    </rPh>
    <rPh sb="7" eb="11">
      <t>シヨウホンキョ</t>
    </rPh>
    <rPh sb="12" eb="14">
      <t>イチ</t>
    </rPh>
    <rPh sb="15" eb="17">
      <t>ジュウショ</t>
    </rPh>
    <phoneticPr fontId="1"/>
  </si>
  <si>
    <t>令和５年度(補正)</t>
    <rPh sb="0" eb="2">
      <t>レイワ</t>
    </rPh>
    <rPh sb="3" eb="5">
      <t>ネンド</t>
    </rPh>
    <rPh sb="6" eb="8">
      <t>ホセイ</t>
    </rPh>
    <phoneticPr fontId="1"/>
  </si>
  <si>
    <t>導入台数（令和６年２月１日～令和７年１月３１日）</t>
    <rPh sb="0" eb="4">
      <t>ドウニュウダイスウ</t>
    </rPh>
    <rPh sb="5" eb="7">
      <t>レイワ</t>
    </rPh>
    <rPh sb="8" eb="9">
      <t>ネン</t>
    </rPh>
    <rPh sb="10" eb="11">
      <t>ガツ</t>
    </rPh>
    <rPh sb="12" eb="13">
      <t>ニチ</t>
    </rPh>
    <rPh sb="14" eb="16">
      <t>レイワ</t>
    </rPh>
    <rPh sb="17" eb="18">
      <t>ネン</t>
    </rPh>
    <rPh sb="19" eb="20">
      <t>ガツ</t>
    </rPh>
    <rPh sb="22" eb="23">
      <t>ニチ</t>
    </rPh>
    <phoneticPr fontId="1"/>
  </si>
  <si>
    <t>（A)</t>
    <phoneticPr fontId="1"/>
  </si>
  <si>
    <r>
      <rPr>
        <sz val="9"/>
        <color theme="1"/>
        <rFont val="ＭＳ Ｐ明朝"/>
        <family val="1"/>
        <charset val="128"/>
      </rPr>
      <t>基準額/台</t>
    </r>
    <r>
      <rPr>
        <vertAlign val="superscript"/>
        <sz val="9"/>
        <color theme="1"/>
        <rFont val="ＭＳ Ｐ明朝"/>
        <family val="1"/>
        <charset val="128"/>
      </rPr>
      <t>注６</t>
    </r>
    <rPh sb="0" eb="3">
      <t>キジュンガク</t>
    </rPh>
    <rPh sb="4" eb="5">
      <t>ダイ</t>
    </rPh>
    <rPh sb="5" eb="6">
      <t>チュウ</t>
    </rPh>
    <phoneticPr fontId="1"/>
  </si>
  <si>
    <t>（B)</t>
    <phoneticPr fontId="1"/>
  </si>
  <si>
    <t>（A)×（B)</t>
    <phoneticPr fontId="1"/>
  </si>
  <si>
    <t>抵当権設定の予定</t>
    <rPh sb="0" eb="3">
      <t>テイトウケン</t>
    </rPh>
    <rPh sb="3" eb="5">
      <t>セッテイ</t>
    </rPh>
    <rPh sb="6" eb="8">
      <t>ヨテイ</t>
    </rPh>
    <phoneticPr fontId="1"/>
  </si>
  <si>
    <t>有り</t>
    <rPh sb="0" eb="1">
      <t>ア</t>
    </rPh>
    <phoneticPr fontId="1"/>
  </si>
  <si>
    <t>無し</t>
    <rPh sb="0" eb="1">
      <t>ナ</t>
    </rPh>
    <phoneticPr fontId="1"/>
  </si>
  <si>
    <t>導入計画</t>
    <rPh sb="0" eb="4">
      <t>ドウニュウケイカク</t>
    </rPh>
    <phoneticPr fontId="1"/>
  </si>
  <si>
    <t>本事業(補助対象車両の導入)に係る本補助金以外の国の補助金の交付又は交付申請の有無</t>
    <rPh sb="0" eb="3">
      <t>ホンジギョウ</t>
    </rPh>
    <rPh sb="4" eb="10">
      <t>ホジョタイショウシャリョウ</t>
    </rPh>
    <rPh sb="11" eb="13">
      <t>ドウニュウ</t>
    </rPh>
    <rPh sb="15" eb="16">
      <t>カカワ</t>
    </rPh>
    <rPh sb="17" eb="23">
      <t>ホンホジョキンイガイ</t>
    </rPh>
    <rPh sb="24" eb="25">
      <t>クニ</t>
    </rPh>
    <rPh sb="26" eb="29">
      <t>ホジョキン</t>
    </rPh>
    <rPh sb="30" eb="32">
      <t>コウフ</t>
    </rPh>
    <rPh sb="32" eb="33">
      <t>マタ</t>
    </rPh>
    <rPh sb="34" eb="38">
      <t>コウフシンセイ</t>
    </rPh>
    <rPh sb="39" eb="41">
      <t>ウム</t>
    </rPh>
    <phoneticPr fontId="1"/>
  </si>
  <si>
    <t>大型車　車両総重量（GVW）１２ｔ超</t>
    <rPh sb="0" eb="2">
      <t>オオガタ</t>
    </rPh>
    <rPh sb="2" eb="3">
      <t>クルマ</t>
    </rPh>
    <rPh sb="4" eb="9">
      <t>シャリョウソウジュウリョウ</t>
    </rPh>
    <rPh sb="17" eb="18">
      <t>チョウ</t>
    </rPh>
    <phoneticPr fontId="1"/>
  </si>
  <si>
    <t>中型車　車両総重量（GVW）７.５ｔ超１２ｔ以下</t>
    <rPh sb="0" eb="2">
      <t>チュウガタ</t>
    </rPh>
    <rPh sb="2" eb="3">
      <t>クルマ</t>
    </rPh>
    <rPh sb="4" eb="9">
      <t>シャリョウソウジュウリョウ</t>
    </rPh>
    <rPh sb="18" eb="19">
      <t>チョウ</t>
    </rPh>
    <rPh sb="22" eb="24">
      <t>イカ</t>
    </rPh>
    <phoneticPr fontId="1"/>
  </si>
  <si>
    <t>小型車　車両総重量（GVW）２.５ｔ超７.５ｔ以下</t>
    <rPh sb="0" eb="2">
      <t>コガタ</t>
    </rPh>
    <rPh sb="2" eb="3">
      <t>クルマ</t>
    </rPh>
    <rPh sb="4" eb="9">
      <t>シャリョウソウジュウリョウ</t>
    </rPh>
    <rPh sb="18" eb="19">
      <t>チョウ</t>
    </rPh>
    <rPh sb="23" eb="25">
      <t>イカ</t>
    </rPh>
    <phoneticPr fontId="1"/>
  </si>
  <si>
    <t>注１</t>
    <rPh sb="0" eb="1">
      <t>チュウ</t>
    </rPh>
    <phoneticPr fontId="1"/>
  </si>
  <si>
    <t>官公庁、地方公共団体、大学、研究機関等は　その名称を記入</t>
    <phoneticPr fontId="1"/>
  </si>
  <si>
    <t>注２</t>
    <rPh sb="0" eb="1">
      <t>チュウ</t>
    </rPh>
    <phoneticPr fontId="1"/>
  </si>
  <si>
    <t>注３</t>
    <rPh sb="0" eb="1">
      <t>チュウ</t>
    </rPh>
    <phoneticPr fontId="1"/>
  </si>
  <si>
    <t>補助対象車両の区分における大型、中型、小型とは</t>
    <phoneticPr fontId="1"/>
  </si>
  <si>
    <t>注４</t>
    <rPh sb="0" eb="1">
      <t>チュウ</t>
    </rPh>
    <phoneticPr fontId="1"/>
  </si>
  <si>
    <t>「事前登録された補助対象車両情報」に記載されている車名、通称名、型式であること</t>
    <phoneticPr fontId="1"/>
  </si>
  <si>
    <t>注５</t>
    <rPh sb="0" eb="1">
      <t>チュウ</t>
    </rPh>
    <phoneticPr fontId="1"/>
  </si>
  <si>
    <t>車名、型式、車の種類、区分（以下「区分等」という。）が同じ車両の申請台数を記載</t>
    <phoneticPr fontId="1"/>
  </si>
  <si>
    <t>なお、種類等が異なる場合は、本様式（様式第１（その８））を複数枚記載して添付する</t>
  </si>
  <si>
    <t>注６</t>
    <rPh sb="0" eb="1">
      <t>チュウ</t>
    </rPh>
    <phoneticPr fontId="1"/>
  </si>
  <si>
    <t>基準額：「事前登録された補助対象車両情報」に記載された基準額</t>
  </si>
  <si>
    <t>注７</t>
    <rPh sb="0" eb="1">
      <t>チュウ</t>
    </rPh>
    <phoneticPr fontId="1"/>
  </si>
  <si>
    <t>補助対象経費：改造車両のみ記入。改造事業者が算出した改造に要する費用で当機構が承認した経費</t>
  </si>
  <si>
    <t>注８</t>
    <rPh sb="0" eb="1">
      <t>チュウ</t>
    </rPh>
    <phoneticPr fontId="1"/>
  </si>
  <si>
    <t>交付申請額：導入計画台数(A)×基準額/台(B)　　改造車は環境省と協議の上算出</t>
  </si>
  <si>
    <t>注９</t>
    <rPh sb="0" eb="1">
      <t>チュウ</t>
    </rPh>
    <phoneticPr fontId="1"/>
  </si>
  <si>
    <t>注１０</t>
    <rPh sb="0" eb="1">
      <t>チュウ</t>
    </rPh>
    <phoneticPr fontId="1"/>
  </si>
  <si>
    <t>同じ型式で事業用と自家用の両方を申請の場合は基準額が違うため、この様式は分けて記入すること</t>
  </si>
  <si>
    <t>注１１</t>
    <rPh sb="0" eb="1">
      <t>チュウ</t>
    </rPh>
    <phoneticPr fontId="1"/>
  </si>
  <si>
    <t>BEV：電気自動車、PHEV：プラグインハイブリッド自動車、FCV：燃料電池自動車</t>
    <phoneticPr fontId="1"/>
  </si>
  <si>
    <t>様式第１(その９)</t>
    <rPh sb="0" eb="2">
      <t>ヨウシキ</t>
    </rPh>
    <rPh sb="2" eb="3">
      <t>ダイ</t>
    </rPh>
    <phoneticPr fontId="1"/>
  </si>
  <si>
    <t>〔令和５年度補正予算商用車の電動化促進事業（トラック）に係る表明〕</t>
    <phoneticPr fontId="1"/>
  </si>
  <si>
    <t>　地球温暖化対策法推進法に基づく算定・報告・公表制度によって公表された令和２年度 CO2排出量が20</t>
    <phoneticPr fontId="1"/>
  </si>
  <si>
    <t>万ｔ以上につき、以下の事項について表明いたします。</t>
    <phoneticPr fontId="1"/>
  </si>
  <si>
    <r>
      <t>　以下の⑴又は⑵の取組を実施します。</t>
    </r>
    <r>
      <rPr>
        <vertAlign val="superscript"/>
        <sz val="11"/>
        <color theme="1"/>
        <rFont val="ＭＳ Ｐ明朝"/>
        <family val="1"/>
        <charset val="128"/>
      </rPr>
      <t>注1</t>
    </r>
    <phoneticPr fontId="1"/>
  </si>
  <si>
    <t>②　①の目標達成ができない場合、Ｊ-クレジット等の適格クレジットを調達する、又は未達理由を報告・公表</t>
    <phoneticPr fontId="1"/>
  </si>
  <si>
    <t>第三者検証については、「ＧＸリーグ第三者検証ガイドライン」に則ること</t>
  </si>
  <si>
    <t>注１</t>
    <phoneticPr fontId="1"/>
  </si>
  <si>
    <t>表明の際は、“□”にレ点を入れること</t>
    <phoneticPr fontId="1"/>
  </si>
  <si>
    <t>注２</t>
    <phoneticPr fontId="1"/>
  </si>
  <si>
    <t>令和６年度以降毎年度の排出実績及び目標達成に向けた進捗状況を、第三者による検証を経て、毎年度公表すること。なお、</t>
    <phoneticPr fontId="1"/>
  </si>
  <si>
    <t>注３</t>
    <phoneticPr fontId="1"/>
  </si>
  <si>
    <t>本書式で記載に誤記等が有った場合は、様式第１の捨印にて修正する</t>
    <phoneticPr fontId="1"/>
  </si>
  <si>
    <t>⑴　ＧＸリーグへの参画</t>
    <phoneticPr fontId="1"/>
  </si>
  <si>
    <t>⑵　以下の取組</t>
    <phoneticPr fontId="1"/>
  </si>
  <si>
    <t>代表理事(会長)　岩村 敬  殿</t>
    <rPh sb="0" eb="1">
      <t>ダイ</t>
    </rPh>
    <rPh sb="1" eb="2">
      <t>オモテ</t>
    </rPh>
    <rPh sb="2" eb="3">
      <t>リ</t>
    </rPh>
    <rPh sb="3" eb="4">
      <t>コト</t>
    </rPh>
    <rPh sb="5" eb="7">
      <t>カイチョウ</t>
    </rPh>
    <rPh sb="9" eb="10">
      <t>イワ</t>
    </rPh>
    <rPh sb="10" eb="11">
      <t>ムラ</t>
    </rPh>
    <rPh sb="12" eb="13">
      <t>ケイ</t>
    </rPh>
    <rPh sb="15" eb="16">
      <t>ドノ</t>
    </rPh>
    <phoneticPr fontId="1"/>
  </si>
  <si>
    <t>別添</t>
    <rPh sb="0" eb="2">
      <t>ベッテン</t>
    </rPh>
    <phoneticPr fontId="1"/>
  </si>
  <si>
    <t>(貸渡し先(ﾘｰｽの場合)</t>
    <rPh sb="1" eb="3">
      <t>カシワタ</t>
    </rPh>
    <rPh sb="4" eb="5">
      <t>サキ</t>
    </rPh>
    <rPh sb="10" eb="12">
      <t>バアイ</t>
    </rPh>
    <phoneticPr fontId="1"/>
  </si>
  <si>
    <t>〔国の補助金に関する事項〕</t>
    <phoneticPr fontId="1"/>
  </si>
  <si>
    <t>　本申請において申請する補助対象車両の導入について、本補助金の交付決定を受けた後は、新たに本</t>
    <phoneticPr fontId="1"/>
  </si>
  <si>
    <t>補助金以外の国からの補助金の交付について申請しません。</t>
    <phoneticPr fontId="1"/>
  </si>
  <si>
    <t>〔暴力団排除に関する事項〕（申請者が地方自治体である場合を除く。）</t>
    <phoneticPr fontId="1"/>
  </si>
  <si>
    <t>　私（申請者が法人である場合は申請法人）は、補助金の交付を申請するに当たり、また、補助事業の実施</t>
    <phoneticPr fontId="1"/>
  </si>
  <si>
    <t>期間内及び完了後においても、下記事項について誓約します。この誓約が虚偽で有り、又はこの誓約に反</t>
    <phoneticPr fontId="1"/>
  </si>
  <si>
    <t>したことにより、私が不利益を被ることとなっても、異議は一切申し立てません。</t>
    <phoneticPr fontId="1"/>
  </si>
  <si>
    <t>(１)</t>
    <phoneticPr fontId="1"/>
  </si>
  <si>
    <t>私は、暴力団（暴力団員による不当な行為の防止等に関する法律（平成３年法律第77 号）第２条第２号</t>
    <phoneticPr fontId="1"/>
  </si>
  <si>
    <t>に規定する暴力団をいう。以下同じ。）ではありません。かつ、暴力団員（同法第２条第６号に規定する暴</t>
    <phoneticPr fontId="1"/>
  </si>
  <si>
    <t>力団員をいう。以下同じ。）ではありません。</t>
    <phoneticPr fontId="1"/>
  </si>
  <si>
    <t>(２)</t>
    <phoneticPr fontId="1"/>
  </si>
  <si>
    <t>私の法人の役員等（法人である場合は役員、団体である場合は代表者、理事等、その他経営に実質的</t>
    <phoneticPr fontId="1"/>
  </si>
  <si>
    <t>に関与している者をいう。以下同じ。）は、暴力団員ではありません。</t>
    <phoneticPr fontId="1"/>
  </si>
  <si>
    <t>(３)</t>
    <phoneticPr fontId="1"/>
  </si>
  <si>
    <t>私及び私の法人の役員等は、自己、自社若しくは第三者の不正の利益を図る目的又は第三者に損害を</t>
    <phoneticPr fontId="1"/>
  </si>
  <si>
    <t>加える目的をもって、暴力団又は暴力団員を利用しません。</t>
    <phoneticPr fontId="1"/>
  </si>
  <si>
    <t>(４)</t>
    <phoneticPr fontId="1"/>
  </si>
  <si>
    <t>ど直接的あるいは積極的に暴力団の維持、運営に協力し、若しくは関与しません。</t>
    <phoneticPr fontId="1"/>
  </si>
  <si>
    <t>私及び私の法人の役員等は、暴力団又は暴力団員に対して、資金等を供給し、又は便宜を供与するな</t>
    <phoneticPr fontId="1"/>
  </si>
  <si>
    <t>(５)</t>
    <phoneticPr fontId="1"/>
  </si>
  <si>
    <t>私及び私の法人の役員等は、暴力団又は暴力団員であることを知りながらこれと社会的に非難されるべ</t>
    <phoneticPr fontId="1"/>
  </si>
  <si>
    <t>き関係を持ちません。</t>
    <phoneticPr fontId="1"/>
  </si>
  <si>
    <t>注1　本書式で記載に誤記等が有った場合は、様式第１の捨印にて修正する</t>
    <phoneticPr fontId="1"/>
  </si>
  <si>
    <t>誓　約　書</t>
    <phoneticPr fontId="1"/>
  </si>
  <si>
    <t>表明書</t>
    <phoneticPr fontId="1"/>
  </si>
  <si>
    <r>
      <t>①　国内でのScope1・2に関する削減目標を設定し、進捗状況を毎年報告・公表</t>
    </r>
    <r>
      <rPr>
        <vertAlign val="superscript"/>
        <sz val="11"/>
        <color theme="1"/>
        <rFont val="ＭＳ Ｐ明朝"/>
        <family val="1"/>
        <charset val="128"/>
      </rPr>
      <t>注２</t>
    </r>
    <phoneticPr fontId="1"/>
  </si>
  <si>
    <t>資本金</t>
    <rPh sb="0" eb="3">
      <t>シホンキン</t>
    </rPh>
    <phoneticPr fontId="1"/>
  </si>
  <si>
    <t>従業員数</t>
    <rPh sb="0" eb="4">
      <t>ジュウギョウインスウ</t>
    </rPh>
    <phoneticPr fontId="1"/>
  </si>
  <si>
    <t>経営する事業</t>
    <rPh sb="0" eb="2">
      <t>ケイエイ</t>
    </rPh>
    <rPh sb="4" eb="6">
      <t>ジギョウ</t>
    </rPh>
    <phoneticPr fontId="1"/>
  </si>
  <si>
    <t>その他を選択した場合</t>
    <rPh sb="2" eb="3">
      <t>タ</t>
    </rPh>
    <rPh sb="4" eb="6">
      <t>センタク</t>
    </rPh>
    <rPh sb="8" eb="10">
      <t>バアイ</t>
    </rPh>
    <phoneticPr fontId="1"/>
  </si>
  <si>
    <t>車両の用途</t>
    <rPh sb="0" eb="2">
      <t>シャリョウ</t>
    </rPh>
    <rPh sb="3" eb="5">
      <t>ヨウト</t>
    </rPh>
    <phoneticPr fontId="1"/>
  </si>
  <si>
    <t>申請車両情報</t>
    <rPh sb="0" eb="6">
      <t>シンセイシャリョウジョウホウ</t>
    </rPh>
    <phoneticPr fontId="1"/>
  </si>
  <si>
    <t>事業用・自家用の別</t>
    <rPh sb="0" eb="3">
      <t>ジギョウヨウ</t>
    </rPh>
    <rPh sb="4" eb="7">
      <t>ジカヨウ</t>
    </rPh>
    <rPh sb="8" eb="9">
      <t>ベツ</t>
    </rPh>
    <phoneticPr fontId="1"/>
  </si>
  <si>
    <t>種類</t>
    <rPh sb="0" eb="2">
      <t>シュルイ</t>
    </rPh>
    <phoneticPr fontId="1"/>
  </si>
  <si>
    <t>区分</t>
    <rPh sb="0" eb="2">
      <t>クブン</t>
    </rPh>
    <phoneticPr fontId="1"/>
  </si>
  <si>
    <t>車名</t>
    <rPh sb="0" eb="2">
      <t>シャメイ</t>
    </rPh>
    <phoneticPr fontId="1"/>
  </si>
  <si>
    <t>通称名</t>
    <rPh sb="0" eb="3">
      <t>ツウショウメイ</t>
    </rPh>
    <phoneticPr fontId="1"/>
  </si>
  <si>
    <t>型式</t>
    <rPh sb="0" eb="2">
      <t>カタシキ</t>
    </rPh>
    <phoneticPr fontId="1"/>
  </si>
  <si>
    <t>バッテリーサイズ</t>
    <phoneticPr fontId="1"/>
  </si>
  <si>
    <t>営業所位置
(使用本拠の位置・住所)</t>
    <rPh sb="0" eb="3">
      <t>エイギョウショ</t>
    </rPh>
    <rPh sb="3" eb="5">
      <t>イチ</t>
    </rPh>
    <rPh sb="7" eb="11">
      <t>シヨウホンキョ</t>
    </rPh>
    <rPh sb="12" eb="14">
      <t>イチ</t>
    </rPh>
    <rPh sb="15" eb="17">
      <t>ジュウショ</t>
    </rPh>
    <phoneticPr fontId="1"/>
  </si>
  <si>
    <t>導入計画台数</t>
    <rPh sb="0" eb="6">
      <t>ドウニュウケイカクダイスウ</t>
    </rPh>
    <phoneticPr fontId="1"/>
  </si>
  <si>
    <t>抵当権設定の予定</t>
    <rPh sb="0" eb="3">
      <t>テイトウケン</t>
    </rPh>
    <rPh sb="3" eb="5">
      <t>セッテイ</t>
    </rPh>
    <rPh sb="6" eb="8">
      <t>ヨテイ</t>
    </rPh>
    <phoneticPr fontId="1"/>
  </si>
  <si>
    <t>GXリーグへの表明</t>
    <rPh sb="7" eb="9">
      <t>ヒョウメイ</t>
    </rPh>
    <phoneticPr fontId="1"/>
  </si>
  <si>
    <t>複数型式を１つの申請でまとめて申請する場合</t>
    <rPh sb="0" eb="2">
      <t>フクスウ</t>
    </rPh>
    <rPh sb="2" eb="4">
      <t>カタシキ</t>
    </rPh>
    <rPh sb="8" eb="10">
      <t>シンセイ</t>
    </rPh>
    <rPh sb="15" eb="17">
      <t>シンセイ</t>
    </rPh>
    <rPh sb="19" eb="21">
      <t>バアイ</t>
    </rPh>
    <phoneticPr fontId="1"/>
  </si>
  <si>
    <t>本補助金以外の国の補助金の交付又は交付申請の有無</t>
    <rPh sb="0" eb="4">
      <t>ホンホジョキン</t>
    </rPh>
    <rPh sb="4" eb="6">
      <t>イガイ</t>
    </rPh>
    <rPh sb="7" eb="8">
      <t>クニ</t>
    </rPh>
    <rPh sb="9" eb="12">
      <t>ホジョキン</t>
    </rPh>
    <rPh sb="13" eb="15">
      <t>コウフ</t>
    </rPh>
    <rPh sb="15" eb="16">
      <t>マタ</t>
    </rPh>
    <rPh sb="17" eb="21">
      <t>コウフシンセイ</t>
    </rPh>
    <rPh sb="22" eb="24">
      <t>ウム</t>
    </rPh>
    <phoneticPr fontId="1"/>
  </si>
  <si>
    <t>①本申請での交付申請額</t>
    <rPh sb="1" eb="4">
      <t>ホンシンセイ</t>
    </rPh>
    <rPh sb="6" eb="11">
      <t>コウフシンセイガク</t>
    </rPh>
    <phoneticPr fontId="1"/>
  </si>
  <si>
    <t>②別の型式の交付申請額（合計）</t>
    <rPh sb="1" eb="2">
      <t>ベツ</t>
    </rPh>
    <rPh sb="3" eb="5">
      <t>カタシキ</t>
    </rPh>
    <rPh sb="6" eb="11">
      <t>コウフシンセイガク</t>
    </rPh>
    <rPh sb="12" eb="14">
      <t>ゴウケイ</t>
    </rPh>
    <phoneticPr fontId="1"/>
  </si>
  <si>
    <t>（①+②）合計交付申請額</t>
    <rPh sb="5" eb="7">
      <t>ゴウケイ</t>
    </rPh>
    <rPh sb="7" eb="12">
      <t>コウフシンセイガク</t>
    </rPh>
    <phoneticPr fontId="1"/>
  </si>
  <si>
    <t>-</t>
    <phoneticPr fontId="1"/>
  </si>
  <si>
    <t>@</t>
    <phoneticPr fontId="1"/>
  </si>
  <si>
    <t>円</t>
    <rPh sb="0" eb="1">
      <t>エン</t>
    </rPh>
    <phoneticPr fontId="1"/>
  </si>
  <si>
    <t>人</t>
    <rPh sb="0" eb="1">
      <t>ヒト</t>
    </rPh>
    <phoneticPr fontId="1"/>
  </si>
  <si>
    <t>補助事業の完了予定年月日</t>
    <rPh sb="0" eb="4">
      <t>ホジョジギョウ</t>
    </rPh>
    <rPh sb="5" eb="12">
      <t>カンリョウヨテイネンガッピ</t>
    </rPh>
    <phoneticPr fontId="1"/>
  </si>
  <si>
    <t>DFSKor不明</t>
    <rPh sb="6" eb="8">
      <t>フメイ</t>
    </rPh>
    <phoneticPr fontId="1"/>
  </si>
  <si>
    <t>柳州五菱</t>
    <rPh sb="0" eb="1">
      <t>ヤナギ</t>
    </rPh>
    <rPh sb="1" eb="2">
      <t>シュウ</t>
    </rPh>
    <rPh sb="2" eb="3">
      <t>ゴ</t>
    </rPh>
    <rPh sb="3" eb="4">
      <t>ヒシ</t>
    </rPh>
    <phoneticPr fontId="1"/>
  </si>
  <si>
    <t>CENNTROor不明</t>
    <rPh sb="9" eb="11">
      <t>フメイ</t>
    </rPh>
    <phoneticPr fontId="1"/>
  </si>
  <si>
    <t>不明</t>
    <rPh sb="0" eb="2">
      <t>フメイ</t>
    </rPh>
    <phoneticPr fontId="1"/>
  </si>
  <si>
    <t>三菱</t>
    <rPh sb="0" eb="2">
      <t>ミツビシ</t>
    </rPh>
    <phoneticPr fontId="1"/>
  </si>
  <si>
    <t>日野</t>
    <rPh sb="0" eb="2">
      <t>ヒノ</t>
    </rPh>
    <phoneticPr fontId="1"/>
  </si>
  <si>
    <t>三菱ふそう</t>
    <rPh sb="0" eb="2">
      <t>ミツビシ</t>
    </rPh>
    <phoneticPr fontId="1"/>
  </si>
  <si>
    <t>いすゞ</t>
    <phoneticPr fontId="1"/>
  </si>
  <si>
    <t>トヨタ</t>
    <phoneticPr fontId="1"/>
  </si>
  <si>
    <t>F1V</t>
    <phoneticPr fontId="1"/>
  </si>
  <si>
    <t>F1T</t>
    <phoneticPr fontId="1"/>
  </si>
  <si>
    <t>F1VS</t>
    <phoneticPr fontId="1"/>
  </si>
  <si>
    <t>F1TS</t>
    <phoneticPr fontId="1"/>
  </si>
  <si>
    <t>ASF2.0</t>
    <phoneticPr fontId="1"/>
  </si>
  <si>
    <t>ELEMO-K</t>
    <phoneticPr fontId="1"/>
  </si>
  <si>
    <t>ELEMO</t>
    <phoneticPr fontId="1"/>
  </si>
  <si>
    <t>ELEMO-L</t>
    <phoneticPr fontId="1"/>
  </si>
  <si>
    <t>OHKUMA-LV270L</t>
    <phoneticPr fontId="1"/>
  </si>
  <si>
    <t>OHKUMA-TX200L</t>
    <phoneticPr fontId="1"/>
  </si>
  <si>
    <t>WS5040XXYBEV</t>
    <phoneticPr fontId="1"/>
  </si>
  <si>
    <t>MINICAB MiEV 2シーター</t>
    <phoneticPr fontId="1"/>
  </si>
  <si>
    <t>MINICAB MiEV 4シーター</t>
    <phoneticPr fontId="1"/>
  </si>
  <si>
    <t>MINICAB EV 2シーター</t>
    <phoneticPr fontId="1"/>
  </si>
  <si>
    <t>MINICAB EV 4シーター</t>
    <phoneticPr fontId="1"/>
  </si>
  <si>
    <t>デュトロZ EV</t>
    <phoneticPr fontId="1"/>
  </si>
  <si>
    <t>eCanter</t>
    <phoneticPr fontId="1"/>
  </si>
  <si>
    <t>エルフ mio EV</t>
    <phoneticPr fontId="1"/>
  </si>
  <si>
    <t>エルフ EV</t>
    <phoneticPr fontId="1"/>
  </si>
  <si>
    <t>FC小型トラック</t>
    <rPh sb="2" eb="4">
      <t>コガタ</t>
    </rPh>
    <phoneticPr fontId="1"/>
  </si>
  <si>
    <t>fumei</t>
    <phoneticPr fontId="1"/>
  </si>
  <si>
    <t>ZAB</t>
    <phoneticPr fontId="1"/>
  </si>
  <si>
    <t>U68VHLDDD</t>
    <phoneticPr fontId="1"/>
  </si>
  <si>
    <t>U68VHLDDA</t>
    <phoneticPr fontId="1"/>
  </si>
  <si>
    <t>U69VHLDDG</t>
    <phoneticPr fontId="1"/>
  </si>
  <si>
    <t>U69VHLDDF</t>
    <phoneticPr fontId="1"/>
  </si>
  <si>
    <t>XED100V</t>
    <phoneticPr fontId="1"/>
  </si>
  <si>
    <t>XED100</t>
    <phoneticPr fontId="1"/>
  </si>
  <si>
    <t>FEAVK</t>
    <phoneticPr fontId="1"/>
  </si>
  <si>
    <t>FEBVK</t>
    <phoneticPr fontId="1"/>
  </si>
  <si>
    <t>FEB8K</t>
    <phoneticPr fontId="1"/>
  </si>
  <si>
    <t>FEC9K</t>
    <phoneticPr fontId="1"/>
  </si>
  <si>
    <t>FED9K</t>
    <phoneticPr fontId="1"/>
  </si>
  <si>
    <t>FEB8U</t>
    <phoneticPr fontId="1"/>
  </si>
  <si>
    <t>型式(左側)</t>
    <rPh sb="0" eb="2">
      <t>カタシキ</t>
    </rPh>
    <rPh sb="3" eb="5">
      <t>ヒダリガワ</t>
    </rPh>
    <phoneticPr fontId="1"/>
  </si>
  <si>
    <t>型式(右側)</t>
    <rPh sb="0" eb="2">
      <t>カタシキ</t>
    </rPh>
    <rPh sb="3" eb="5">
      <t>ミギガワ</t>
    </rPh>
    <phoneticPr fontId="1"/>
  </si>
  <si>
    <t>2RG</t>
    <phoneticPr fontId="1"/>
  </si>
  <si>
    <t>2PG</t>
    <phoneticPr fontId="1"/>
  </si>
  <si>
    <t>FEB80改</t>
    <rPh sb="5" eb="6">
      <t>カイ</t>
    </rPh>
    <phoneticPr fontId="1"/>
  </si>
  <si>
    <t>FEBS0改</t>
    <rPh sb="5" eb="6">
      <t>カイ</t>
    </rPh>
    <phoneticPr fontId="1"/>
  </si>
  <si>
    <t>NPR88AN改</t>
    <rPh sb="7" eb="8">
      <t>カイ</t>
    </rPh>
    <phoneticPr fontId="1"/>
  </si>
  <si>
    <t>台</t>
    <rPh sb="0" eb="1">
      <t>ダイ</t>
    </rPh>
    <phoneticPr fontId="1"/>
  </si>
  <si>
    <t>基準額式</t>
    <rPh sb="0" eb="3">
      <t>キジュンガク</t>
    </rPh>
    <rPh sb="3" eb="4">
      <t>シキ</t>
    </rPh>
    <phoneticPr fontId="1"/>
  </si>
  <si>
    <t>バッテリー</t>
    <phoneticPr fontId="1"/>
  </si>
  <si>
    <t>合計</t>
    <rPh sb="0" eb="2">
      <t>ゴウケイ</t>
    </rPh>
    <phoneticPr fontId="1"/>
  </si>
  <si>
    <t>基準額</t>
    <rPh sb="0" eb="3">
      <t>キジュンガク</t>
    </rPh>
    <phoneticPr fontId="1"/>
  </si>
  <si>
    <t>事業用</t>
    <rPh sb="0" eb="3">
      <t>ジギョウヨウ</t>
    </rPh>
    <phoneticPr fontId="1"/>
  </si>
  <si>
    <t>自家用</t>
    <rPh sb="0" eb="3">
      <t>ジカヨウ</t>
    </rPh>
    <phoneticPr fontId="1"/>
  </si>
  <si>
    <t>WA20VP</t>
    <phoneticPr fontId="1"/>
  </si>
  <si>
    <t>CENNTROor不明</t>
    <phoneticPr fontId="1"/>
  </si>
  <si>
    <t>S</t>
    <phoneticPr fontId="1"/>
  </si>
  <si>
    <t>M</t>
    <phoneticPr fontId="1"/>
  </si>
  <si>
    <t>NHR48AF</t>
    <phoneticPr fontId="1"/>
  </si>
  <si>
    <t>NJR48AF</t>
    <phoneticPr fontId="1"/>
  </si>
  <si>
    <t>NJR48AM</t>
    <phoneticPr fontId="1"/>
  </si>
  <si>
    <t>NLR48AM</t>
    <phoneticPr fontId="1"/>
  </si>
  <si>
    <t>NPR48AM</t>
    <phoneticPr fontId="1"/>
  </si>
  <si>
    <t>基準額/台</t>
    <rPh sb="0" eb="3">
      <t>キジュンガク</t>
    </rPh>
    <rPh sb="4" eb="5">
      <t>ダイ</t>
    </rPh>
    <phoneticPr fontId="1"/>
  </si>
  <si>
    <t>㊞※</t>
    <phoneticPr fontId="1"/>
  </si>
  <si>
    <t>１.運輸、運送、倉庫</t>
    <phoneticPr fontId="1"/>
  </si>
  <si>
    <t>２.鉄道、道路関連</t>
    <phoneticPr fontId="1"/>
  </si>
  <si>
    <t>３.航空、宇宙関連</t>
    <phoneticPr fontId="1"/>
  </si>
  <si>
    <t>４.製造・商社、卸し、流通</t>
    <phoneticPr fontId="1"/>
  </si>
  <si>
    <t>５.飲食、小売り、コンビニ</t>
    <phoneticPr fontId="1"/>
  </si>
  <si>
    <t>６.服飾</t>
    <phoneticPr fontId="1"/>
  </si>
  <si>
    <t>７.建設、住宅、土木関連、</t>
    <phoneticPr fontId="1"/>
  </si>
  <si>
    <t>８.農林、水産</t>
    <phoneticPr fontId="1"/>
  </si>
  <si>
    <t>９.医療、福祉関連</t>
    <phoneticPr fontId="1"/>
  </si>
  <si>
    <t>１０.官公庁、地方公共団体、大学、研究機関</t>
    <phoneticPr fontId="1"/>
  </si>
  <si>
    <t>１１.電気、通信、情報、ＩＴ関連</t>
    <phoneticPr fontId="1"/>
  </si>
  <si>
    <t>経営する事業(買取)</t>
    <rPh sb="0" eb="2">
      <t>ケイエイ</t>
    </rPh>
    <rPh sb="4" eb="6">
      <t>ジギョウ</t>
    </rPh>
    <rPh sb="7" eb="9">
      <t>カイトリ</t>
    </rPh>
    <phoneticPr fontId="1"/>
  </si>
  <si>
    <t>経営する事業(リース )</t>
    <rPh sb="0" eb="2">
      <t>ケイエイ</t>
    </rPh>
    <rPh sb="4" eb="6">
      <t>ジギョウ</t>
    </rPh>
    <phoneticPr fontId="1"/>
  </si>
  <si>
    <t>車両の用途(買取)</t>
    <rPh sb="0" eb="2">
      <t>シャリョウ</t>
    </rPh>
    <rPh sb="3" eb="5">
      <t>ヨウト</t>
    </rPh>
    <rPh sb="6" eb="8">
      <t>カイトリ</t>
    </rPh>
    <phoneticPr fontId="1"/>
  </si>
  <si>
    <t>１.貨物運送</t>
    <phoneticPr fontId="1"/>
  </si>
  <si>
    <t>２.機材・部品運搬</t>
    <phoneticPr fontId="1"/>
  </si>
  <si>
    <t>３.塵芥運搬</t>
    <phoneticPr fontId="1"/>
  </si>
  <si>
    <t>４.特種用途</t>
    <phoneticPr fontId="1"/>
  </si>
  <si>
    <t>車両の用途(リース)</t>
    <rPh sb="0" eb="2">
      <t>シャリョウ</t>
    </rPh>
    <rPh sb="3" eb="5">
      <t>ヨウト</t>
    </rPh>
    <phoneticPr fontId="1"/>
  </si>
  <si>
    <t>補助対象経費</t>
    <rPh sb="0" eb="6">
      <t>ホジョタイショウケイヒ</t>
    </rPh>
    <phoneticPr fontId="1"/>
  </si>
  <si>
    <t>GXリーグへの表明(買取)</t>
    <rPh sb="7" eb="9">
      <t>ヒョウメイ</t>
    </rPh>
    <rPh sb="10" eb="12">
      <t>カイトリ</t>
    </rPh>
    <phoneticPr fontId="1"/>
  </si>
  <si>
    <t>(１)ＧＸリーグへの参画</t>
    <phoneticPr fontId="1"/>
  </si>
  <si>
    <t>(２)以下の取組</t>
    <phoneticPr fontId="1"/>
  </si>
  <si>
    <r>
      <t>＜トラックのみ申請専用＞</t>
    </r>
    <r>
      <rPr>
        <b/>
        <sz val="18"/>
        <rFont val="游ゴシック"/>
        <family val="3"/>
        <charset val="128"/>
        <scheme val="minor"/>
      </rPr>
      <t>交付申請時用Excelデータシート</t>
    </r>
    <rPh sb="7" eb="9">
      <t>シンセイ</t>
    </rPh>
    <rPh sb="9" eb="11">
      <t>センヨウ</t>
    </rPh>
    <rPh sb="12" eb="17">
      <t>コウフシンセイジ</t>
    </rPh>
    <rPh sb="17" eb="18">
      <t>ヨウ</t>
    </rPh>
    <phoneticPr fontId="1"/>
  </si>
  <si>
    <t>…必要な場合入力</t>
    <rPh sb="1" eb="3">
      <t>ヒツヨウ</t>
    </rPh>
    <rPh sb="4" eb="6">
      <t>バアイ</t>
    </rPh>
    <rPh sb="6" eb="8">
      <t>ニュウリョク</t>
    </rPh>
    <phoneticPr fontId="1"/>
  </si>
  <si>
    <t>…入力不要項目</t>
    <rPh sb="1" eb="5">
      <t>ニュウリョクフヨウ</t>
    </rPh>
    <rPh sb="5" eb="7">
      <t>コウモク</t>
    </rPh>
    <phoneticPr fontId="1"/>
  </si>
  <si>
    <t>…自動算出のため入力不要</t>
    <rPh sb="1" eb="5">
      <t>ジドウサンシュツ</t>
    </rPh>
    <rPh sb="8" eb="10">
      <t>ニュウリョク</t>
    </rPh>
    <rPh sb="10" eb="12">
      <t>フヨウ</t>
    </rPh>
    <phoneticPr fontId="1"/>
  </si>
  <si>
    <t>…入力必須</t>
    <rPh sb="1" eb="3">
      <t>ニュウリョク</t>
    </rPh>
    <rPh sb="3" eb="5">
      <t>ヒッス</t>
    </rPh>
    <phoneticPr fontId="1"/>
  </si>
  <si>
    <r>
      <t>※担当者郵便番号と担当者住所は書類の送付先となります。</t>
    </r>
    <r>
      <rPr>
        <sz val="11"/>
        <color rgb="FFFF0000"/>
        <rFont val="游ゴシック"/>
        <family val="3"/>
        <charset val="128"/>
        <scheme val="minor"/>
      </rPr>
      <t>申請者住所と異なる場合のみ入力</t>
    </r>
    <r>
      <rPr>
        <sz val="11"/>
        <color theme="1"/>
        <rFont val="游ゴシック"/>
        <family val="2"/>
        <charset val="128"/>
        <scheme val="minor"/>
      </rPr>
      <t>してください。</t>
    </r>
    <rPh sb="1" eb="4">
      <t>タントウシャ</t>
    </rPh>
    <rPh sb="4" eb="8">
      <t>ユウビンバンゴウ</t>
    </rPh>
    <rPh sb="9" eb="12">
      <t>タントウシャ</t>
    </rPh>
    <rPh sb="12" eb="14">
      <t>ジュウショ</t>
    </rPh>
    <rPh sb="15" eb="17">
      <t>ショルイ</t>
    </rPh>
    <rPh sb="18" eb="21">
      <t>ソウフサキ</t>
    </rPh>
    <rPh sb="27" eb="30">
      <t>シンセイシャ</t>
    </rPh>
    <rPh sb="30" eb="32">
      <t>ジュウショ</t>
    </rPh>
    <rPh sb="33" eb="34">
      <t>コト</t>
    </rPh>
    <rPh sb="36" eb="38">
      <t>バアイ</t>
    </rPh>
    <rPh sb="40" eb="42">
      <t>ニュウリョク</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</si>
  <si>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</si>
  <si>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</si>
  <si>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</si>
  <si>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</si>
  <si>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</si>
  <si>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</si>
  <si>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</si>
  <si>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</si>
  <si>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…エラーのため、エラー内容を確認してください</t>
    <rPh sb="11" eb="13">
      <t>ナイヨウ</t>
    </rPh>
    <rPh sb="14" eb="16">
      <t>カクニン</t>
    </rPh>
    <phoneticPr fontId="1"/>
  </si>
  <si>
    <t>自家用・事業用の別</t>
    <rPh sb="0" eb="3">
      <t>ジカヨウ</t>
    </rPh>
    <rPh sb="4" eb="7">
      <t>ジギョウヨウ</t>
    </rPh>
    <rPh sb="8" eb="9">
      <t>ベツ</t>
    </rPh>
    <phoneticPr fontId="1"/>
  </si>
  <si>
    <t>１</t>
    <phoneticPr fontId="1"/>
  </si>
  <si>
    <t>５</t>
  </si>
  <si>
    <t>１２</t>
  </si>
  <si>
    <t>１３</t>
  </si>
  <si>
    <t>２</t>
  </si>
  <si>
    <t>３</t>
  </si>
  <si>
    <t>４</t>
  </si>
  <si>
    <t>６</t>
  </si>
  <si>
    <t>７</t>
  </si>
  <si>
    <t>８</t>
  </si>
  <si>
    <t>９</t>
  </si>
  <si>
    <t>１０</t>
  </si>
  <si>
    <t>１１</t>
  </si>
  <si>
    <t>住　所 〒</t>
    <phoneticPr fontId="1"/>
  </si>
  <si>
    <t>申請者   住　所  〒</t>
    <phoneticPr fontId="1"/>
  </si>
  <si>
    <t>報告者　住　所  〒</t>
    <phoneticPr fontId="1"/>
  </si>
  <si>
    <t>2.5トン以下のバン・トラック</t>
    <phoneticPr fontId="1"/>
  </si>
  <si>
    <t>2.5トン超のトラック</t>
    <phoneticPr fontId="1"/>
  </si>
  <si>
    <t>BEV</t>
    <phoneticPr fontId="1"/>
  </si>
  <si>
    <t>PHEV</t>
    <phoneticPr fontId="1"/>
  </si>
  <si>
    <t>FCV</t>
    <phoneticPr fontId="1"/>
  </si>
  <si>
    <t>申請車両総重量/区分</t>
    <rPh sb="0" eb="4">
      <t>シンセイシャリョウ</t>
    </rPh>
    <rPh sb="4" eb="7">
      <t>ソウジュウリョウ</t>
    </rPh>
    <rPh sb="8" eb="10">
      <t>クブン</t>
    </rPh>
    <phoneticPr fontId="1"/>
  </si>
  <si>
    <t>１４.その他（</t>
    <rPh sb="5" eb="6">
      <t>タ</t>
    </rPh>
    <phoneticPr fontId="1"/>
  </si>
  <si>
    <t>商用車の電動化促進事業(トラック)　実施計画書（導入予定表）</t>
    <rPh sb="0" eb="3">
      <t>ショウヨウシャ</t>
    </rPh>
    <rPh sb="4" eb="11">
      <t>デンドウカソクシンジギョウ</t>
    </rPh>
    <rPh sb="18" eb="23">
      <t>ジッシケイカクショ</t>
    </rPh>
    <rPh sb="24" eb="29">
      <t>ドウニュウヨテイヒョウ</t>
    </rPh>
    <phoneticPr fontId="1"/>
  </si>
  <si>
    <t>補助対象車両</t>
    <rPh sb="0" eb="6">
      <t>ホジョタイショウシャリョウ</t>
    </rPh>
    <phoneticPr fontId="1"/>
  </si>
  <si>
    <t>事業者名又は個人の場合は氏名
注１</t>
    <rPh sb="0" eb="4">
      <t>ジギョウシャメイ</t>
    </rPh>
    <rPh sb="4" eb="5">
      <t>マタ</t>
    </rPh>
    <rPh sb="6" eb="8">
      <t>コジン</t>
    </rPh>
    <rPh sb="9" eb="11">
      <t>バアイ</t>
    </rPh>
    <rPh sb="12" eb="14">
      <t>シメイ</t>
    </rPh>
    <rPh sb="15" eb="16">
      <t>チュウ</t>
    </rPh>
    <phoneticPr fontId="1"/>
  </si>
  <si>
    <r>
      <t>種類</t>
    </r>
    <r>
      <rPr>
        <vertAlign val="superscript"/>
        <sz val="10"/>
        <color theme="1"/>
        <rFont val="ＭＳ Ｐ明朝"/>
        <family val="1"/>
        <charset val="128"/>
      </rPr>
      <t>注２</t>
    </r>
    <rPh sb="0" eb="2">
      <t>シュルイ</t>
    </rPh>
    <rPh sb="2" eb="3">
      <t>チュウ</t>
    </rPh>
    <phoneticPr fontId="1"/>
  </si>
  <si>
    <r>
      <rPr>
        <sz val="10"/>
        <color theme="1"/>
        <rFont val="ＭＳ Ｐ明朝"/>
        <family val="1"/>
        <charset val="128"/>
      </rPr>
      <t>区分</t>
    </r>
    <r>
      <rPr>
        <vertAlign val="superscript"/>
        <sz val="10"/>
        <color theme="1"/>
        <rFont val="ＭＳ Ｐ明朝"/>
        <family val="1"/>
        <charset val="128"/>
      </rPr>
      <t>注３</t>
    </r>
    <rPh sb="0" eb="2">
      <t>クブン</t>
    </rPh>
    <rPh sb="2" eb="3">
      <t>チュウ</t>
    </rPh>
    <phoneticPr fontId="1"/>
  </si>
  <si>
    <r>
      <t>車名</t>
    </r>
    <r>
      <rPr>
        <vertAlign val="superscript"/>
        <sz val="11"/>
        <color theme="1"/>
        <rFont val="ＭＳ Ｐ明朝"/>
        <family val="1"/>
        <charset val="128"/>
      </rPr>
      <t>注４</t>
    </r>
    <rPh sb="0" eb="2">
      <t>シャメイ</t>
    </rPh>
    <rPh sb="2" eb="3">
      <t>チュウ</t>
    </rPh>
    <phoneticPr fontId="1"/>
  </si>
  <si>
    <r>
      <t>通称名</t>
    </r>
    <r>
      <rPr>
        <vertAlign val="superscript"/>
        <sz val="11"/>
        <color theme="1"/>
        <rFont val="ＭＳ Ｐ明朝"/>
        <family val="1"/>
        <charset val="128"/>
      </rPr>
      <t>注４</t>
    </r>
    <rPh sb="0" eb="3">
      <t>ツウショウメイ</t>
    </rPh>
    <rPh sb="3" eb="4">
      <t>チュウ</t>
    </rPh>
    <phoneticPr fontId="1"/>
  </si>
  <si>
    <r>
      <rPr>
        <sz val="11"/>
        <color theme="1"/>
        <rFont val="ＭＳ Ｐ明朝"/>
        <family val="1"/>
        <charset val="128"/>
      </rPr>
      <t>型式</t>
    </r>
    <r>
      <rPr>
        <vertAlign val="superscript"/>
        <sz val="11"/>
        <color theme="1"/>
        <rFont val="ＭＳ Ｐ明朝"/>
        <family val="1"/>
        <charset val="128"/>
      </rPr>
      <t>注４</t>
    </r>
    <rPh sb="0" eb="2">
      <t>カタシキ</t>
    </rPh>
    <rPh sb="2" eb="3">
      <t>チュウ</t>
    </rPh>
    <phoneticPr fontId="1"/>
  </si>
  <si>
    <r>
      <t>バッテリーサイズ等</t>
    </r>
    <r>
      <rPr>
        <vertAlign val="superscript"/>
        <sz val="9"/>
        <color theme="1"/>
        <rFont val="ＭＳ Ｐ明朝"/>
        <family val="1"/>
        <charset val="128"/>
      </rPr>
      <t>注９</t>
    </r>
    <rPh sb="8" eb="9">
      <t>ナド</t>
    </rPh>
    <rPh sb="9" eb="10">
      <t>チュウ</t>
    </rPh>
    <phoneticPr fontId="1"/>
  </si>
  <si>
    <r>
      <t>導入計画台数</t>
    </r>
    <r>
      <rPr>
        <vertAlign val="superscript"/>
        <sz val="9"/>
        <color theme="1"/>
        <rFont val="ＭＳ Ｐ明朝"/>
        <family val="1"/>
        <charset val="128"/>
      </rPr>
      <t>注５</t>
    </r>
    <rPh sb="0" eb="6">
      <t>ドウニュウケイカクダイスウ</t>
    </rPh>
    <rPh sb="6" eb="7">
      <t>チュウ</t>
    </rPh>
    <phoneticPr fontId="1"/>
  </si>
  <si>
    <r>
      <t>補助対象経費</t>
    </r>
    <r>
      <rPr>
        <vertAlign val="superscript"/>
        <sz val="9"/>
        <color theme="1"/>
        <rFont val="ＭＳ Ｐ明朝"/>
        <family val="1"/>
        <charset val="128"/>
      </rPr>
      <t>注７</t>
    </r>
    <rPh sb="0" eb="6">
      <t>ホジョタイショウケイヒ</t>
    </rPh>
    <rPh sb="6" eb="7">
      <t>チュウ</t>
    </rPh>
    <phoneticPr fontId="1"/>
  </si>
  <si>
    <r>
      <t>交付申請額</t>
    </r>
    <r>
      <rPr>
        <vertAlign val="superscript"/>
        <sz val="9"/>
        <color theme="1"/>
        <rFont val="ＭＳ Ｐ明朝"/>
        <family val="1"/>
        <charset val="128"/>
      </rPr>
      <t>注８</t>
    </r>
    <rPh sb="0" eb="5">
      <t>コウフシンセイガク</t>
    </rPh>
    <rPh sb="5" eb="6">
      <t>チュウ</t>
    </rPh>
    <phoneticPr fontId="1"/>
  </si>
  <si>
    <t>バッテリーサイズ等で基準額が異なる場合は記入する</t>
    <phoneticPr fontId="1"/>
  </si>
  <si>
    <t>１２.レンタル</t>
    <phoneticPr fontId="1"/>
  </si>
  <si>
    <t>１４.その他</t>
    <rPh sb="5" eb="6">
      <t>タ</t>
    </rPh>
    <phoneticPr fontId="1"/>
  </si>
  <si>
    <t>１４</t>
    <phoneticPr fontId="1"/>
  </si>
  <si>
    <t>５.自社製品・荷物搬送</t>
    <phoneticPr fontId="1"/>
  </si>
  <si>
    <t>６.移動販売車</t>
    <phoneticPr fontId="1"/>
  </si>
  <si>
    <t>７.調理販売</t>
    <phoneticPr fontId="1"/>
  </si>
  <si>
    <t>８.レンタル</t>
    <phoneticPr fontId="1"/>
  </si>
  <si>
    <t>５</t>
    <phoneticPr fontId="1"/>
  </si>
  <si>
    <t>６</t>
    <phoneticPr fontId="1"/>
  </si>
  <si>
    <t>７</t>
    <phoneticPr fontId="1"/>
  </si>
  <si>
    <t>８</t>
    <phoneticPr fontId="1"/>
  </si>
  <si>
    <t>９</t>
    <phoneticPr fontId="1"/>
  </si>
  <si>
    <t>９.製品プロモーション・デモンストレーション</t>
    <phoneticPr fontId="1"/>
  </si>
  <si>
    <t>１０.その他</t>
    <phoneticPr fontId="1"/>
  </si>
  <si>
    <t>１０</t>
    <phoneticPr fontId="1"/>
  </si>
  <si>
    <t>１.貨物運送　　２.機材・部品運搬　　３.塵芥運搬　　４.特種用途
５.自社製品・荷物搬送　　６.移動販売車　　７.調理販売　　８.レンタル
９.製品プロモーション・デモンストレーション</t>
    <rPh sb="2" eb="6">
      <t>カモツウンソウ</t>
    </rPh>
    <rPh sb="10" eb="12">
      <t>キザイ</t>
    </rPh>
    <rPh sb="13" eb="15">
      <t>ブヒン</t>
    </rPh>
    <rPh sb="15" eb="17">
      <t>ウンパン</t>
    </rPh>
    <rPh sb="21" eb="23">
      <t>ジ</t>
    </rPh>
    <rPh sb="23" eb="25">
      <t>ウンパン</t>
    </rPh>
    <rPh sb="29" eb="33">
      <t>トクシュヨウト</t>
    </rPh>
    <rPh sb="36" eb="38">
      <t>ジシャ</t>
    </rPh>
    <rPh sb="38" eb="40">
      <t>セイヒン</t>
    </rPh>
    <rPh sb="41" eb="45">
      <t>ニモツハンソウ</t>
    </rPh>
    <rPh sb="49" eb="54">
      <t>イドウハンバイシャ</t>
    </rPh>
    <rPh sb="58" eb="62">
      <t>チョウリハンバイ</t>
    </rPh>
    <rPh sb="73" eb="75">
      <t>セイヒン</t>
    </rPh>
    <phoneticPr fontId="1"/>
  </si>
  <si>
    <t>１０.その他（</t>
    <rPh sb="5" eb="6">
      <t>タ</t>
    </rPh>
    <phoneticPr fontId="1"/>
  </si>
  <si>
    <t>本書式で記載に誤記入等が有った場合は、様式第１又は様式第１１の捨印にて修正する(金額以外)</t>
    <rPh sb="7" eb="10">
      <t>ゴキニュウ</t>
    </rPh>
    <phoneticPr fontId="1"/>
  </si>
  <si>
    <t>事業用</t>
    <rPh sb="0" eb="3">
      <t>ジギョウヨウ</t>
    </rPh>
    <phoneticPr fontId="1"/>
  </si>
  <si>
    <t>自家用</t>
    <rPh sb="0" eb="3">
      <t>ジカヨウ</t>
    </rPh>
    <phoneticPr fontId="1"/>
  </si>
  <si>
    <r>
      <t>本Excelデータシートの必要項目を記入すると、</t>
    </r>
    <r>
      <rPr>
        <b/>
        <sz val="11"/>
        <color rgb="FFFF0000"/>
        <rFont val="游ゴシック"/>
        <family val="3"/>
        <charset val="128"/>
        <scheme val="minor"/>
      </rPr>
      <t>様式第１の１(第５条関係)</t>
    </r>
    <r>
      <rPr>
        <sz val="11"/>
        <color theme="1"/>
        <rFont val="游ゴシック"/>
        <family val="2"/>
        <charset val="128"/>
        <scheme val="minor"/>
      </rPr>
      <t>・</t>
    </r>
    <r>
      <rPr>
        <b/>
        <sz val="11"/>
        <color rgb="FF0070C0"/>
        <rFont val="游ゴシック"/>
        <family val="3"/>
        <charset val="128"/>
        <scheme val="minor"/>
      </rPr>
      <t>様式第１(その７の１)</t>
    </r>
    <r>
      <rPr>
        <sz val="11"/>
        <color theme="1"/>
        <rFont val="游ゴシック"/>
        <family val="2"/>
        <charset val="128"/>
        <scheme val="minor"/>
      </rPr>
      <t>・</t>
    </r>
    <r>
      <rPr>
        <b/>
        <sz val="11"/>
        <color rgb="FF00B050"/>
        <rFont val="游ゴシック"/>
        <family val="3"/>
        <charset val="128"/>
        <scheme val="minor"/>
      </rPr>
      <t>様式第１(その８)</t>
    </r>
    <r>
      <rPr>
        <sz val="11"/>
        <color theme="1"/>
        <rFont val="游ゴシック"/>
        <family val="2"/>
        <charset val="128"/>
        <scheme val="minor"/>
      </rPr>
      <t>・</t>
    </r>
    <r>
      <rPr>
        <b/>
        <sz val="11"/>
        <color rgb="FFFFC000"/>
        <rFont val="游ゴシック"/>
        <family val="3"/>
        <charset val="128"/>
        <scheme val="minor"/>
      </rPr>
      <t>様式第１(その９)</t>
    </r>
    <r>
      <rPr>
        <b/>
        <sz val="11"/>
        <rFont val="游ゴシック"/>
        <family val="3"/>
        <charset val="128"/>
        <scheme val="minor"/>
      </rPr>
      <t>・</t>
    </r>
    <r>
      <rPr>
        <b/>
        <sz val="11"/>
        <color rgb="FF002060"/>
        <rFont val="游ゴシック"/>
        <family val="3"/>
        <charset val="128"/>
        <scheme val="minor"/>
      </rPr>
      <t>別添</t>
    </r>
    <r>
      <rPr>
        <sz val="11"/>
        <color theme="1"/>
        <rFont val="游ゴシック"/>
        <family val="2"/>
        <charset val="128"/>
        <scheme val="minor"/>
      </rPr>
      <t>が自動作成されます。</t>
    </r>
    <r>
      <rPr>
        <b/>
        <u/>
        <sz val="11"/>
        <rFont val="游ゴシック"/>
        <family val="3"/>
        <charset val="128"/>
        <scheme val="minor"/>
      </rPr>
      <t>※様式第１（その９）は該当事業者のみ提出</t>
    </r>
    <rPh sb="60" eb="63">
      <t>ヨウシキダイ</t>
    </rPh>
    <rPh sb="83" eb="86">
      <t>ヨウシキダイ</t>
    </rPh>
    <rPh sb="93" eb="95">
      <t>ガイトウ</t>
    </rPh>
    <rPh sb="95" eb="98">
      <t>ジギョウシャ</t>
    </rPh>
    <rPh sb="100" eb="102">
      <t>テイシュツ</t>
    </rPh>
    <phoneticPr fontId="1"/>
  </si>
  <si>
    <t>申請者住所</t>
    <phoneticPr fontId="1"/>
  </si>
  <si>
    <t>郵便番号（〒）</t>
    <rPh sb="0" eb="4">
      <t>ユウビンバンゴウ</t>
    </rPh>
    <phoneticPr fontId="1"/>
  </si>
  <si>
    <t>※担当者郵便番号（〒）</t>
    <rPh sb="1" eb="4">
      <t>タントウシャ</t>
    </rPh>
    <rPh sb="4" eb="8">
      <t>ユウビンバンゴウ</t>
    </rPh>
    <phoneticPr fontId="1"/>
  </si>
  <si>
    <t>貸渡先郵便番号（〒）</t>
    <rPh sb="0" eb="3">
      <t>カシワタシサキ</t>
    </rPh>
    <rPh sb="3" eb="7">
      <t>ユウビンバンゴウ</t>
    </rPh>
    <phoneticPr fontId="1"/>
  </si>
  <si>
    <t>　※様式第１に識別番号記載がある場合は押印省略可</t>
    <rPh sb="2" eb="4">
      <t>ヨウシキ</t>
    </rPh>
    <rPh sb="4" eb="5">
      <t>ダイ</t>
    </rPh>
    <rPh sb="7" eb="11">
      <t>シキベツバンゴウ</t>
    </rPh>
    <rPh sb="11" eb="13">
      <t>キサイ</t>
    </rPh>
    <rPh sb="16" eb="18">
      <t>バアイ</t>
    </rPh>
    <rPh sb="19" eb="23">
      <t>オウインショウリャク</t>
    </rPh>
    <rPh sb="23" eb="24">
      <t>カ</t>
    </rPh>
    <phoneticPr fontId="1"/>
  </si>
  <si>
    <t>委　任　状</t>
  </si>
  <si>
    <t>令和</t>
    <phoneticPr fontId="1"/>
  </si>
  <si>
    <t>年</t>
    <rPh sb="0" eb="1">
      <t>ネン</t>
    </rPh>
    <phoneticPr fontId="1"/>
  </si>
  <si>
    <t>月</t>
    <rPh sb="0" eb="1">
      <t>ガツ</t>
    </rPh>
    <phoneticPr fontId="1"/>
  </si>
  <si>
    <t>日</t>
    <rPh sb="0" eb="1">
      <t>ニチ</t>
    </rPh>
    <phoneticPr fontId="1"/>
  </si>
  <si>
    <t>一般財団法人環境優良車普及機構</t>
  </si>
  <si>
    <t>会　長　岩村　敬　殿</t>
  </si>
  <si>
    <t>住　　　所</t>
    <phoneticPr fontId="1"/>
  </si>
  <si>
    <r>
      <t>（委任者）</t>
    </r>
    <r>
      <rPr>
        <u/>
        <sz val="12"/>
        <color theme="1"/>
        <rFont val="ＭＳ 明朝"/>
        <family val="1"/>
        <charset val="128"/>
      </rPr>
      <t>　　　　　　　　</t>
    </r>
    <phoneticPr fontId="1"/>
  </si>
  <si>
    <t>名　　　称</t>
    <phoneticPr fontId="1"/>
  </si>
  <si>
    <t>代表者氏名</t>
    <phoneticPr fontId="1"/>
  </si>
  <si>
    <t>　㊞</t>
  </si>
  <si>
    <r>
      <t>（受任者）</t>
    </r>
    <r>
      <rPr>
        <u/>
        <sz val="12"/>
        <color theme="1"/>
        <rFont val="ＭＳ 明朝"/>
        <family val="1"/>
        <charset val="128"/>
      </rPr>
      <t>　　　　　　　　　　　</t>
    </r>
    <phoneticPr fontId="1"/>
  </si>
  <si>
    <t>代理人住所　</t>
  </si>
  <si>
    <t>氏　　　名</t>
    <phoneticPr fontId="1"/>
  </si>
  <si>
    <t>　当社</t>
    <phoneticPr fontId="1"/>
  </si>
  <si>
    <t>を代理人と定め、下記権限を委任します。</t>
  </si>
  <si>
    <t>記</t>
  </si>
  <si>
    <t>（委任事項）</t>
  </si>
  <si>
    <t>１．令和５年度　商用車の電動化促進事業（トラック）の補助金申請業務に</t>
    <rPh sb="8" eb="11">
      <t>ショウヨウシャ</t>
    </rPh>
    <rPh sb="12" eb="15">
      <t>デンドウカ</t>
    </rPh>
    <rPh sb="15" eb="19">
      <t>ソクシンジギョウ</t>
    </rPh>
    <phoneticPr fontId="1"/>
  </si>
  <si>
    <t>係る一切の権限を委任いたします。</t>
  </si>
  <si>
    <t>補助対象充電設備の申請番号</t>
    <rPh sb="0" eb="8">
      <t>ホジョタイショウジュウデンセツビ</t>
    </rPh>
    <rPh sb="9" eb="13">
      <t>シンセイバンゴウ</t>
    </rPh>
    <phoneticPr fontId="1"/>
  </si>
  <si>
    <t>様式第１の６</t>
    <phoneticPr fontId="1"/>
  </si>
  <si>
    <t>識別番号</t>
    <phoneticPr fontId="1"/>
  </si>
  <si>
    <t>令和　　年　　月　　日</t>
    <rPh sb="0" eb="2">
      <t>レイワ</t>
    </rPh>
    <rPh sb="4" eb="5">
      <t>ネン</t>
    </rPh>
    <rPh sb="7" eb="8">
      <t>ガツ</t>
    </rPh>
    <rPh sb="10" eb="11">
      <t>ニチ</t>
    </rPh>
    <phoneticPr fontId="1"/>
  </si>
  <si>
    <t>一般財団法人環境優良車普及機構</t>
    <phoneticPr fontId="1"/>
  </si>
  <si>
    <t xml:space="preserve">  代　表　理　事　　　　岩　村　　敬　殿</t>
    <phoneticPr fontId="1"/>
  </si>
  <si>
    <t>氏名又は名称</t>
    <phoneticPr fontId="1"/>
  </si>
  <si>
    <t>代表者役職・氏名</t>
    <phoneticPr fontId="1"/>
  </si>
  <si>
    <t>※識別番号記載がある電子申請の場合は押印省略可</t>
    <phoneticPr fontId="1"/>
  </si>
  <si>
    <t>令和５年度補正予算　脱炭素成長型経済構造移行推進対策費補助金</t>
    <phoneticPr fontId="1"/>
  </si>
  <si>
    <t>（商用車の電動化促進事業（トラック））</t>
    <phoneticPr fontId="1"/>
  </si>
  <si>
    <t>共同事業者申請書</t>
    <phoneticPr fontId="1"/>
  </si>
  <si>
    <t>標記について、以下のとおり申請します。</t>
    <phoneticPr fontId="1"/>
  </si>
  <si>
    <t>対策費補助金（商用車の電動化促進事業（トラック））に共同申請者として参画します。</t>
    <phoneticPr fontId="1"/>
  </si>
  <si>
    <t>本件責任者及び担当者の氏名、連絡先等</t>
    <phoneticPr fontId="1"/>
  </si>
  <si>
    <r>
      <t>申請者</t>
    </r>
    <r>
      <rPr>
        <vertAlign val="superscript"/>
        <sz val="11"/>
        <color theme="1"/>
        <rFont val="ＭＳ Ｐ明朝"/>
        <family val="1"/>
        <charset val="128"/>
      </rPr>
      <t>注１</t>
    </r>
    <r>
      <rPr>
        <sz val="11"/>
        <color theme="1"/>
        <rFont val="ＭＳ Ｐ明朝"/>
        <family val="1"/>
        <charset val="128"/>
      </rPr>
      <t>　 住　　所　〒</t>
    </r>
    <phoneticPr fontId="1"/>
  </si>
  <si>
    <r>
      <rPr>
        <u/>
        <sz val="11"/>
        <color theme="1"/>
        <rFont val="ＭＳ Ｐ明朝"/>
        <family val="1"/>
        <charset val="128"/>
      </rPr>
      <t>　　　　　　　　　　</t>
    </r>
    <r>
      <rPr>
        <sz val="11"/>
        <color theme="1"/>
        <rFont val="ＭＳ Ｐ明朝"/>
        <family val="1"/>
        <charset val="128"/>
      </rPr>
      <t>が代表申請者として実施する令和５年度補正予算脱炭素成長型経済構造移行推進</t>
    </r>
    <phoneticPr fontId="1"/>
  </si>
  <si>
    <t>円</t>
    <rPh sb="0" eb="1">
      <t>エン</t>
    </rPh>
    <phoneticPr fontId="1"/>
  </si>
  <si>
    <t>人</t>
    <rPh sb="0" eb="1">
      <t>ヒト</t>
    </rPh>
    <phoneticPr fontId="1"/>
  </si>
  <si>
    <t>１.運輸、運送、倉庫　　２.鉄道、道路関連　　３.航空、宇宙関連
４.製造　　・商社、卸し、流通　　５.飲食、小売り、コンビニ　　６.服飾
７.建設、住宅、土木関連、　　８.農林、水産　　９.医療、福祉関連
１０.官公庁、地方公共団体、大学、研究機関
１１.電気、通信、情報、ＩＴ関連
１２.レンタル　１３.ビル、ホテル、旅館、レジャー施設、各種サービス</t>
    <rPh sb="72" eb="74">
      <t>ケンセツ</t>
    </rPh>
    <rPh sb="75" eb="77">
      <t>ジュウタク</t>
    </rPh>
    <rPh sb="78" eb="82">
      <t>ドボクカンレン</t>
    </rPh>
    <rPh sb="87" eb="89">
      <t>ノウリン</t>
    </rPh>
    <rPh sb="90" eb="92">
      <t>スイサン</t>
    </rPh>
    <rPh sb="96" eb="98">
      <t>イリョウ</t>
    </rPh>
    <rPh sb="99" eb="103">
      <t>フクシカンレン</t>
    </rPh>
    <rPh sb="107" eb="110">
      <t>カンコウチョウ</t>
    </rPh>
    <rPh sb="111" eb="117">
      <t>チホウコウキョウダンタイ</t>
    </rPh>
    <rPh sb="118" eb="120">
      <t>ダイガク</t>
    </rPh>
    <rPh sb="121" eb="125">
      <t>ケンキュウキカン</t>
    </rPh>
    <rPh sb="129" eb="131">
      <t>デンキ</t>
    </rPh>
    <rPh sb="132" eb="134">
      <t>ツウシン</t>
    </rPh>
    <rPh sb="135" eb="137">
      <t>ジョウホウ</t>
    </rPh>
    <rPh sb="140" eb="142">
      <t>カンレン</t>
    </rPh>
    <rPh sb="161" eb="163">
      <t>リョカン</t>
    </rPh>
    <rPh sb="168" eb="170">
      <t>シセツ</t>
    </rPh>
    <rPh sb="171" eb="173">
      <t>カクシュ</t>
    </rPh>
    <phoneticPr fontId="1"/>
  </si>
  <si>
    <t>注２　本書式で記載に誤記入等が有った場合は、様式第１の捨印にて修正する</t>
    <rPh sb="0" eb="1">
      <t>チュウ</t>
    </rPh>
    <rPh sb="3" eb="6">
      <t>ホンショシキ</t>
    </rPh>
    <rPh sb="7" eb="9">
      <t>キサイ</t>
    </rPh>
    <rPh sb="10" eb="13">
      <t>ゴキニュウ</t>
    </rPh>
    <rPh sb="13" eb="14">
      <t>ナド</t>
    </rPh>
    <rPh sb="15" eb="16">
      <t>ア</t>
    </rPh>
    <rPh sb="18" eb="20">
      <t>バアイ</t>
    </rPh>
    <rPh sb="22" eb="24">
      <t>ヨウシキ</t>
    </rPh>
    <rPh sb="24" eb="25">
      <t>ダイ</t>
    </rPh>
    <rPh sb="27" eb="29">
      <t>ステイン</t>
    </rPh>
    <rPh sb="31" eb="33">
      <t>シュウセイ</t>
    </rPh>
    <phoneticPr fontId="1"/>
  </si>
  <si>
    <t>補助対象充電設備の申請番号
(複数番号がある場合は、１つのセルに１番号ずつ記入をしてください）</t>
    <rPh sb="0" eb="4">
      <t>ホジョタイショウ</t>
    </rPh>
    <rPh sb="4" eb="8">
      <t>ジュウデンセツビ</t>
    </rPh>
    <rPh sb="9" eb="13">
      <t>シンセイバンゴウ</t>
    </rPh>
    <rPh sb="15" eb="17">
      <t>フクスウ</t>
    </rPh>
    <rPh sb="17" eb="19">
      <t>バンゴウ</t>
    </rPh>
    <rPh sb="22" eb="24">
      <t>バアイ</t>
    </rPh>
    <rPh sb="33" eb="35">
      <t>バンゴウ</t>
    </rPh>
    <rPh sb="37" eb="39">
      <t>キニュウ</t>
    </rPh>
    <phoneticPr fontId="1"/>
  </si>
  <si>
    <t>る法律(昭和３０年法律第１７９号)、補助金等に係る予算の執行の適正化に関する法律施行令(昭和３０</t>
    <rPh sb="1" eb="3">
      <t>ホウリツ</t>
    </rPh>
    <rPh sb="4" eb="6">
      <t>ショウワ</t>
    </rPh>
    <rPh sb="8" eb="10">
      <t>ホウリツ</t>
    </rPh>
    <rPh sb="10" eb="11">
      <t>ダイ</t>
    </rPh>
    <rPh sb="17" eb="20">
      <t>ホジョキン</t>
    </rPh>
    <rPh sb="20" eb="21">
      <t>ナド</t>
    </rPh>
    <rPh sb="22" eb="23">
      <t>カカワ</t>
    </rPh>
    <rPh sb="24" eb="26">
      <t>ヨサン</t>
    </rPh>
    <rPh sb="27" eb="29">
      <t>シッコウ</t>
    </rPh>
    <rPh sb="30" eb="33">
      <t>テキセイカ</t>
    </rPh>
    <rPh sb="34" eb="35">
      <t>カン</t>
    </rPh>
    <rPh sb="37" eb="39">
      <t>ホウリツ</t>
    </rPh>
    <rPh sb="40" eb="42">
      <t>シコウ</t>
    </rPh>
    <rPh sb="42" eb="43">
      <t>レイ</t>
    </rPh>
    <rPh sb="43" eb="45">
      <t>ショウワ</t>
    </rPh>
    <phoneticPr fontId="1"/>
  </si>
  <si>
    <t>貸渡先代表者役職</t>
    <rPh sb="0" eb="3">
      <t>カシワタシサキ</t>
    </rPh>
    <rPh sb="3" eb="6">
      <t>ダイヒョウシャ</t>
    </rPh>
    <rPh sb="6" eb="8">
      <t>ヤクショク</t>
    </rPh>
    <phoneticPr fontId="1"/>
  </si>
  <si>
    <t>貸渡先代表者氏名</t>
    <rPh sb="0" eb="3">
      <t>カシワタシサキ</t>
    </rPh>
    <rPh sb="3" eb="6">
      <t>ダイヒョウシャ</t>
    </rPh>
    <rPh sb="6" eb="8">
      <t>シメイ</t>
    </rPh>
    <phoneticPr fontId="1"/>
  </si>
  <si>
    <t>氏名又は名称</t>
    <phoneticPr fontId="1"/>
  </si>
  <si>
    <t>代表者役職・氏名</t>
    <phoneticPr fontId="1"/>
  </si>
  <si>
    <t>(車両使用者)</t>
    <phoneticPr fontId="1"/>
  </si>
  <si>
    <t>ホンダ</t>
    <phoneticPr fontId="1"/>
  </si>
  <si>
    <t>N-VAN e:G</t>
    <phoneticPr fontId="1"/>
  </si>
  <si>
    <t>N-VAN e:L2</t>
    <phoneticPr fontId="1"/>
  </si>
  <si>
    <t>N-VAN e:L4</t>
    <phoneticPr fontId="1"/>
  </si>
  <si>
    <t>N-VAN e:FUN</t>
    <phoneticPr fontId="1"/>
  </si>
  <si>
    <t>JJ3AGDY</t>
    <phoneticPr fontId="1"/>
  </si>
  <si>
    <t>JJ3AGEY</t>
    <phoneticPr fontId="1"/>
  </si>
  <si>
    <t>JJ3AGFY</t>
    <phoneticPr fontId="1"/>
  </si>
  <si>
    <t>JJ3AGGY</t>
    <phoneticPr fontId="1"/>
  </si>
  <si>
    <t>23MYeKクロス EV（Gビジネスパッケージグレード）</t>
    <phoneticPr fontId="1"/>
  </si>
  <si>
    <t>23MYeKクロス EV（Gグレード）</t>
    <phoneticPr fontId="1"/>
  </si>
  <si>
    <t>23MYeKクロス EV（Pグレード）</t>
    <phoneticPr fontId="1"/>
  </si>
  <si>
    <t>25MYeKクロス EV（Gビジネスパッケージグレード）</t>
    <phoneticPr fontId="1"/>
  </si>
  <si>
    <t>25MYeKクロス EV（Gグレード）</t>
    <phoneticPr fontId="1"/>
  </si>
  <si>
    <t>25MYeKクロス EV（Pグレード）</t>
    <phoneticPr fontId="1"/>
  </si>
  <si>
    <t>ZAA</t>
    <phoneticPr fontId="1"/>
  </si>
  <si>
    <t>B5AWLDCB</t>
    <phoneticPr fontId="1"/>
  </si>
  <si>
    <t>B5AWLDEB</t>
    <phoneticPr fontId="1"/>
  </si>
  <si>
    <t>U69VHLDDI</t>
    <phoneticPr fontId="1"/>
  </si>
  <si>
    <t>U69VHLDDH</t>
    <phoneticPr fontId="1"/>
  </si>
  <si>
    <t>ニッサン</t>
    <phoneticPr fontId="1"/>
  </si>
  <si>
    <t>クリッパーEV2シーター</t>
    <phoneticPr fontId="1"/>
  </si>
  <si>
    <t>クリッパーEV4シーター</t>
    <phoneticPr fontId="1"/>
  </si>
  <si>
    <t>U79VHLDDG</t>
    <phoneticPr fontId="1"/>
  </si>
  <si>
    <t>U79VHLDDF</t>
    <phoneticPr fontId="1"/>
  </si>
  <si>
    <t>TVC-700</t>
    <phoneticPr fontId="1"/>
  </si>
  <si>
    <t>ZM6</t>
    <phoneticPr fontId="1"/>
  </si>
  <si>
    <t>フォトンor不明</t>
    <phoneticPr fontId="1"/>
  </si>
  <si>
    <t>eAUMARK</t>
    <phoneticPr fontId="1"/>
  </si>
  <si>
    <t>U79VHLDDI</t>
    <phoneticPr fontId="1"/>
  </si>
  <si>
    <t>U79VHLDDH</t>
    <phoneticPr fontId="1"/>
  </si>
  <si>
    <t>日産サクラSグレード</t>
    <rPh sb="0" eb="2">
      <t>ニッサン</t>
    </rPh>
    <phoneticPr fontId="1"/>
  </si>
  <si>
    <t>日産サクラXグレード</t>
    <rPh sb="0" eb="2">
      <t>ニッサン</t>
    </rPh>
    <phoneticPr fontId="1"/>
  </si>
  <si>
    <t>日産サクラ90周年記念車</t>
    <rPh sb="0" eb="2">
      <t>ニッサン</t>
    </rPh>
    <rPh sb="7" eb="9">
      <t>シュウネン</t>
    </rPh>
    <rPh sb="9" eb="12">
      <t>キネンシャ</t>
    </rPh>
    <phoneticPr fontId="1"/>
  </si>
  <si>
    <t>日産サクラGグレード</t>
    <rPh sb="0" eb="2">
      <t>ニッサン</t>
    </rPh>
    <phoneticPr fontId="1"/>
  </si>
  <si>
    <t>B6AW</t>
    <phoneticPr fontId="1"/>
  </si>
  <si>
    <t>１３.ビル、ホテル、旅館、レジャー施設、各種サービス</t>
    <phoneticPr fontId="1"/>
  </si>
  <si>
    <t>2025/1/22更新</t>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</si>
</sst>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0_ "/>
    <numFmt numFmtId="178" formatCode="#,##0_ "/>
    <numFmt numFmtId="179" formatCode="[$-411]ggge&quot;年&quot;m&quot;月&quot;d&quot;日&quot;;@"/>
    <numFmt numFmtId="180" formatCode="#,##0_);[Red]\(#,##0\)"/>
  </numFmts>
  <fonts count="32" x14ac:knownFonts="1">
    <font>
      <sz val="11"/>
      <color theme="1"/>
      <name val="游ゴシック"/>
      <family val="2"/>
      <charset val="128"/>
      <scheme val="minor"/>
    </font>
    <font>
      <sz val="6"/>
      <name val="游ゴシック"/>
      <family val="2"/>
      <charset val="128"/>
      <scheme val="minor"/>
    </font>
    <font>
      <b/>
      <sz val="16"/>
      <color theme="0"/>
      <name val="游ゴシック"/>
      <family val="3"/>
      <charset val="128"/>
      <scheme val="minor"/>
    </font>
    <font>
      <sz val="11"/>
      <color theme="1"/>
      <name val="ＭＳ Ｐ明朝"/>
      <family val="1"/>
      <charset val="128"/>
    </font>
    <font>
      <vertAlign val="superscript"/>
      <sz val="11"/>
      <color theme="1"/>
      <name val="ＭＳ Ｐ明朝"/>
      <family val="1"/>
      <charset val="128"/>
    </font>
    <font>
      <sz val="9"/>
      <color theme="1"/>
      <name val="ＭＳ Ｐ明朝"/>
      <family val="1"/>
      <charset val="128"/>
    </font>
    <font>
      <sz val="8"/>
      <color theme="1"/>
      <name val="ＭＳ Ｐ明朝"/>
      <family val="1"/>
      <charset val="128"/>
    </font>
    <font>
      <sz val="10"/>
      <color theme="1"/>
      <name val="ＭＳ Ｐ明朝"/>
      <family val="1"/>
      <charset val="128"/>
    </font>
    <font>
      <b/>
      <sz val="11"/>
      <color theme="1"/>
      <name val="ＭＳ Ｐ明朝"/>
      <family val="1"/>
      <charset val="128"/>
    </font>
    <font>
      <vertAlign val="superscript"/>
      <sz val="10"/>
      <color theme="1"/>
      <name val="ＭＳ Ｐ明朝"/>
      <family val="1"/>
      <charset val="128"/>
    </font>
    <font>
      <vertAlign val="superscript"/>
      <sz val="9"/>
      <color theme="1"/>
      <name val="ＭＳ Ｐ明朝"/>
      <family val="1"/>
      <charset val="128"/>
    </font>
    <font>
      <sz val="14"/>
      <color theme="1"/>
      <name val="ＭＳ Ｐ明朝"/>
      <family val="1"/>
      <charset val="128"/>
    </font>
    <font>
      <sz val="11"/>
      <color theme="1"/>
      <name val="游ゴシック"/>
      <family val="2"/>
      <charset val="128"/>
      <scheme val="minor"/>
    </font>
    <font>
      <b/>
      <sz val="11"/>
      <color rgb="FFFF0000"/>
      <name val="游ゴシック"/>
      <family val="3"/>
      <charset val="128"/>
      <scheme val="minor"/>
    </font>
    <font>
      <b/>
      <sz val="14"/>
      <color rgb="FFFF0000"/>
      <name val="游ゴシック"/>
      <family val="3"/>
      <charset val="128"/>
      <scheme val="minor"/>
    </font>
    <font>
      <b/>
      <sz val="11"/>
      <color theme="0"/>
      <name val="游ゴシック"/>
      <family val="3"/>
      <charset val="128"/>
      <scheme val="minor"/>
    </font>
    <font>
      <b/>
      <sz val="11"/>
      <name val="游ゴシック"/>
      <family val="3"/>
      <charset val="128"/>
      <scheme val="minor"/>
    </font>
    <font>
      <b/>
      <sz val="18"/>
      <color rgb="FFFF0000"/>
      <name val="游ゴシック"/>
      <family val="3"/>
      <charset val="128"/>
      <scheme val="minor"/>
    </font>
    <font>
      <b/>
      <sz val="18"/>
      <name val="游ゴシック"/>
      <family val="3"/>
      <charset val="128"/>
      <scheme val="minor"/>
    </font>
    <font>
      <sz val="11"/>
      <color rgb="FFFF0000"/>
      <name val="游ゴシック"/>
      <family val="3"/>
      <charset val="128"/>
      <scheme val="minor"/>
    </font>
    <font>
      <b/>
      <sz val="11"/>
      <color rgb="FF0070C0"/>
      <name val="游ゴシック"/>
      <family val="3"/>
      <charset val="128"/>
      <scheme val="minor"/>
    </font>
    <font>
      <b/>
      <sz val="11"/>
      <color rgb="FF00B050"/>
      <name val="游ゴシック"/>
      <family val="3"/>
      <charset val="128"/>
      <scheme val="minor"/>
    </font>
    <font>
      <b/>
      <sz val="11"/>
      <color rgb="FFFFC000"/>
      <name val="游ゴシック"/>
      <family val="3"/>
      <charset val="128"/>
      <scheme val="minor"/>
    </font>
    <font>
      <b/>
      <sz val="11"/>
      <color rgb="FF002060"/>
      <name val="游ゴシック"/>
      <family val="3"/>
      <charset val="128"/>
      <scheme val="minor"/>
    </font>
    <font>
      <sz val="11"/>
      <name val="游ゴシック"/>
      <family val="3"/>
      <charset val="128"/>
      <scheme val="minor"/>
    </font>
    <font>
      <b/>
      <u/>
      <sz val="11"/>
      <name val="游ゴシック"/>
      <family val="3"/>
      <charset val="128"/>
      <scheme val="minor"/>
    </font>
    <font>
      <sz val="12"/>
      <color theme="1"/>
      <name val="ＭＳ 明朝"/>
      <family val="1"/>
      <charset val="128"/>
    </font>
    <font>
      <sz val="16"/>
      <color theme="1"/>
      <name val="ＭＳ 明朝"/>
      <family val="1"/>
      <charset val="128"/>
    </font>
    <font>
      <sz val="11"/>
      <color theme="1"/>
      <name val="ＭＳ 明朝"/>
      <family val="1"/>
      <charset val="128"/>
    </font>
    <font>
      <u/>
      <sz val="12"/>
      <color theme="1"/>
      <name val="ＭＳ 明朝"/>
      <family val="1"/>
      <charset val="128"/>
    </font>
    <font>
      <sz val="12"/>
      <color theme="1"/>
      <name val="Century"/>
      <family val="1"/>
    </font>
    <font>
      <u/>
      <sz val="11"/>
      <color theme="1"/>
      <name val="ＭＳ Ｐ明朝"/>
      <family val="1"/>
      <charset val="128"/>
    </font>
  </fonts>
  <fills count="10">
    <fill>
      <patternFill patternType="none"/>
    </fill>
    <fill>
      <patternFill patternType="gray125"/>
    </fill>
    <fill>
      <patternFill patternType="solid">
        <fgColor theme="8" tint="-0.249977111117893"/>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00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diagonal/>
    </border>
    <border>
      <left/>
      <right style="thin">
        <color auto="1"/>
      </right>
      <top style="medium">
        <color auto="1"/>
      </top>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top style="thin">
        <color auto="1"/>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auto="1"/>
      </right>
      <top/>
      <bottom/>
      <diagonal/>
    </border>
    <border>
      <left style="thin">
        <color indexed="64"/>
      </left>
      <right style="thin">
        <color indexed="64"/>
      </right>
      <top/>
      <bottom style="thin">
        <color indexed="64"/>
      </bottom>
      <diagonal/>
    </border>
    <border diagonalUp="1">
      <left style="thin">
        <color auto="1"/>
      </left>
      <right style="medium">
        <color auto="1"/>
      </right>
      <top style="medium">
        <color auto="1"/>
      </top>
      <bottom style="medium">
        <color auto="1"/>
      </bottom>
      <diagonal style="thin">
        <color auto="1"/>
      </diagonal>
    </border>
    <border diagonalUp="1">
      <left style="thin">
        <color auto="1"/>
      </left>
      <right style="thin">
        <color auto="1"/>
      </right>
      <top style="medium">
        <color auto="1"/>
      </top>
      <bottom style="medium">
        <color auto="1"/>
      </bottom>
      <diagonal style="thin">
        <color auto="1"/>
      </diagonal>
    </border>
    <border>
      <left style="thin">
        <color indexed="64"/>
      </left>
      <right style="medium">
        <color auto="1"/>
      </right>
      <top/>
      <bottom style="thin">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right/>
      <top style="mediumDashDot">
        <color auto="1"/>
      </top>
      <bottom/>
      <diagonal/>
    </border>
    <border>
      <left/>
      <right style="medium">
        <color auto="1"/>
      </right>
      <top style="thin">
        <color indexed="64"/>
      </top>
      <bottom/>
      <diagonal/>
    </border>
    <border>
      <left/>
      <right style="medium">
        <color auto="1"/>
      </right>
      <top/>
      <bottom style="thin">
        <color auto="1"/>
      </bottom>
      <diagonal/>
    </border>
    <border>
      <left style="thin">
        <color auto="1"/>
      </left>
      <right/>
      <top style="thin">
        <color auto="1"/>
      </top>
      <bottom style="medium">
        <color auto="1"/>
      </bottom>
      <diagonal/>
    </border>
    <border>
      <left/>
      <right style="thin">
        <color indexed="64"/>
      </right>
      <top style="thin">
        <color indexed="64"/>
      </top>
      <bottom style="medium">
        <color auto="1"/>
      </bottom>
      <diagonal/>
    </border>
    <border>
      <left/>
      <right/>
      <top/>
      <bottom style="hair">
        <color auto="1"/>
      </bottom>
      <diagonal/>
    </border>
    <border>
      <left/>
      <right/>
      <top style="hair">
        <color auto="1"/>
      </top>
      <bottom style="hair">
        <color auto="1"/>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33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lignment vertical="center"/>
    </xf>
    <xf numFmtId="0" fontId="3" fillId="0" borderId="0" xfId="0" applyFont="1" applyBorder="1" applyAlignment="1">
      <alignment vertical="center"/>
    </xf>
    <xf numFmtId="0" fontId="5" fillId="0" borderId="0" xfId="0" applyFont="1">
      <alignment vertical="center"/>
    </xf>
    <xf numFmtId="0" fontId="3" fillId="0" borderId="26" xfId="0" applyFont="1" applyBorder="1">
      <alignment vertical="center"/>
    </xf>
    <xf numFmtId="0" fontId="3" fillId="0" borderId="28" xfId="0" applyFont="1" applyBorder="1">
      <alignment vertical="center"/>
    </xf>
    <xf numFmtId="0" fontId="3" fillId="0" borderId="29" xfId="0" applyFont="1" applyBorder="1">
      <alignment vertical="center"/>
    </xf>
    <xf numFmtId="0" fontId="6" fillId="0" borderId="0" xfId="0" applyFont="1">
      <alignment vertical="center"/>
    </xf>
    <xf numFmtId="0" fontId="3" fillId="0" borderId="0" xfId="0" applyFont="1" applyAlignment="1">
      <alignment vertical="center"/>
    </xf>
    <xf numFmtId="0" fontId="3" fillId="0" borderId="24" xfId="0" applyFont="1" applyBorder="1" applyAlignment="1">
      <alignment vertical="center"/>
    </xf>
    <xf numFmtId="0" fontId="3" fillId="0" borderId="23" xfId="0" applyFont="1" applyBorder="1" applyAlignment="1">
      <alignment vertical="center"/>
    </xf>
    <xf numFmtId="0" fontId="3" fillId="0" borderId="26" xfId="0" applyFont="1" applyBorder="1" applyAlignment="1">
      <alignment vertical="center"/>
    </xf>
    <xf numFmtId="0" fontId="3" fillId="0" borderId="0" xfId="0" applyFont="1" applyBorder="1">
      <alignment vertical="center"/>
    </xf>
    <xf numFmtId="0" fontId="3" fillId="0" borderId="0" xfId="0" applyFont="1" applyBorder="1" applyAlignment="1">
      <alignment vertical="center" wrapText="1"/>
    </xf>
    <xf numFmtId="0" fontId="3" fillId="0" borderId="0" xfId="0" applyFont="1" applyBorder="1" applyAlignment="1">
      <alignment horizontal="left" vertical="center"/>
    </xf>
    <xf numFmtId="0" fontId="6" fillId="0" borderId="0" xfId="0" applyFont="1" applyBorder="1">
      <alignment vertical="center"/>
    </xf>
    <xf numFmtId="0" fontId="3" fillId="0" borderId="23" xfId="0" applyFont="1" applyBorder="1">
      <alignment vertical="center"/>
    </xf>
    <xf numFmtId="0" fontId="3" fillId="0" borderId="24" xfId="0" applyFont="1" applyBorder="1">
      <alignment vertical="center"/>
    </xf>
    <xf numFmtId="0" fontId="6" fillId="0" borderId="25" xfId="0" applyFont="1" applyBorder="1">
      <alignment vertical="center"/>
    </xf>
    <xf numFmtId="0" fontId="6" fillId="0" borderId="26" xfId="0" applyFont="1" applyBorder="1">
      <alignment vertical="center"/>
    </xf>
    <xf numFmtId="0" fontId="6" fillId="0" borderId="27" xfId="0" applyFont="1" applyBorder="1">
      <alignment vertical="center"/>
    </xf>
    <xf numFmtId="0" fontId="7" fillId="0" borderId="0" xfId="0" applyFont="1" applyBorder="1">
      <alignment vertical="center"/>
    </xf>
    <xf numFmtId="0" fontId="8" fillId="0" borderId="0" xfId="0" applyFont="1">
      <alignment vertical="center"/>
    </xf>
    <xf numFmtId="0" fontId="3" fillId="0" borderId="6" xfId="0" applyFont="1" applyBorder="1">
      <alignment vertical="center"/>
    </xf>
    <xf numFmtId="0" fontId="3" fillId="0" borderId="31" xfId="0" applyFont="1" applyBorder="1">
      <alignment vertical="center"/>
    </xf>
    <xf numFmtId="0" fontId="3" fillId="0" borderId="43" xfId="0" applyFont="1" applyBorder="1">
      <alignment vertical="center"/>
    </xf>
    <xf numFmtId="0" fontId="3" fillId="0" borderId="8" xfId="0" applyFont="1" applyBorder="1">
      <alignment vertical="center"/>
    </xf>
    <xf numFmtId="0" fontId="3" fillId="0" borderId="32" xfId="0" applyFont="1" applyBorder="1">
      <alignment vertical="center"/>
    </xf>
    <xf numFmtId="0" fontId="3" fillId="0" borderId="6" xfId="0" applyFont="1" applyBorder="1" applyAlignment="1">
      <alignment vertical="center" wrapText="1"/>
    </xf>
    <xf numFmtId="0" fontId="3" fillId="0" borderId="31" xfId="0" applyFont="1" applyBorder="1" applyAlignment="1">
      <alignment vertical="center" wrapText="1"/>
    </xf>
    <xf numFmtId="0" fontId="3" fillId="0" borderId="8" xfId="0" applyFont="1" applyBorder="1" applyAlignment="1">
      <alignment vertical="center" wrapText="1"/>
    </xf>
    <xf numFmtId="0" fontId="3" fillId="0" borderId="32" xfId="0" applyFont="1" applyBorder="1" applyAlignment="1">
      <alignment vertical="center" wrapText="1"/>
    </xf>
    <xf numFmtId="0" fontId="3" fillId="0" borderId="0" xfId="0" applyFont="1" applyAlignment="1">
      <alignment horizontal="left" vertical="center"/>
    </xf>
    <xf numFmtId="0" fontId="3" fillId="0" borderId="20" xfId="0" applyFont="1" applyBorder="1" applyAlignment="1">
      <alignment vertical="center" wrapText="1"/>
    </xf>
    <xf numFmtId="0" fontId="3" fillId="0" borderId="21" xfId="0" applyFont="1" applyBorder="1" applyAlignment="1">
      <alignment vertical="center"/>
    </xf>
    <xf numFmtId="0" fontId="3" fillId="0" borderId="21" xfId="0" applyFont="1" applyBorder="1">
      <alignment vertical="center"/>
    </xf>
    <xf numFmtId="0" fontId="3" fillId="0" borderId="22" xfId="0" applyFont="1" applyBorder="1">
      <alignment vertical="center"/>
    </xf>
    <xf numFmtId="0" fontId="3" fillId="0" borderId="25" xfId="0" applyFont="1" applyBorder="1" applyAlignment="1">
      <alignment vertical="center" wrapText="1"/>
    </xf>
    <xf numFmtId="0" fontId="3" fillId="0" borderId="27" xfId="0" applyFont="1" applyBorder="1">
      <alignment vertical="center"/>
    </xf>
    <xf numFmtId="0" fontId="5" fillId="0" borderId="0" xfId="0" applyFont="1" applyBorder="1" applyAlignment="1">
      <alignment vertical="center"/>
    </xf>
    <xf numFmtId="0" fontId="5" fillId="0" borderId="0" xfId="0" applyFont="1" applyBorder="1">
      <alignment vertical="center"/>
    </xf>
    <xf numFmtId="0" fontId="5" fillId="0" borderId="0" xfId="0" applyFont="1" applyAlignment="1">
      <alignment horizontal="left" vertical="center"/>
    </xf>
    <xf numFmtId="0" fontId="3" fillId="0" borderId="0" xfId="0" quotePrefix="1" applyFont="1" applyBorder="1" applyAlignment="1">
      <alignment vertical="center"/>
    </xf>
    <xf numFmtId="0" fontId="11" fillId="0" borderId="0" xfId="0" applyFont="1">
      <alignment vertical="center"/>
    </xf>
    <xf numFmtId="0" fontId="3" fillId="0" borderId="0" xfId="0" applyFont="1" applyAlignment="1">
      <alignment horizontal="center" vertical="center"/>
    </xf>
    <xf numFmtId="0" fontId="0" fillId="0" borderId="21" xfId="0" applyBorder="1" applyAlignment="1">
      <alignment vertical="center"/>
    </xf>
    <xf numFmtId="176" fontId="0" fillId="0" borderId="28" xfId="0" applyNumberFormat="1" applyBorder="1" applyAlignment="1">
      <alignment vertical="center"/>
    </xf>
    <xf numFmtId="176" fontId="0" fillId="0" borderId="29" xfId="0" applyNumberFormat="1" applyBorder="1" applyAlignment="1">
      <alignment vertical="center"/>
    </xf>
    <xf numFmtId="0" fontId="0" fillId="0" borderId="51" xfId="0" applyBorder="1" applyAlignment="1">
      <alignment vertical="center"/>
    </xf>
    <xf numFmtId="0" fontId="0" fillId="0" borderId="51" xfId="0" applyBorder="1" applyAlignment="1">
      <alignment horizontal="left" vertical="center"/>
    </xf>
    <xf numFmtId="176" fontId="0" fillId="0" borderId="29" xfId="0" applyNumberFormat="1" applyFill="1" applyBorder="1" applyAlignment="1">
      <alignment horizontal="center" vertical="center"/>
    </xf>
    <xf numFmtId="0" fontId="0" fillId="0" borderId="29" xfId="0" applyFill="1" applyBorder="1" applyAlignment="1">
      <alignment horizontal="center" vertical="center"/>
    </xf>
    <xf numFmtId="176" fontId="0" fillId="0" borderId="28" xfId="0" applyNumberFormat="1" applyFill="1" applyBorder="1" applyAlignment="1">
      <alignment vertical="center"/>
    </xf>
    <xf numFmtId="176" fontId="0" fillId="0" borderId="29" xfId="0" applyNumberFormat="1" applyFill="1" applyBorder="1" applyAlignment="1">
      <alignment vertical="center"/>
    </xf>
    <xf numFmtId="0" fontId="0" fillId="0" borderId="30" xfId="0" applyFill="1" applyBorder="1" applyAlignment="1">
      <alignment vertical="center"/>
    </xf>
    <xf numFmtId="0" fontId="14" fillId="0" borderId="0" xfId="0" applyFont="1">
      <alignment vertical="center"/>
    </xf>
    <xf numFmtId="3" fontId="0" fillId="0" borderId="0" xfId="0" applyNumberFormat="1">
      <alignment vertical="center"/>
    </xf>
    <xf numFmtId="0" fontId="5" fillId="0" borderId="0" xfId="0" applyFont="1" applyAlignment="1">
      <alignment horizontal="right" vertical="center"/>
    </xf>
    <xf numFmtId="0" fontId="5" fillId="0" borderId="0" xfId="0" applyFont="1" applyAlignment="1">
      <alignment vertical="center"/>
    </xf>
    <xf numFmtId="0" fontId="7" fillId="0" borderId="0" xfId="0" applyFont="1">
      <alignment vertical="center"/>
    </xf>
    <xf numFmtId="0" fontId="3" fillId="0" borderId="23" xfId="0" applyFont="1" applyBorder="1" applyAlignment="1">
      <alignment vertical="top"/>
    </xf>
    <xf numFmtId="0" fontId="3" fillId="0" borderId="0" xfId="0" applyFont="1" applyBorder="1" applyAlignment="1">
      <alignment vertical="top"/>
    </xf>
    <xf numFmtId="0" fontId="3" fillId="0" borderId="24" xfId="0" applyFont="1" applyBorder="1" applyAlignment="1">
      <alignment vertical="top"/>
    </xf>
    <xf numFmtId="0" fontId="3" fillId="0" borderId="25" xfId="0" applyFont="1" applyBorder="1" applyAlignment="1">
      <alignment vertical="top"/>
    </xf>
    <xf numFmtId="0" fontId="3" fillId="0" borderId="26" xfId="0" applyFont="1" applyBorder="1" applyAlignment="1">
      <alignment vertical="top"/>
    </xf>
    <xf numFmtId="0" fontId="3" fillId="0" borderId="27" xfId="0" applyFont="1" applyBorder="1" applyAlignment="1">
      <alignment vertical="top"/>
    </xf>
    <xf numFmtId="0" fontId="0" fillId="0" borderId="0" xfId="0" applyAlignment="1">
      <alignment vertical="center"/>
    </xf>
    <xf numFmtId="38" fontId="0" fillId="0" borderId="0" xfId="1" applyFont="1" applyFill="1" applyBorder="1" applyAlignment="1">
      <alignment horizontal="center" vertical="center"/>
    </xf>
    <xf numFmtId="0" fontId="13" fillId="0" borderId="21" xfId="0" applyFont="1" applyBorder="1" applyAlignment="1">
      <alignment vertical="center"/>
    </xf>
    <xf numFmtId="0" fontId="13" fillId="0" borderId="0" xfId="0" applyFont="1" applyAlignment="1">
      <alignment horizontal="left" vertical="center"/>
    </xf>
    <xf numFmtId="0" fontId="0" fillId="8" borderId="0" xfId="0" applyFill="1">
      <alignment vertical="center"/>
    </xf>
    <xf numFmtId="0" fontId="0" fillId="8" borderId="0" xfId="0" applyFill="1" applyAlignment="1">
      <alignment horizontal="left" vertical="center"/>
    </xf>
    <xf numFmtId="0" fontId="16" fillId="8" borderId="0" xfId="0" applyFont="1" applyFill="1">
      <alignment vertical="center"/>
    </xf>
    <xf numFmtId="0" fontId="17" fillId="8" borderId="0" xfId="0" applyFont="1" applyFill="1">
      <alignment vertical="center"/>
    </xf>
    <xf numFmtId="0" fontId="0" fillId="4" borderId="1" xfId="0" applyFill="1" applyBorder="1">
      <alignment vertical="center"/>
    </xf>
    <xf numFmtId="0" fontId="0" fillId="0" borderId="1" xfId="0" applyBorder="1">
      <alignment vertical="center"/>
    </xf>
    <xf numFmtId="0" fontId="0" fillId="5" borderId="1" xfId="0" applyFill="1" applyBorder="1">
      <alignment vertical="center"/>
    </xf>
    <xf numFmtId="0" fontId="0" fillId="7" borderId="1" xfId="0" applyFill="1" applyBorder="1">
      <alignment vertical="center"/>
    </xf>
    <xf numFmtId="0" fontId="0" fillId="8" borderId="0" xfId="0" applyFill="1" applyAlignment="1">
      <alignment horizontal="right" vertical="center"/>
    </xf>
    <xf numFmtId="38" fontId="0" fillId="7" borderId="30" xfId="1" applyFont="1" applyFill="1" applyBorder="1" applyAlignment="1">
      <alignment vertical="center"/>
    </xf>
    <xf numFmtId="38" fontId="0" fillId="0" borderId="30" xfId="1" applyFont="1" applyBorder="1" applyAlignment="1">
      <alignment vertical="center"/>
    </xf>
    <xf numFmtId="0" fontId="3" fillId="0" borderId="0" xfId="0" quotePrefix="1" applyFont="1" applyAlignment="1">
      <alignment horizontal="left" vertical="center"/>
    </xf>
    <xf numFmtId="0" fontId="13" fillId="0" borderId="0" xfId="0" applyFont="1">
      <alignment vertical="center"/>
    </xf>
    <xf numFmtId="0" fontId="0" fillId="9" borderId="1" xfId="0" applyFill="1" applyBorder="1">
      <alignment vertical="center"/>
    </xf>
    <xf numFmtId="0" fontId="19" fillId="0" borderId="0" xfId="0" applyFont="1">
      <alignment vertical="center"/>
    </xf>
    <xf numFmtId="0" fontId="0" fillId="0" borderId="0" xfId="0" quotePrefix="1">
      <alignment vertical="center"/>
    </xf>
    <xf numFmtId="0" fontId="3" fillId="0" borderId="0" xfId="0" applyFont="1" applyAlignment="1">
      <alignment vertical="center" shrinkToFit="1"/>
    </xf>
    <xf numFmtId="49" fontId="3" fillId="0" borderId="0" xfId="0" applyNumberFormat="1" applyFont="1" applyAlignment="1">
      <alignment vertical="center" shrinkToFit="1"/>
    </xf>
    <xf numFmtId="49" fontId="3" fillId="0" borderId="0" xfId="0" applyNumberFormat="1" applyFont="1" applyAlignment="1">
      <alignment vertical="center"/>
    </xf>
    <xf numFmtId="0" fontId="3" fillId="0" borderId="0" xfId="0" applyFont="1" applyAlignment="1">
      <alignment horizontal="left" vertical="center"/>
    </xf>
    <xf numFmtId="0" fontId="15" fillId="0" borderId="0" xfId="0" applyFon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26" fillId="0" borderId="0" xfId="0" applyFont="1">
      <alignment vertical="center"/>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wrapText="1"/>
    </xf>
    <xf numFmtId="0" fontId="28" fillId="0" borderId="0" xfId="0" applyFont="1" applyAlignment="1">
      <alignment vertical="center"/>
    </xf>
    <xf numFmtId="0" fontId="28" fillId="0" borderId="0" xfId="0" applyFont="1" applyAlignment="1">
      <alignment horizontal="right" vertical="center"/>
    </xf>
    <xf numFmtId="0" fontId="28" fillId="0" borderId="0" xfId="0" applyFont="1" applyAlignment="1" applyProtection="1">
      <alignment vertical="center" wrapText="1"/>
      <protection locked="0"/>
    </xf>
    <xf numFmtId="0" fontId="28" fillId="0" borderId="0" xfId="0" applyFont="1" applyProtection="1">
      <alignment vertical="center"/>
      <protection locked="0"/>
    </xf>
    <xf numFmtId="0" fontId="28" fillId="0" borderId="0" xfId="0" applyFont="1" applyAlignment="1" applyProtection="1">
      <alignment vertical="center"/>
      <protection locked="0"/>
    </xf>
    <xf numFmtId="0" fontId="26" fillId="0" borderId="0" xfId="0" applyFont="1" applyAlignment="1">
      <alignment horizontal="center" vertical="center"/>
    </xf>
    <xf numFmtId="0" fontId="26" fillId="0" borderId="0" xfId="0" applyFont="1" applyAlignment="1">
      <alignment horizontal="justify" vertical="center"/>
    </xf>
    <xf numFmtId="0" fontId="26" fillId="0" borderId="56" xfId="0" applyFont="1" applyBorder="1" applyAlignment="1">
      <alignment vertical="center"/>
    </xf>
    <xf numFmtId="0" fontId="26" fillId="0" borderId="56" xfId="0" applyFont="1" applyBorder="1">
      <alignment vertical="center"/>
    </xf>
    <xf numFmtId="0" fontId="26" fillId="0" borderId="57" xfId="0" applyFont="1" applyBorder="1" applyAlignment="1">
      <alignment vertical="center"/>
    </xf>
    <xf numFmtId="0" fontId="29" fillId="0" borderId="57" xfId="0" applyFont="1" applyBorder="1" applyAlignment="1">
      <alignment vertical="center"/>
    </xf>
    <xf numFmtId="0" fontId="26" fillId="0" borderId="0" xfId="0" applyFont="1" applyBorder="1" applyAlignment="1">
      <alignment vertical="center"/>
    </xf>
    <xf numFmtId="0" fontId="28" fillId="0" borderId="0" xfId="0" applyFont="1">
      <alignment vertical="center"/>
    </xf>
    <xf numFmtId="0" fontId="30" fillId="0" borderId="0" xfId="0" applyFont="1" applyAlignment="1">
      <alignment horizontal="justify" vertical="center"/>
    </xf>
    <xf numFmtId="177" fontId="0" fillId="0" borderId="1" xfId="0" applyNumberFormat="1" applyFill="1" applyBorder="1" applyAlignment="1" applyProtection="1">
      <alignment vertical="center"/>
      <protection locked="0"/>
    </xf>
    <xf numFmtId="0" fontId="15" fillId="6" borderId="23" xfId="0" applyFont="1" applyFill="1" applyBorder="1" applyAlignment="1">
      <alignment horizontal="center" vertical="center"/>
    </xf>
    <xf numFmtId="0" fontId="15" fillId="6" borderId="0" xfId="0" applyFont="1" applyFill="1" applyBorder="1" applyAlignment="1">
      <alignment horizontal="center" vertical="center"/>
    </xf>
    <xf numFmtId="38" fontId="0" fillId="7" borderId="23" xfId="1" applyFont="1" applyFill="1" applyBorder="1" applyAlignment="1">
      <alignment horizontal="center" vertical="center"/>
    </xf>
    <xf numFmtId="38" fontId="0" fillId="7" borderId="0" xfId="1" applyFont="1" applyFill="1" applyBorder="1" applyAlignment="1">
      <alignment horizontal="center" vertical="center"/>
    </xf>
    <xf numFmtId="0" fontId="2" fillId="3" borderId="28" xfId="0" applyFont="1" applyFill="1" applyBorder="1" applyAlignment="1">
      <alignment horizontal="left"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0" fillId="0" borderId="41" xfId="0" applyFill="1" applyBorder="1" applyAlignment="1" applyProtection="1">
      <alignment horizontal="center" vertical="center"/>
      <protection locked="0"/>
    </xf>
    <xf numFmtId="0" fontId="0" fillId="0" borderId="49" xfId="0" applyFill="1" applyBorder="1" applyAlignment="1" applyProtection="1">
      <alignment horizontal="center" vertical="center"/>
      <protection locked="0"/>
    </xf>
    <xf numFmtId="0" fontId="0" fillId="0" borderId="44" xfId="0" applyFill="1" applyBorder="1" applyAlignment="1" applyProtection="1">
      <alignment horizontal="center" vertical="center"/>
      <protection locked="0"/>
    </xf>
    <xf numFmtId="0" fontId="0" fillId="0" borderId="20" xfId="0" applyFill="1" applyBorder="1" applyAlignment="1" applyProtection="1">
      <alignment horizontal="center" vertical="center"/>
      <protection locked="0"/>
    </xf>
    <xf numFmtId="0" fontId="0" fillId="0" borderId="21" xfId="0" applyFill="1" applyBorder="1" applyAlignment="1" applyProtection="1">
      <alignment horizontal="center" vertical="center"/>
      <protection locked="0"/>
    </xf>
    <xf numFmtId="0" fontId="0" fillId="0" borderId="22" xfId="0" applyFill="1" applyBorder="1" applyAlignment="1" applyProtection="1">
      <alignment horizontal="center" vertical="center"/>
      <protection locked="0"/>
    </xf>
    <xf numFmtId="0" fontId="0" fillId="0" borderId="23"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1" xfId="0" applyFill="1" applyBorder="1" applyAlignment="1" applyProtection="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0"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24" fillId="5" borderId="28" xfId="0" applyFont="1" applyFill="1" applyBorder="1" applyAlignment="1" applyProtection="1">
      <alignment horizontal="center" vertical="center"/>
      <protection locked="0"/>
    </xf>
    <xf numFmtId="0" fontId="24" fillId="5" borderId="29" xfId="0" applyFont="1" applyFill="1" applyBorder="1" applyAlignment="1" applyProtection="1">
      <alignment horizontal="center" vertical="center"/>
      <protection locked="0"/>
    </xf>
    <xf numFmtId="0" fontId="24" fillId="5" borderId="30" xfId="0" applyFont="1" applyFill="1" applyBorder="1" applyAlignment="1" applyProtection="1">
      <alignment horizontal="center" vertical="center"/>
      <protection locked="0"/>
    </xf>
    <xf numFmtId="0" fontId="0" fillId="0" borderId="28" xfId="0" applyFill="1" applyBorder="1" applyAlignment="1" applyProtection="1">
      <alignment horizontal="center" vertical="center"/>
      <protection locked="0"/>
    </xf>
    <xf numFmtId="0" fontId="0" fillId="0" borderId="29" xfId="0" applyFill="1" applyBorder="1" applyAlignment="1" applyProtection="1">
      <alignment horizontal="center" vertical="center"/>
      <protection locked="0"/>
    </xf>
    <xf numFmtId="0" fontId="0" fillId="0" borderId="30" xfId="0" applyFill="1" applyBorder="1" applyAlignment="1" applyProtection="1">
      <alignment horizontal="center" vertical="center"/>
      <protection locked="0"/>
    </xf>
    <xf numFmtId="0" fontId="0" fillId="0" borderId="1" xfId="0" applyBorder="1" applyAlignment="1">
      <alignment horizontal="left" vertical="center"/>
    </xf>
    <xf numFmtId="178" fontId="0" fillId="0" borderId="28" xfId="0" applyNumberFormat="1" applyFill="1" applyBorder="1" applyAlignment="1" applyProtection="1">
      <alignment horizontal="center" vertical="center"/>
      <protection locked="0"/>
    </xf>
    <xf numFmtId="178" fontId="0" fillId="0" borderId="29" xfId="0" applyNumberFormat="1" applyFill="1" applyBorder="1" applyAlignment="1" applyProtection="1">
      <alignment horizontal="center" vertical="center"/>
      <protection locked="0"/>
    </xf>
    <xf numFmtId="38" fontId="0" fillId="0" borderId="28" xfId="1" applyFont="1" applyBorder="1" applyAlignment="1" applyProtection="1">
      <alignment horizontal="center" vertical="center"/>
      <protection locked="0"/>
    </xf>
    <xf numFmtId="38" fontId="0" fillId="0" borderId="29" xfId="1" applyFont="1" applyBorder="1" applyAlignment="1" applyProtection="1">
      <alignment horizontal="center" vertical="center"/>
      <protection locked="0"/>
    </xf>
    <xf numFmtId="38" fontId="0" fillId="7" borderId="28" xfId="1" applyFont="1" applyFill="1" applyBorder="1" applyAlignment="1">
      <alignment horizontal="center" vertical="center"/>
    </xf>
    <xf numFmtId="38" fontId="0" fillId="7" borderId="29" xfId="1" applyFont="1" applyFill="1" applyBorder="1" applyAlignment="1">
      <alignment horizontal="center" vertical="center"/>
    </xf>
    <xf numFmtId="0" fontId="2" fillId="2" borderId="28" xfId="0" applyFont="1" applyFill="1" applyBorder="1" applyAlignment="1">
      <alignment horizontal="left" vertical="center"/>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0" fontId="0" fillId="0" borderId="1" xfId="0" applyBorder="1" applyAlignment="1">
      <alignment horizontal="left" vertical="center" wrapText="1"/>
    </xf>
    <xf numFmtId="0" fontId="0" fillId="0" borderId="1" xfId="0" applyFill="1" applyBorder="1" applyAlignment="1" applyProtection="1">
      <alignment horizontal="center" vertical="center"/>
      <protection locked="0"/>
    </xf>
    <xf numFmtId="0" fontId="0" fillId="0" borderId="29" xfId="0" applyFill="1" applyBorder="1" applyAlignment="1">
      <alignment horizontal="center" vertical="center"/>
    </xf>
    <xf numFmtId="0" fontId="0" fillId="0" borderId="21" xfId="0" applyBorder="1" applyAlignment="1">
      <alignment horizontal="left" vertical="center" wrapText="1"/>
    </xf>
    <xf numFmtId="49" fontId="0" fillId="0" borderId="28" xfId="0" applyNumberFormat="1" applyFill="1" applyBorder="1" applyAlignment="1" applyProtection="1">
      <alignment horizontal="center" vertical="center"/>
      <protection locked="0"/>
    </xf>
    <xf numFmtId="49" fontId="0" fillId="0" borderId="29" xfId="0" applyNumberFormat="1" applyFill="1" applyBorder="1" applyAlignment="1" applyProtection="1">
      <alignment horizontal="center" vertical="center"/>
      <protection locked="0"/>
    </xf>
    <xf numFmtId="49" fontId="0" fillId="0" borderId="30" xfId="0" applyNumberFormat="1" applyFill="1" applyBorder="1" applyAlignment="1" applyProtection="1">
      <alignment horizontal="center" vertical="center"/>
      <protection locked="0"/>
    </xf>
    <xf numFmtId="14" fontId="0" fillId="0" borderId="1" xfId="0" applyNumberFormat="1" applyFill="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177" fontId="0" fillId="0" borderId="1" xfId="0" applyNumberFormat="1" applyFill="1" applyBorder="1" applyAlignment="1" applyProtection="1">
      <alignment horizontal="center" vertical="center"/>
      <protection locked="0"/>
    </xf>
    <xf numFmtId="49" fontId="0" fillId="0" borderId="1" xfId="0" applyNumberFormat="1" applyFill="1" applyBorder="1" applyAlignment="1" applyProtection="1">
      <alignment horizontal="center" vertical="center"/>
      <protection locked="0"/>
    </xf>
    <xf numFmtId="0" fontId="3" fillId="0" borderId="0" xfId="0" applyFont="1" applyAlignment="1">
      <alignment horizontal="left" vertical="center" shrinkToFit="1"/>
    </xf>
    <xf numFmtId="38" fontId="3" fillId="0" borderId="0" xfId="1" applyFont="1" applyAlignment="1">
      <alignment horizontal="center" vertical="center" shrinkToFit="1"/>
    </xf>
    <xf numFmtId="49" fontId="3" fillId="0" borderId="29" xfId="0" applyNumberFormat="1" applyFont="1" applyBorder="1" applyAlignment="1">
      <alignment horizontal="left" vertical="center"/>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0" xfId="0" applyFont="1" applyAlignment="1">
      <alignment horizontal="center" vertical="center" shrinkToFit="1"/>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wrapText="1"/>
    </xf>
    <xf numFmtId="0" fontId="3" fillId="0" borderId="0"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3" fillId="0" borderId="29" xfId="0" applyNumberFormat="1" applyFont="1" applyBorder="1" applyAlignment="1">
      <alignment horizontal="center" vertical="center" shrinkToFit="1"/>
    </xf>
    <xf numFmtId="0" fontId="3" fillId="0" borderId="29" xfId="0" applyFont="1" applyBorder="1" applyAlignment="1">
      <alignment horizontal="left" vertical="center"/>
    </xf>
    <xf numFmtId="0" fontId="3" fillId="0" borderId="0" xfId="0" applyFont="1" applyAlignment="1">
      <alignment horizontal="left" vertical="center"/>
    </xf>
    <xf numFmtId="49" fontId="3" fillId="0" borderId="1" xfId="0" applyNumberFormat="1" applyFont="1" applyBorder="1" applyAlignment="1">
      <alignment horizontal="center" vertical="center" shrinkToFit="1"/>
    </xf>
    <xf numFmtId="0" fontId="3"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179" fontId="3" fillId="0" borderId="0" xfId="0" applyNumberFormat="1" applyFont="1" applyAlignment="1">
      <alignment horizontal="center" vertical="center" shrinkToFit="1"/>
    </xf>
    <xf numFmtId="179" fontId="3" fillId="0" borderId="0" xfId="0" applyNumberFormat="1" applyFont="1" applyAlignment="1">
      <alignment horizontal="center" vertical="center"/>
    </xf>
    <xf numFmtId="0" fontId="5" fillId="0" borderId="0" xfId="0" applyFont="1" applyAlignment="1">
      <alignment horizontal="center" vertical="center"/>
    </xf>
    <xf numFmtId="0" fontId="3" fillId="0" borderId="1" xfId="0" applyFont="1" applyBorder="1" applyAlignment="1">
      <alignment horizontal="left" vertical="center" wrapText="1"/>
    </xf>
    <xf numFmtId="0" fontId="11" fillId="0" borderId="1" xfId="0" applyFont="1" applyBorder="1" applyAlignment="1">
      <alignment horizontal="center" vertical="center"/>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0" xfId="0" applyFont="1" applyBorder="1" applyAlignment="1">
      <alignment horizontal="left" vertical="center" wrapText="1"/>
    </xf>
    <xf numFmtId="0" fontId="3" fillId="0" borderId="24" xfId="0" applyFont="1" applyBorder="1" applyAlignment="1">
      <alignment horizontal="left" vertical="center" wrapText="1"/>
    </xf>
    <xf numFmtId="0" fontId="3" fillId="0" borderId="0" xfId="0" applyFont="1" applyBorder="1" applyAlignment="1">
      <alignment horizontal="center" vertical="top" shrinkToFit="1"/>
    </xf>
    <xf numFmtId="0" fontId="3" fillId="0" borderId="1" xfId="0" applyFont="1" applyBorder="1" applyAlignment="1">
      <alignment horizontal="center" vertical="center" wrapText="1"/>
    </xf>
    <xf numFmtId="0" fontId="3" fillId="0" borderId="1" xfId="0" applyFont="1" applyBorder="1" applyAlignment="1">
      <alignment horizontal="left" wrapText="1"/>
    </xf>
    <xf numFmtId="0" fontId="3" fillId="0" borderId="41" xfId="0" applyFont="1" applyBorder="1" applyAlignment="1">
      <alignment horizontal="left" wrapText="1"/>
    </xf>
    <xf numFmtId="0" fontId="3" fillId="0" borderId="26" xfId="0" applyFont="1" applyBorder="1" applyAlignment="1">
      <alignment horizontal="center" vertical="top" shrinkToFit="1"/>
    </xf>
    <xf numFmtId="0" fontId="11" fillId="0" borderId="1" xfId="0" applyFont="1" applyBorder="1" applyAlignment="1">
      <alignment horizontal="center" vertical="center" shrinkToFit="1"/>
    </xf>
    <xf numFmtId="38" fontId="3" fillId="0" borderId="21" xfId="1" applyFont="1" applyBorder="1" applyAlignment="1">
      <alignment horizontal="center" vertical="center"/>
    </xf>
    <xf numFmtId="38" fontId="3" fillId="0" borderId="22" xfId="1" applyFont="1" applyBorder="1" applyAlignment="1">
      <alignment horizontal="center" vertical="center"/>
    </xf>
    <xf numFmtId="38" fontId="3" fillId="0" borderId="26" xfId="1" applyFont="1" applyBorder="1" applyAlignment="1">
      <alignment horizontal="center" vertical="center"/>
    </xf>
    <xf numFmtId="38" fontId="3" fillId="0" borderId="27" xfId="1" applyFont="1" applyBorder="1" applyAlignment="1">
      <alignment horizontal="center" vertical="center"/>
    </xf>
    <xf numFmtId="38" fontId="3" fillId="0" borderId="20" xfId="1" applyFont="1" applyBorder="1" applyAlignment="1">
      <alignment horizontal="center" vertical="center"/>
    </xf>
    <xf numFmtId="38" fontId="3" fillId="0" borderId="25" xfId="1" applyFont="1" applyBorder="1" applyAlignment="1">
      <alignment horizontal="center" vertic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36" xfId="0" applyFont="1" applyBorder="1" applyAlignment="1">
      <alignment horizontal="center" vertical="center" shrinkToFit="1"/>
    </xf>
    <xf numFmtId="0" fontId="3" fillId="0" borderId="44" xfId="0" applyFont="1" applyBorder="1" applyAlignment="1">
      <alignment horizontal="center" vertical="center"/>
    </xf>
    <xf numFmtId="0" fontId="3" fillId="0" borderId="47" xfId="0" applyFont="1" applyBorder="1" applyAlignment="1">
      <alignment horizontal="center" vertical="center"/>
    </xf>
    <xf numFmtId="0" fontId="3" fillId="0" borderId="36" xfId="0" applyFont="1" applyBorder="1" applyAlignment="1">
      <alignment horizontal="center" vertical="center"/>
    </xf>
    <xf numFmtId="0" fontId="4" fillId="0" borderId="1"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5" fillId="0" borderId="1" xfId="0" applyFont="1" applyBorder="1" applyAlignment="1">
      <alignment horizontal="center" vertical="center"/>
    </xf>
    <xf numFmtId="180" fontId="3" fillId="0" borderId="30" xfId="0" applyNumberFormat="1" applyFont="1" applyBorder="1" applyAlignment="1">
      <alignment horizontal="center" vertical="center"/>
    </xf>
    <xf numFmtId="180" fontId="3" fillId="0" borderId="1" xfId="0" applyNumberFormat="1" applyFont="1" applyBorder="1" applyAlignment="1">
      <alignment horizontal="center" vertical="center"/>
    </xf>
    <xf numFmtId="180" fontId="3" fillId="0" borderId="36" xfId="0" applyNumberFormat="1" applyFont="1" applyBorder="1" applyAlignment="1">
      <alignment horizontal="center" vertical="center"/>
    </xf>
    <xf numFmtId="178" fontId="3" fillId="0" borderId="30" xfId="0" applyNumberFormat="1" applyFont="1" applyBorder="1" applyAlignment="1">
      <alignment horizontal="center" vertical="center"/>
    </xf>
    <xf numFmtId="178" fontId="3" fillId="0" borderId="1" xfId="0" applyNumberFormat="1" applyFont="1" applyBorder="1" applyAlignment="1">
      <alignment horizontal="center" vertical="center"/>
    </xf>
    <xf numFmtId="178" fontId="3" fillId="0" borderId="36"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26" xfId="0" applyNumberFormat="1" applyFont="1" applyBorder="1" applyAlignment="1">
      <alignment horizontal="center" vertical="center"/>
    </xf>
    <xf numFmtId="178" fontId="3" fillId="0" borderId="21" xfId="0" applyNumberFormat="1" applyFont="1" applyBorder="1" applyAlignment="1">
      <alignment horizontal="center" vertical="center"/>
    </xf>
    <xf numFmtId="178" fontId="3" fillId="0" borderId="52" xfId="0" applyNumberFormat="1" applyFont="1" applyBorder="1" applyAlignment="1">
      <alignment horizontal="center" vertical="center"/>
    </xf>
    <xf numFmtId="178" fontId="3" fillId="0" borderId="26" xfId="0" applyNumberFormat="1" applyFont="1" applyBorder="1" applyAlignment="1">
      <alignment horizontal="center" vertical="center"/>
    </xf>
    <xf numFmtId="178" fontId="3" fillId="0" borderId="53"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9"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40" xfId="0" applyFont="1" applyBorder="1" applyAlignment="1">
      <alignment horizontal="center" vertical="center"/>
    </xf>
    <xf numFmtId="0" fontId="3" fillId="0" borderId="42"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5" fillId="0" borderId="42"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8" xfId="0" applyFont="1" applyBorder="1" applyAlignment="1">
      <alignment horizontal="left" vertical="center" wrapText="1"/>
    </xf>
    <xf numFmtId="0" fontId="5" fillId="0" borderId="37" xfId="0" applyFont="1" applyBorder="1" applyAlignment="1">
      <alignment horizontal="center" vertical="center"/>
    </xf>
    <xf numFmtId="0" fontId="3" fillId="0" borderId="37" xfId="0" applyFont="1" applyBorder="1" applyAlignment="1">
      <alignment horizontal="center" vertical="center"/>
    </xf>
    <xf numFmtId="0" fontId="3" fillId="0" borderId="54" xfId="0" applyFont="1" applyBorder="1" applyAlignment="1">
      <alignment horizontal="center" vertical="center"/>
    </xf>
    <xf numFmtId="180" fontId="3" fillId="0" borderId="55" xfId="0" applyNumberFormat="1" applyFont="1" applyBorder="1" applyAlignment="1">
      <alignment horizontal="center" vertical="center"/>
    </xf>
    <xf numFmtId="180" fontId="3" fillId="0" borderId="37" xfId="0" applyNumberFormat="1" applyFont="1" applyBorder="1" applyAlignment="1">
      <alignment horizontal="center" vertical="center"/>
    </xf>
    <xf numFmtId="180" fontId="3" fillId="0" borderId="38" xfId="0" applyNumberFormat="1" applyFont="1" applyBorder="1" applyAlignment="1">
      <alignment horizontal="center" vertical="center"/>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10" fillId="0" borderId="1" xfId="0" applyFont="1" applyBorder="1" applyAlignment="1">
      <alignment horizontal="center" vertical="center"/>
    </xf>
    <xf numFmtId="179" fontId="3" fillId="0" borderId="0" xfId="0" applyNumberFormat="1" applyFont="1" applyBorder="1" applyAlignment="1">
      <alignment horizontal="center" vertical="center"/>
    </xf>
    <xf numFmtId="0" fontId="11" fillId="0" borderId="0" xfId="0" applyFont="1" applyBorder="1" applyAlignment="1">
      <alignment horizontal="center" vertical="center" wrapText="1"/>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center" vertical="center" shrinkToFit="1"/>
    </xf>
    <xf numFmtId="0" fontId="27" fillId="0" borderId="0" xfId="0" applyFont="1" applyAlignment="1">
      <alignment horizontal="center" vertical="center" wrapText="1"/>
    </xf>
    <xf numFmtId="0" fontId="26" fillId="0" borderId="0" xfId="0" applyFont="1" applyAlignment="1">
      <alignment horizontal="center" vertical="center" wrapText="1"/>
    </xf>
    <xf numFmtId="0" fontId="26" fillId="0" borderId="0" xfId="0" applyFont="1">
      <alignment vertical="center"/>
    </xf>
  </cellXfs>
  <cellStyles count="2">
    <cellStyle name="桁区切り" xfId="1" builtinId="6"/>
    <cellStyle name="標準" xfId="0" builtinId="0"/>
  </cellStyles>
  <dxfs count="128">
    <dxf>
      <font>
        <color theme="0"/>
      </font>
    </dxf>
    <dxf>
      <font>
        <color theme="0"/>
      </font>
    </dxf>
    <dxf>
      <font>
        <color theme="0"/>
      </font>
    </dxf>
    <dxf>
      <font>
        <color theme="0"/>
      </font>
    </dxf>
    <dxf>
      <font>
        <color theme="0"/>
      </font>
    </dxf>
    <dxf>
      <font>
        <color theme="0"/>
      </font>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ont>
        <color theme="0"/>
      </font>
      <fill>
        <patternFill>
          <bgColor theme="1" tint="0.34998626667073579"/>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1" tint="0.34998626667073579"/>
        </patternFill>
      </fill>
    </dxf>
    <dxf>
      <fill>
        <patternFill patternType="none">
          <bgColor auto="1"/>
        </patternFill>
      </fill>
    </dxf>
    <dxf>
      <fill>
        <patternFill>
          <bgColor theme="7" tint="0.79998168889431442"/>
        </patternFill>
      </fill>
    </dxf>
    <dxf>
      <fill>
        <patternFill>
          <bgColor theme="1" tint="0.34998626667073579"/>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1" tint="0.34998626667073579"/>
        </patternFill>
      </fill>
    </dxf>
    <dxf>
      <fill>
        <patternFill patternType="solid">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patternType="solid">
          <bgColor theme="7" tint="0.79998168889431442"/>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patternType="solid">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1" tint="0.34998626667073579"/>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346869</xdr:colOff>
      <xdr:row>41</xdr:row>
      <xdr:rowOff>305196</xdr:rowOff>
    </xdr:from>
    <xdr:to>
      <xdr:col>26</xdr:col>
      <xdr:colOff>327819</xdr:colOff>
      <xdr:row>47</xdr:row>
      <xdr:rowOff>143271</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a:off x="9613900" y="13392149"/>
          <a:ext cx="2967435" cy="1743075"/>
        </a:xfrm>
        <a:prstGeom prst="wedgeRectCallout">
          <a:avLst>
            <a:gd name="adj1" fmla="val -70354"/>
            <a:gd name="adj2" fmla="val -2198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２</a:t>
          </a:r>
          <a:r>
            <a:rPr kumimoji="1" lang="en-US" altLang="ja-JP" sz="1100">
              <a:solidFill>
                <a:sysClr val="windowText" lastClr="000000"/>
              </a:solidFill>
            </a:rPr>
            <a:t>)</a:t>
          </a:r>
          <a:r>
            <a:rPr kumimoji="1" lang="ja-JP" altLang="en-US" sz="1100">
              <a:solidFill>
                <a:sysClr val="windowText" lastClr="000000"/>
              </a:solidFill>
            </a:rPr>
            <a:t>以下の取組内容</a:t>
          </a:r>
          <a:endParaRPr kumimoji="1" lang="en-US" altLang="ja-JP" sz="1100">
            <a:solidFill>
              <a:sysClr val="windowText" lastClr="000000"/>
            </a:solidFill>
          </a:endParaRPr>
        </a:p>
        <a:p>
          <a:pPr algn="l"/>
          <a:r>
            <a:rPr kumimoji="1" lang="ja-JP" altLang="en-US" sz="1100">
              <a:solidFill>
                <a:sysClr val="windowText" lastClr="000000"/>
              </a:solidFill>
            </a:rPr>
            <a:t>①国内での</a:t>
          </a:r>
          <a:r>
            <a:rPr kumimoji="1" lang="en-US" altLang="ja-JP" sz="1100">
              <a:solidFill>
                <a:sysClr val="windowText" lastClr="000000"/>
              </a:solidFill>
            </a:rPr>
            <a:t>Scope1</a:t>
          </a:r>
          <a:r>
            <a:rPr kumimoji="1" lang="ja-JP" altLang="en-US" sz="1100">
              <a:solidFill>
                <a:sysClr val="windowText" lastClr="000000"/>
              </a:solidFill>
            </a:rPr>
            <a:t>・</a:t>
          </a:r>
          <a:r>
            <a:rPr kumimoji="1" lang="en-US" altLang="ja-JP" sz="1100">
              <a:solidFill>
                <a:sysClr val="windowText" lastClr="000000"/>
              </a:solidFill>
            </a:rPr>
            <a:t>2</a:t>
          </a:r>
          <a:r>
            <a:rPr kumimoji="1" lang="ja-JP" altLang="en-US" sz="1100">
              <a:solidFill>
                <a:sysClr val="windowText" lastClr="000000"/>
              </a:solidFill>
            </a:rPr>
            <a:t>に関する削減目標を設定し、進捗状況を毎年報告・公表する</a:t>
          </a:r>
          <a:endParaRPr kumimoji="1" lang="en-US" altLang="ja-JP" sz="1100">
            <a:solidFill>
              <a:sysClr val="windowText" lastClr="000000"/>
            </a:solidFill>
          </a:endParaRPr>
        </a:p>
        <a:p>
          <a:pPr algn="l"/>
          <a:r>
            <a:rPr kumimoji="1" lang="ja-JP" altLang="en-US" sz="1100">
              <a:solidFill>
                <a:sysClr val="windowText" lastClr="000000"/>
              </a:solidFill>
            </a:rPr>
            <a:t>②①の目標達成が出来ない場合、</a:t>
          </a:r>
          <a:r>
            <a:rPr kumimoji="1" lang="en-US" altLang="ja-JP" sz="1100">
              <a:solidFill>
                <a:sysClr val="windowText" lastClr="000000"/>
              </a:solidFill>
            </a:rPr>
            <a:t>J-</a:t>
          </a:r>
          <a:r>
            <a:rPr kumimoji="1" lang="ja-JP" altLang="en-US" sz="1100">
              <a:solidFill>
                <a:sysClr val="windowText" lastClr="000000"/>
              </a:solidFill>
            </a:rPr>
            <a:t>クレジット等の適格クレジットを調達する、又は未達理由を報告・公表</a:t>
          </a:r>
          <a:endParaRPr kumimoji="1" lang="en-US" altLang="ja-JP" sz="1100">
            <a:solidFill>
              <a:sysClr val="windowText" lastClr="000000"/>
            </a:solidFill>
          </a:endParaRPr>
        </a:p>
      </xdr:txBody>
    </xdr:sp>
    <xdr:clientData/>
  </xdr:twoCellAnchor>
  <xdr:twoCellAnchor>
    <xdr:from>
      <xdr:col>19</xdr:col>
      <xdr:colOff>304800</xdr:colOff>
      <xdr:row>56</xdr:row>
      <xdr:rowOff>306387</xdr:rowOff>
    </xdr:from>
    <xdr:to>
      <xdr:col>26</xdr:col>
      <xdr:colOff>285750</xdr:colOff>
      <xdr:row>61</xdr:row>
      <xdr:rowOff>190896</xdr:rowOff>
    </xdr:to>
    <xdr:sp macro="" textlink="">
      <xdr:nvSpPr>
        <xdr:cNvPr id="5" name="吹き出し: 四角形 4">
          <a:extLst>
            <a:ext uri="{FF2B5EF4-FFF2-40B4-BE49-F238E27FC236}">
              <a16:creationId xmlns:a16="http://schemas.microsoft.com/office/drawing/2014/main" id="{00000000-0008-0000-0000-000005000000}"/>
            </a:ext>
          </a:extLst>
        </xdr:cNvPr>
        <xdr:cNvSpPr/>
      </xdr:nvSpPr>
      <xdr:spPr>
        <a:xfrm>
          <a:off x="9571831" y="17520840"/>
          <a:ext cx="2967435" cy="1739900"/>
        </a:xfrm>
        <a:prstGeom prst="wedgeRectCallout">
          <a:avLst>
            <a:gd name="adj1" fmla="val -70354"/>
            <a:gd name="adj2" fmla="val -2198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２</a:t>
          </a:r>
          <a:r>
            <a:rPr kumimoji="1" lang="en-US" altLang="ja-JP" sz="1100">
              <a:solidFill>
                <a:sysClr val="windowText" lastClr="000000"/>
              </a:solidFill>
            </a:rPr>
            <a:t>)</a:t>
          </a:r>
          <a:r>
            <a:rPr kumimoji="1" lang="ja-JP" altLang="en-US" sz="1100">
              <a:solidFill>
                <a:sysClr val="windowText" lastClr="000000"/>
              </a:solidFill>
            </a:rPr>
            <a:t>以下の取組内容</a:t>
          </a:r>
          <a:endParaRPr kumimoji="1" lang="en-US" altLang="ja-JP" sz="1100">
            <a:solidFill>
              <a:sysClr val="windowText" lastClr="000000"/>
            </a:solidFill>
          </a:endParaRPr>
        </a:p>
        <a:p>
          <a:pPr algn="l"/>
          <a:r>
            <a:rPr kumimoji="1" lang="ja-JP" altLang="en-US" sz="1100">
              <a:solidFill>
                <a:sysClr val="windowText" lastClr="000000"/>
              </a:solidFill>
            </a:rPr>
            <a:t>①国内での</a:t>
          </a:r>
          <a:r>
            <a:rPr kumimoji="1" lang="en-US" altLang="ja-JP" sz="1100">
              <a:solidFill>
                <a:sysClr val="windowText" lastClr="000000"/>
              </a:solidFill>
            </a:rPr>
            <a:t>Scope1</a:t>
          </a:r>
          <a:r>
            <a:rPr kumimoji="1" lang="ja-JP" altLang="en-US" sz="1100">
              <a:solidFill>
                <a:sysClr val="windowText" lastClr="000000"/>
              </a:solidFill>
            </a:rPr>
            <a:t>・</a:t>
          </a:r>
          <a:r>
            <a:rPr kumimoji="1" lang="en-US" altLang="ja-JP" sz="1100">
              <a:solidFill>
                <a:sysClr val="windowText" lastClr="000000"/>
              </a:solidFill>
            </a:rPr>
            <a:t>2</a:t>
          </a:r>
          <a:r>
            <a:rPr kumimoji="1" lang="ja-JP" altLang="en-US" sz="1100">
              <a:solidFill>
                <a:sysClr val="windowText" lastClr="000000"/>
              </a:solidFill>
            </a:rPr>
            <a:t>に関する削減目標を設定し、進捗状況を毎年報告・公表する</a:t>
          </a:r>
          <a:endParaRPr kumimoji="1" lang="en-US" altLang="ja-JP" sz="1100">
            <a:solidFill>
              <a:sysClr val="windowText" lastClr="000000"/>
            </a:solidFill>
          </a:endParaRPr>
        </a:p>
        <a:p>
          <a:pPr algn="l"/>
          <a:r>
            <a:rPr kumimoji="1" lang="ja-JP" altLang="en-US" sz="1100">
              <a:solidFill>
                <a:sysClr val="windowText" lastClr="000000"/>
              </a:solidFill>
            </a:rPr>
            <a:t>②①の目標達成が出来ない場合、</a:t>
          </a:r>
          <a:r>
            <a:rPr kumimoji="1" lang="en-US" altLang="ja-JP" sz="1100">
              <a:solidFill>
                <a:sysClr val="windowText" lastClr="000000"/>
              </a:solidFill>
            </a:rPr>
            <a:t>J-</a:t>
          </a:r>
          <a:r>
            <a:rPr kumimoji="1" lang="ja-JP" altLang="en-US" sz="1100">
              <a:solidFill>
                <a:sysClr val="windowText" lastClr="000000"/>
              </a:solidFill>
            </a:rPr>
            <a:t>クレジット等の適格クレジットを調達する、又は未達理由を報告・公表</a:t>
          </a:r>
          <a:endParaRPr kumimoji="1" lang="en-US" altLang="ja-JP" sz="1100">
            <a:solidFill>
              <a:sysClr val="windowText" lastClr="000000"/>
            </a:solidFill>
          </a:endParaRPr>
        </a:p>
      </xdr:txBody>
    </xdr:sp>
    <xdr:clientData/>
  </xdr:twoCellAnchor>
  <xdr:twoCellAnchor>
    <xdr:from>
      <xdr:col>19</xdr:col>
      <xdr:colOff>19845</xdr:colOff>
      <xdr:row>10</xdr:row>
      <xdr:rowOff>39688</xdr:rowOff>
    </xdr:from>
    <xdr:to>
      <xdr:col>25</xdr:col>
      <xdr:colOff>188516</xdr:colOff>
      <xdr:row>12</xdr:row>
      <xdr:rowOff>228203</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a:xfrm>
          <a:off x="11668126" y="3284141"/>
          <a:ext cx="2728515" cy="823515"/>
        </a:xfrm>
        <a:prstGeom prst="wedgeRectCallout">
          <a:avLst>
            <a:gd name="adj1" fmla="val -52378"/>
            <a:gd name="adj2" fmla="val 9502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申請する「車両総重量</a:t>
          </a:r>
          <a:r>
            <a:rPr kumimoji="1" lang="en-US" altLang="ja-JP" sz="1100">
              <a:solidFill>
                <a:sysClr val="windowText" lastClr="000000"/>
              </a:solidFill>
            </a:rPr>
            <a:t>/</a:t>
          </a:r>
          <a:r>
            <a:rPr kumimoji="1" lang="ja-JP" altLang="en-US" sz="1100">
              <a:solidFill>
                <a:sysClr val="windowText" lastClr="000000"/>
              </a:solidFill>
            </a:rPr>
            <a:t>区分」と</a:t>
          </a:r>
          <a:endParaRPr kumimoji="1" lang="en-US" altLang="ja-JP" sz="1100">
            <a:solidFill>
              <a:sysClr val="windowText" lastClr="000000"/>
            </a:solidFill>
          </a:endParaRPr>
        </a:p>
        <a:p>
          <a:pPr algn="l"/>
          <a:r>
            <a:rPr kumimoji="1" lang="ja-JP" altLang="en-US" sz="1100">
              <a:solidFill>
                <a:sysClr val="windowText" lastClr="000000"/>
              </a:solidFill>
            </a:rPr>
            <a:t>「自家用・事業用の別」の欄にプルダウンで〇を選択してください。</a:t>
          </a:r>
          <a:endParaRPr kumimoji="1" lang="en-US" altLang="ja-JP" sz="1100">
            <a:solidFill>
              <a:sysClr val="windowText" lastClr="000000"/>
            </a:solidFill>
          </a:endParaRPr>
        </a:p>
      </xdr:txBody>
    </xdr:sp>
    <xdr:clientData/>
  </xdr:twoCellAnchor>
  <xdr:twoCellAnchor>
    <xdr:from>
      <xdr:col>25</xdr:col>
      <xdr:colOff>277813</xdr:colOff>
      <xdr:row>8</xdr:row>
      <xdr:rowOff>357188</xdr:rowOff>
    </xdr:from>
    <xdr:to>
      <xdr:col>36</xdr:col>
      <xdr:colOff>218282</xdr:colOff>
      <xdr:row>16</xdr:row>
      <xdr:rowOff>49610</xdr:rowOff>
    </xdr:to>
    <xdr:sp macro="" textlink="">
      <xdr:nvSpPr>
        <xdr:cNvPr id="6" name="四角形: 角を丸くする 5">
          <a:extLst>
            <a:ext uri="{FF2B5EF4-FFF2-40B4-BE49-F238E27FC236}">
              <a16:creationId xmlns:a16="http://schemas.microsoft.com/office/drawing/2014/main" id="{00000000-0008-0000-0000-000006000000}"/>
            </a:ext>
          </a:extLst>
        </xdr:cNvPr>
        <xdr:cNvSpPr/>
      </xdr:nvSpPr>
      <xdr:spPr>
        <a:xfrm>
          <a:off x="14485938" y="2966641"/>
          <a:ext cx="5149453" cy="27979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申請書類は</a:t>
          </a:r>
          <a:r>
            <a:rPr kumimoji="1" lang="en-US" altLang="ja-JP" sz="1400"/>
            <a:t>PDF</a:t>
          </a:r>
          <a:r>
            <a:rPr kumimoji="1" lang="ja-JP" altLang="en-US" sz="1400"/>
            <a:t>化し、１つのデータにまとめて提出をしてください。</a:t>
          </a:r>
          <a:endParaRPr kumimoji="1" lang="en-US" altLang="ja-JP" sz="1400"/>
        </a:p>
        <a:p>
          <a:pPr algn="l"/>
          <a:r>
            <a:rPr kumimoji="1" lang="ja-JP" altLang="en-US" sz="1400"/>
            <a:t>その際１シート目の「データシート」は</a:t>
          </a:r>
          <a:r>
            <a:rPr kumimoji="1" lang="en-US" altLang="ja-JP" sz="1400"/>
            <a:t>PDF</a:t>
          </a:r>
          <a:r>
            <a:rPr kumimoji="1" lang="ja-JP" altLang="en-US" sz="1400"/>
            <a:t>化は不要です。</a:t>
          </a:r>
          <a:endParaRPr kumimoji="1" lang="en-US" altLang="ja-JP" sz="1400"/>
        </a:p>
        <a:p>
          <a:pPr algn="l"/>
          <a:r>
            <a:rPr kumimoji="1" lang="ja-JP" altLang="en-US" sz="1400"/>
            <a:t>本</a:t>
          </a:r>
          <a:r>
            <a:rPr kumimoji="1" lang="en-US" altLang="ja-JP" sz="1400"/>
            <a:t>Excel</a:t>
          </a:r>
          <a:r>
            <a:rPr kumimoji="1" lang="ja-JP" altLang="en-US" sz="1400"/>
            <a:t>データシートはシステムへの取込み時に必須となりますので、必ずメールもしくは</a:t>
          </a:r>
          <a:r>
            <a:rPr kumimoji="1" lang="en-US" altLang="ja-JP" sz="1400"/>
            <a:t>jGrants</a:t>
          </a:r>
          <a:r>
            <a:rPr kumimoji="1" lang="ja-JP" altLang="en-US" sz="1400"/>
            <a:t>の申請時に提出をしてください。</a:t>
          </a:r>
          <a:endParaRPr kumimoji="1" lang="en-US" altLang="ja-JP" sz="1400"/>
        </a:p>
      </xdr:txBody>
    </xdr:sp>
    <xdr:clientData/>
  </xdr:twoCellAnchor>
  <xdr:twoCellAnchor>
    <xdr:from>
      <xdr:col>18</xdr:col>
      <xdr:colOff>59531</xdr:colOff>
      <xdr:row>9</xdr:row>
      <xdr:rowOff>19844</xdr:rowOff>
    </xdr:from>
    <xdr:to>
      <xdr:col>18</xdr:col>
      <xdr:colOff>277812</xdr:colOff>
      <xdr:row>16</xdr:row>
      <xdr:rowOff>9922</xdr:rowOff>
    </xdr:to>
    <xdr:sp macro="" textlink="">
      <xdr:nvSpPr>
        <xdr:cNvPr id="7" name="右大かっこ 6">
          <a:extLst>
            <a:ext uri="{FF2B5EF4-FFF2-40B4-BE49-F238E27FC236}">
              <a16:creationId xmlns:a16="http://schemas.microsoft.com/office/drawing/2014/main" id="{00000000-0008-0000-0000-000007000000}"/>
            </a:ext>
          </a:extLst>
        </xdr:cNvPr>
        <xdr:cNvSpPr/>
      </xdr:nvSpPr>
      <xdr:spPr>
        <a:xfrm>
          <a:off x="8899922" y="2946797"/>
          <a:ext cx="218281" cy="2212578"/>
        </a:xfrm>
        <a:prstGeom prst="righ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208359</xdr:colOff>
      <xdr:row>0</xdr:row>
      <xdr:rowOff>545703</xdr:rowOff>
    </xdr:from>
    <xdr:to>
      <xdr:col>26</xdr:col>
      <xdr:colOff>357187</xdr:colOff>
      <xdr:row>1</xdr:row>
      <xdr:rowOff>178594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0844609" y="545703"/>
          <a:ext cx="4147344" cy="337344"/>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”共同事業者申請書”と”委任状”は、必要な方はご使用ください。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2</xdr:col>
          <xdr:colOff>104775</xdr:colOff>
          <xdr:row>22</xdr:row>
          <xdr:rowOff>9525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9525</xdr:rowOff>
        </xdr:from>
        <xdr:to>
          <xdr:col>2</xdr:col>
          <xdr:colOff>104775</xdr:colOff>
          <xdr:row>23</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28</xdr:col>
      <xdr:colOff>402166</xdr:colOff>
      <xdr:row>3</xdr:row>
      <xdr:rowOff>126999</xdr:rowOff>
    </xdr:from>
    <xdr:to>
      <xdr:col>33</xdr:col>
      <xdr:colOff>116417</xdr:colOff>
      <xdr:row>7</xdr:row>
      <xdr:rowOff>31750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260166" y="878416"/>
          <a:ext cx="3153834" cy="878417"/>
        </a:xfrm>
        <a:prstGeom prst="wedgeRectCallout">
          <a:avLst>
            <a:gd name="adj1" fmla="val -82619"/>
            <a:gd name="adj2" fmla="val -73056"/>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委任状の日付は、申請書類（申請書や補助金を活用したリース契約書・覚書締結日）以前であることをご確認ください。</a:t>
          </a:r>
        </a:p>
      </xdr:txBody>
    </xdr:sp>
    <xdr:clientData/>
  </xdr:twoCellAnchor>
  <xdr:twoCellAnchor>
    <xdr:from>
      <xdr:col>28</xdr:col>
      <xdr:colOff>433917</xdr:colOff>
      <xdr:row>8</xdr:row>
      <xdr:rowOff>317502</xdr:rowOff>
    </xdr:from>
    <xdr:to>
      <xdr:col>29</xdr:col>
      <xdr:colOff>624416</xdr:colOff>
      <xdr:row>9</xdr:row>
      <xdr:rowOff>296334</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158567" y="2517777"/>
          <a:ext cx="876299" cy="493182"/>
        </a:xfrm>
        <a:prstGeom prst="wedgeRectCallout">
          <a:avLst>
            <a:gd name="adj1" fmla="val -166956"/>
            <a:gd name="adj2" fmla="val -97194"/>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代表者</a:t>
          </a:r>
        </a:p>
      </xdr:txBody>
    </xdr:sp>
    <xdr:clientData/>
  </xdr:twoCellAnchor>
  <xdr:twoCellAnchor>
    <xdr:from>
      <xdr:col>28</xdr:col>
      <xdr:colOff>433917</xdr:colOff>
      <xdr:row>13</xdr:row>
      <xdr:rowOff>21165</xdr:rowOff>
    </xdr:from>
    <xdr:to>
      <xdr:col>29</xdr:col>
      <xdr:colOff>624416</xdr:colOff>
      <xdr:row>13</xdr:row>
      <xdr:rowOff>486832</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158567" y="4107390"/>
          <a:ext cx="876299" cy="465667"/>
        </a:xfrm>
        <a:prstGeom prst="wedgeRectCallout">
          <a:avLst>
            <a:gd name="adj1" fmla="val -166956"/>
            <a:gd name="adj2" fmla="val -97194"/>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申請者</a:t>
          </a:r>
        </a:p>
      </xdr:txBody>
    </xdr:sp>
    <xdr:clientData/>
  </xdr:twoCellAnchor>
  <xdr:twoCellAnchor>
    <xdr:from>
      <xdr:col>27</xdr:col>
      <xdr:colOff>571500</xdr:colOff>
      <xdr:row>0</xdr:row>
      <xdr:rowOff>84667</xdr:rowOff>
    </xdr:from>
    <xdr:to>
      <xdr:col>33</xdr:col>
      <xdr:colOff>497417</xdr:colOff>
      <xdr:row>2</xdr:row>
      <xdr:rowOff>31750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6741583" y="84667"/>
          <a:ext cx="4053417" cy="45508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申請が代表者申請でない場合、必ず添付してください。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26360;&#24335;\&#31532;&#65297;&#27573;&#38542;&#30003;&#35531;\&#12487;&#12540;&#12479;&#12471;&#12540;&#12488;\&#32368;&#12426;&#36234;&#12375;&#20104;&#31639;&#29992;\2datesheet_20240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付申請書データシート"/>
      <sheetName val="様式第1"/>
      <sheetName val="様式第1（別紙1）"/>
      <sheetName val="様式第1（別紙2）兼様式第11（別紙2）"/>
      <sheetName val="別添"/>
      <sheetName val="委任状フォーマッ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C22E9-DF30-43EB-B461-EA1E4B8B6CC0}">
  <dimension ref="A1:BJ178"/>
  <sheetViews>
    <sheetView showGridLines="0" tabSelected="1" view="pageBreakPreview" zoomScaleNormal="100" zoomScaleSheetLayoutView="100" workbookViewId="0">
      <selection activeCell="D6" sqref="D6:R6"/>
    </sheetView>
  </sheetViews>
  <sheetFormatPr defaultRowHeight="18.75" x14ac:dyDescent="0.4"/>
  <cols>
    <col min="1" max="3" width="10.625" style="2" customWidth="1"/>
    <col min="4" max="18" width="7.625" style="2" customWidth="1"/>
    <col min="19" max="34" width="5.625" customWidth="1"/>
    <col min="46" max="46" width="10.5" bestFit="1" customWidth="1"/>
  </cols>
  <sheetData>
    <row r="1" spans="1:62" ht="55.5" customHeight="1" x14ac:dyDescent="0.4">
      <c r="A1" s="74" t="s">
        <v>0</v>
      </c>
      <c r="B1" s="72"/>
      <c r="C1" s="72"/>
      <c r="D1" s="72"/>
      <c r="E1" s="72"/>
      <c r="F1" s="72"/>
      <c r="G1" s="75" t="s">
        <v>301</v>
      </c>
      <c r="H1" s="72"/>
      <c r="I1" s="72"/>
      <c r="J1" s="73"/>
      <c r="K1" s="72"/>
      <c r="L1" s="72"/>
      <c r="M1" s="72"/>
      <c r="N1" s="72"/>
      <c r="O1" s="72"/>
      <c r="P1" s="72"/>
      <c r="Q1" s="72"/>
      <c r="R1" s="72"/>
      <c r="S1" s="72"/>
      <c r="T1" s="72"/>
      <c r="U1" s="72"/>
      <c r="V1" s="72"/>
      <c r="W1" s="72"/>
      <c r="X1" s="72"/>
      <c r="Y1" s="72"/>
      <c r="Z1" s="72"/>
      <c r="AA1" s="72"/>
      <c r="AB1" s="72"/>
      <c r="AC1" s="72"/>
      <c r="AD1" s="72"/>
      <c r="AE1" s="72"/>
      <c r="AF1" s="72"/>
      <c r="AG1" s="72"/>
      <c r="AH1" s="72"/>
      <c r="AI1" s="72"/>
      <c r="AJ1" s="72"/>
      <c r="AK1" s="80" t="s">
        <v>465</v>
      </c>
      <c r="AY1" s="68"/>
    </row>
    <row r="2" spans="1:62" x14ac:dyDescent="0.4">
      <c r="A2"/>
      <c r="B2" t="s">
        <v>1</v>
      </c>
      <c r="C2"/>
      <c r="D2"/>
      <c r="E2"/>
      <c r="F2"/>
      <c r="G2"/>
      <c r="H2"/>
      <c r="I2"/>
      <c r="J2"/>
      <c r="K2"/>
      <c r="L2"/>
      <c r="M2"/>
      <c r="N2"/>
      <c r="O2"/>
      <c r="P2"/>
      <c r="Q2"/>
      <c r="R2"/>
    </row>
    <row r="3" spans="1:62" x14ac:dyDescent="0.4">
      <c r="A3"/>
      <c r="B3" t="s">
        <v>373</v>
      </c>
      <c r="C3"/>
      <c r="D3"/>
      <c r="E3"/>
      <c r="F3"/>
      <c r="G3"/>
      <c r="H3"/>
      <c r="I3"/>
      <c r="J3"/>
      <c r="K3"/>
      <c r="L3"/>
      <c r="M3"/>
      <c r="N3"/>
      <c r="O3"/>
      <c r="P3"/>
      <c r="Q3"/>
      <c r="R3"/>
    </row>
    <row r="4" spans="1:62" x14ac:dyDescent="0.4">
      <c r="A4"/>
      <c r="B4"/>
      <c r="C4"/>
      <c r="D4" s="76"/>
      <c r="E4" t="s">
        <v>305</v>
      </c>
      <c r="F4"/>
      <c r="G4" s="77"/>
      <c r="H4" t="s">
        <v>302</v>
      </c>
      <c r="I4"/>
      <c r="J4"/>
      <c r="K4" s="78"/>
      <c r="L4" t="s">
        <v>303</v>
      </c>
      <c r="M4"/>
      <c r="N4"/>
      <c r="O4" s="79"/>
      <c r="P4" t="s">
        <v>304</v>
      </c>
      <c r="R4"/>
      <c r="U4" s="85"/>
      <c r="V4" t="s">
        <v>315</v>
      </c>
      <c r="AY4" t="s">
        <v>289</v>
      </c>
      <c r="BB4" t="s">
        <v>290</v>
      </c>
      <c r="BE4" t="s">
        <v>291</v>
      </c>
      <c r="BH4" t="s">
        <v>296</v>
      </c>
    </row>
    <row r="5" spans="1:62" x14ac:dyDescent="0.4">
      <c r="A5"/>
      <c r="B5"/>
      <c r="C5"/>
      <c r="D5"/>
      <c r="E5"/>
      <c r="F5"/>
      <c r="G5"/>
      <c r="H5"/>
      <c r="I5"/>
      <c r="J5"/>
      <c r="K5"/>
      <c r="L5"/>
      <c r="M5"/>
      <c r="N5"/>
      <c r="O5"/>
      <c r="P5"/>
      <c r="Q5"/>
      <c r="R5"/>
      <c r="AY5" s="68" t="s">
        <v>278</v>
      </c>
      <c r="AZ5" s="87" t="s">
        <v>317</v>
      </c>
      <c r="BA5" t="e">
        <f>VLOOKUP(D40,AY5:AZ18,2,0)</f>
        <v>#N/A</v>
      </c>
      <c r="BB5" s="68" t="s">
        <v>278</v>
      </c>
      <c r="BC5" s="87" t="s">
        <v>307</v>
      </c>
      <c r="BD5" t="e">
        <f>VLOOKUP(D55,BB5:BC18,2,0)</f>
        <v>#N/A</v>
      </c>
      <c r="BE5" t="s">
        <v>292</v>
      </c>
      <c r="BF5" s="87" t="s">
        <v>317</v>
      </c>
      <c r="BG5" t="e">
        <f>VLOOKUP(D42,BE5:BF14,2,0)</f>
        <v>#N/A</v>
      </c>
      <c r="BH5" t="s">
        <v>292</v>
      </c>
      <c r="BI5" s="87" t="s">
        <v>307</v>
      </c>
      <c r="BJ5" t="e">
        <f>VLOOKUP(D57,BH5:BI14,2,0)</f>
        <v>#N/A</v>
      </c>
    </row>
    <row r="6" spans="1:62" ht="24.95" customHeight="1" x14ac:dyDescent="0.4">
      <c r="A6" s="162" t="s">
        <v>2</v>
      </c>
      <c r="B6" s="162"/>
      <c r="C6" s="162"/>
      <c r="D6" s="169"/>
      <c r="E6" s="169"/>
      <c r="F6" s="169"/>
      <c r="G6" s="169"/>
      <c r="H6" s="169"/>
      <c r="I6" s="169"/>
      <c r="J6" s="169"/>
      <c r="K6" s="169"/>
      <c r="L6" s="169"/>
      <c r="M6" s="169"/>
      <c r="N6" s="169"/>
      <c r="O6" s="169"/>
      <c r="P6" s="169"/>
      <c r="Q6" s="169"/>
      <c r="R6" s="169"/>
      <c r="AY6" t="s">
        <v>279</v>
      </c>
      <c r="AZ6" s="87" t="s">
        <v>321</v>
      </c>
      <c r="BB6" t="s">
        <v>279</v>
      </c>
      <c r="BC6" s="87" t="s">
        <v>321</v>
      </c>
      <c r="BE6" t="s">
        <v>293</v>
      </c>
      <c r="BF6" s="87" t="s">
        <v>321</v>
      </c>
      <c r="BH6" t="s">
        <v>293</v>
      </c>
      <c r="BI6" s="87" t="s">
        <v>321</v>
      </c>
    </row>
    <row r="7" spans="1:62" ht="24.95" customHeight="1" x14ac:dyDescent="0.4">
      <c r="A7" s="152" t="s">
        <v>3</v>
      </c>
      <c r="B7" s="152"/>
      <c r="C7" s="152"/>
      <c r="D7" s="170"/>
      <c r="E7" s="170"/>
      <c r="F7" s="170"/>
      <c r="G7" s="170"/>
      <c r="H7" s="170"/>
      <c r="I7" s="170"/>
      <c r="J7" s="170"/>
      <c r="K7" s="170"/>
      <c r="L7" s="170"/>
      <c r="M7" s="170"/>
      <c r="N7" s="170"/>
      <c r="O7" s="170"/>
      <c r="P7" s="170"/>
      <c r="Q7" s="170"/>
      <c r="R7" s="170"/>
      <c r="AY7" t="s">
        <v>280</v>
      </c>
      <c r="AZ7" s="87" t="s">
        <v>322</v>
      </c>
      <c r="BB7" t="s">
        <v>280</v>
      </c>
      <c r="BC7" s="87" t="s">
        <v>322</v>
      </c>
      <c r="BE7" t="s">
        <v>294</v>
      </c>
      <c r="BF7" s="87" t="s">
        <v>322</v>
      </c>
      <c r="BH7" t="s">
        <v>294</v>
      </c>
      <c r="BI7" s="87" t="s">
        <v>322</v>
      </c>
    </row>
    <row r="8" spans="1:62" ht="24.95" customHeight="1" x14ac:dyDescent="0.4">
      <c r="A8" s="152" t="s">
        <v>4</v>
      </c>
      <c r="B8" s="152"/>
      <c r="C8" s="152"/>
      <c r="D8" s="171"/>
      <c r="E8" s="171"/>
      <c r="F8" s="171"/>
      <c r="G8" s="171"/>
      <c r="H8" s="171"/>
      <c r="I8" s="171"/>
      <c r="J8" s="171"/>
      <c r="K8" s="171"/>
      <c r="L8" s="171"/>
      <c r="M8" s="171"/>
      <c r="N8" s="171"/>
      <c r="O8" s="171"/>
      <c r="P8" s="171"/>
      <c r="Q8" s="171"/>
      <c r="R8" s="171"/>
      <c r="AY8" t="s">
        <v>281</v>
      </c>
      <c r="AZ8" s="87" t="s">
        <v>323</v>
      </c>
      <c r="BB8" t="s">
        <v>281</v>
      </c>
      <c r="BC8" s="87" t="s">
        <v>323</v>
      </c>
      <c r="BE8" t="s">
        <v>295</v>
      </c>
      <c r="BF8" s="87" t="s">
        <v>323</v>
      </c>
      <c r="BH8" t="s">
        <v>295</v>
      </c>
      <c r="BI8" s="87" t="s">
        <v>323</v>
      </c>
    </row>
    <row r="9" spans="1:62" ht="69.75" customHeight="1" x14ac:dyDescent="0.4">
      <c r="A9" s="162" t="s">
        <v>421</v>
      </c>
      <c r="B9" s="152"/>
      <c r="C9" s="152"/>
      <c r="D9" s="113"/>
      <c r="E9" s="113"/>
      <c r="F9" s="113"/>
      <c r="G9" s="113"/>
      <c r="H9" s="113"/>
      <c r="I9" s="113"/>
      <c r="J9" s="113"/>
      <c r="K9" s="113"/>
      <c r="L9" s="113"/>
      <c r="M9" s="113"/>
      <c r="N9" s="113"/>
      <c r="O9" s="113"/>
      <c r="P9" s="113"/>
      <c r="Q9" s="113"/>
      <c r="R9" s="113"/>
      <c r="AM9" t="s">
        <v>192</v>
      </c>
      <c r="AY9" t="s">
        <v>282</v>
      </c>
      <c r="AZ9" s="87" t="s">
        <v>318</v>
      </c>
      <c r="BB9" t="s">
        <v>282</v>
      </c>
      <c r="BC9" s="87" t="s">
        <v>318</v>
      </c>
      <c r="BE9" t="s">
        <v>356</v>
      </c>
      <c r="BF9" s="87" t="s">
        <v>360</v>
      </c>
      <c r="BH9" t="s">
        <v>356</v>
      </c>
      <c r="BI9" s="87" t="s">
        <v>360</v>
      </c>
    </row>
    <row r="10" spans="1:62" ht="24.95" customHeight="1" x14ac:dyDescent="0.4">
      <c r="A10" s="134" t="s">
        <v>338</v>
      </c>
      <c r="B10" s="135"/>
      <c r="C10" s="136"/>
      <c r="D10" s="121"/>
      <c r="E10" s="124" t="s">
        <v>333</v>
      </c>
      <c r="F10" s="125"/>
      <c r="G10" s="125"/>
      <c r="H10" s="125"/>
      <c r="I10" s="125"/>
      <c r="J10" s="126"/>
      <c r="K10" s="93"/>
      <c r="L10" s="133" t="s">
        <v>335</v>
      </c>
      <c r="M10" s="133"/>
      <c r="N10" s="133"/>
      <c r="O10" s="133"/>
      <c r="P10" s="133"/>
      <c r="Q10" s="133"/>
      <c r="R10" s="133"/>
      <c r="AM10" t="s">
        <v>210</v>
      </c>
      <c r="AN10" t="s">
        <v>211</v>
      </c>
      <c r="AO10" t="s">
        <v>212</v>
      </c>
      <c r="AP10" t="s">
        <v>213</v>
      </c>
      <c r="AQ10" t="s">
        <v>214</v>
      </c>
      <c r="AR10" t="s">
        <v>215</v>
      </c>
      <c r="AS10" t="s">
        <v>216</v>
      </c>
      <c r="AT10" t="s">
        <v>217</v>
      </c>
      <c r="AU10" t="s">
        <v>218</v>
      </c>
      <c r="AV10" t="s">
        <v>428</v>
      </c>
      <c r="AW10" t="s">
        <v>448</v>
      </c>
      <c r="AX10" t="s">
        <v>455</v>
      </c>
      <c r="AY10" t="s">
        <v>283</v>
      </c>
      <c r="AZ10" s="87" t="s">
        <v>324</v>
      </c>
      <c r="BB10" t="s">
        <v>283</v>
      </c>
      <c r="BC10" s="87" t="s">
        <v>324</v>
      </c>
      <c r="BE10" t="s">
        <v>357</v>
      </c>
      <c r="BF10" s="87" t="s">
        <v>361</v>
      </c>
      <c r="BH10" t="s">
        <v>357</v>
      </c>
      <c r="BI10" s="87" t="s">
        <v>361</v>
      </c>
    </row>
    <row r="11" spans="1:62" ht="24.95" customHeight="1" x14ac:dyDescent="0.4">
      <c r="A11" s="137"/>
      <c r="B11" s="138"/>
      <c r="C11" s="139"/>
      <c r="D11" s="122"/>
      <c r="E11" s="127"/>
      <c r="F11" s="128"/>
      <c r="G11" s="128"/>
      <c r="H11" s="128"/>
      <c r="I11" s="128"/>
      <c r="J11" s="129"/>
      <c r="K11" s="93"/>
      <c r="L11" s="133" t="s">
        <v>336</v>
      </c>
      <c r="M11" s="133"/>
      <c r="N11" s="133"/>
      <c r="O11" s="133"/>
      <c r="P11" s="133"/>
      <c r="Q11" s="133"/>
      <c r="R11" s="133"/>
      <c r="AY11" t="s">
        <v>284</v>
      </c>
      <c r="AZ11" s="87" t="s">
        <v>325</v>
      </c>
      <c r="BB11" t="s">
        <v>284</v>
      </c>
      <c r="BC11" s="87" t="s">
        <v>325</v>
      </c>
      <c r="BE11" t="s">
        <v>358</v>
      </c>
      <c r="BF11" s="87" t="s">
        <v>362</v>
      </c>
      <c r="BH11" t="s">
        <v>358</v>
      </c>
      <c r="BI11" s="87" t="s">
        <v>362</v>
      </c>
    </row>
    <row r="12" spans="1:62" ht="24.95" customHeight="1" x14ac:dyDescent="0.4">
      <c r="A12" s="137"/>
      <c r="B12" s="138"/>
      <c r="C12" s="139"/>
      <c r="D12" s="123"/>
      <c r="E12" s="130"/>
      <c r="F12" s="131"/>
      <c r="G12" s="131"/>
      <c r="H12" s="131"/>
      <c r="I12" s="131"/>
      <c r="J12" s="132"/>
      <c r="K12" s="93"/>
      <c r="L12" s="133" t="s">
        <v>337</v>
      </c>
      <c r="M12" s="133"/>
      <c r="N12" s="133"/>
      <c r="O12" s="133"/>
      <c r="P12" s="133"/>
      <c r="Q12" s="133"/>
      <c r="R12" s="133"/>
      <c r="AM12" t="s">
        <v>193</v>
      </c>
      <c r="AY12" t="s">
        <v>285</v>
      </c>
      <c r="AZ12" s="87" t="s">
        <v>326</v>
      </c>
      <c r="BB12" t="s">
        <v>285</v>
      </c>
      <c r="BC12" s="87" t="s">
        <v>326</v>
      </c>
      <c r="BE12" t="s">
        <v>359</v>
      </c>
      <c r="BF12" s="87" t="s">
        <v>363</v>
      </c>
      <c r="BH12" t="s">
        <v>359</v>
      </c>
      <c r="BI12" s="87" t="s">
        <v>363</v>
      </c>
    </row>
    <row r="13" spans="1:62" ht="24.95" customHeight="1" x14ac:dyDescent="0.4">
      <c r="A13" s="137"/>
      <c r="B13" s="138"/>
      <c r="C13" s="139"/>
      <c r="D13" s="121"/>
      <c r="E13" s="124" t="s">
        <v>334</v>
      </c>
      <c r="F13" s="125"/>
      <c r="G13" s="125"/>
      <c r="H13" s="125"/>
      <c r="I13" s="125"/>
      <c r="J13" s="126"/>
      <c r="K13" s="93"/>
      <c r="L13" s="133" t="s">
        <v>335</v>
      </c>
      <c r="M13" s="133"/>
      <c r="N13" s="133"/>
      <c r="O13" s="133"/>
      <c r="P13" s="133"/>
      <c r="Q13" s="133"/>
      <c r="R13" s="133"/>
      <c r="AM13" t="s">
        <v>219</v>
      </c>
      <c r="AN13" t="s">
        <v>223</v>
      </c>
      <c r="AO13" t="s">
        <v>224</v>
      </c>
      <c r="AP13" t="s">
        <v>227</v>
      </c>
      <c r="AQ13" t="s">
        <v>230</v>
      </c>
      <c r="AR13" t="s">
        <v>234</v>
      </c>
      <c r="AS13" t="s">
        <v>235</v>
      </c>
      <c r="AT13" t="s">
        <v>236</v>
      </c>
      <c r="AU13" t="s">
        <v>238</v>
      </c>
      <c r="AV13" t="s">
        <v>429</v>
      </c>
      <c r="AW13" t="s">
        <v>449</v>
      </c>
      <c r="AX13" t="s">
        <v>454</v>
      </c>
      <c r="AY13" t="s">
        <v>286</v>
      </c>
      <c r="AZ13" s="87" t="s">
        <v>327</v>
      </c>
      <c r="BB13" t="s">
        <v>286</v>
      </c>
      <c r="BC13" s="87" t="s">
        <v>327</v>
      </c>
      <c r="BE13" t="s">
        <v>365</v>
      </c>
      <c r="BF13" s="87" t="s">
        <v>364</v>
      </c>
      <c r="BH13" t="s">
        <v>365</v>
      </c>
      <c r="BI13" s="87" t="s">
        <v>364</v>
      </c>
    </row>
    <row r="14" spans="1:62" ht="24.95" customHeight="1" x14ac:dyDescent="0.4">
      <c r="A14" s="137"/>
      <c r="B14" s="138"/>
      <c r="C14" s="139"/>
      <c r="D14" s="122"/>
      <c r="E14" s="127"/>
      <c r="F14" s="128"/>
      <c r="G14" s="128"/>
      <c r="H14" s="128"/>
      <c r="I14" s="128"/>
      <c r="J14" s="129"/>
      <c r="K14" s="93"/>
      <c r="L14" s="133" t="s">
        <v>336</v>
      </c>
      <c r="M14" s="133"/>
      <c r="N14" s="133"/>
      <c r="O14" s="133"/>
      <c r="P14" s="133"/>
      <c r="Q14" s="133"/>
      <c r="R14" s="133"/>
      <c r="AM14" t="s">
        <v>220</v>
      </c>
      <c r="AO14" t="s">
        <v>225</v>
      </c>
      <c r="AP14" t="s">
        <v>228</v>
      </c>
      <c r="AQ14" t="s">
        <v>231</v>
      </c>
      <c r="AT14" t="s">
        <v>237</v>
      </c>
      <c r="AV14" t="s">
        <v>430</v>
      </c>
      <c r="AW14" t="s">
        <v>450</v>
      </c>
      <c r="AX14" t="s">
        <v>456</v>
      </c>
      <c r="AY14" t="s">
        <v>287</v>
      </c>
      <c r="AZ14" s="87" t="s">
        <v>328</v>
      </c>
      <c r="BB14" t="s">
        <v>287</v>
      </c>
      <c r="BC14" s="87" t="s">
        <v>328</v>
      </c>
      <c r="BE14" t="s">
        <v>366</v>
      </c>
      <c r="BF14" s="87" t="s">
        <v>367</v>
      </c>
      <c r="BH14" t="s">
        <v>366</v>
      </c>
      <c r="BI14" s="87" t="s">
        <v>367</v>
      </c>
    </row>
    <row r="15" spans="1:62" ht="24.95" customHeight="1" x14ac:dyDescent="0.4">
      <c r="A15" s="140"/>
      <c r="B15" s="141"/>
      <c r="C15" s="142"/>
      <c r="D15" s="123"/>
      <c r="E15" s="130"/>
      <c r="F15" s="131"/>
      <c r="G15" s="131"/>
      <c r="H15" s="131"/>
      <c r="I15" s="131"/>
      <c r="J15" s="132"/>
      <c r="K15" s="93"/>
      <c r="L15" s="133" t="s">
        <v>337</v>
      </c>
      <c r="M15" s="133"/>
      <c r="N15" s="133"/>
      <c r="O15" s="133"/>
      <c r="P15" s="133"/>
      <c r="Q15" s="133"/>
      <c r="R15" s="133"/>
      <c r="AM15" t="s">
        <v>221</v>
      </c>
      <c r="AO15" t="s">
        <v>226</v>
      </c>
      <c r="AP15" t="s">
        <v>229</v>
      </c>
      <c r="AQ15" t="s">
        <v>232</v>
      </c>
      <c r="AT15" t="s">
        <v>238</v>
      </c>
      <c r="AV15" t="s">
        <v>431</v>
      </c>
      <c r="AW15" t="s">
        <v>459</v>
      </c>
      <c r="AY15" t="s">
        <v>288</v>
      </c>
      <c r="AZ15" s="87" t="s">
        <v>329</v>
      </c>
      <c r="BB15" t="s">
        <v>288</v>
      </c>
      <c r="BC15" s="87" t="s">
        <v>329</v>
      </c>
    </row>
    <row r="16" spans="1:62" ht="24.95" customHeight="1" x14ac:dyDescent="0.4">
      <c r="A16" s="143" t="s">
        <v>316</v>
      </c>
      <c r="B16" s="144"/>
      <c r="C16" s="145"/>
      <c r="D16" s="94"/>
      <c r="E16" s="163" t="s">
        <v>371</v>
      </c>
      <c r="F16" s="163"/>
      <c r="G16" s="163"/>
      <c r="H16" s="163"/>
      <c r="I16" s="163"/>
      <c r="J16" s="163"/>
      <c r="K16" s="94"/>
      <c r="L16" s="163" t="s">
        <v>372</v>
      </c>
      <c r="M16" s="163"/>
      <c r="N16" s="163"/>
      <c r="O16" s="163"/>
      <c r="P16" s="163"/>
      <c r="Q16" s="163"/>
      <c r="R16" s="163"/>
      <c r="S16" s="84" t="str">
        <f>IF(D10="２.５トン以下のバン・トラック",IF(D16="自家用","※２.５トン以下のバン・トラックは自家用での申請はできません※",""),"")</f>
        <v/>
      </c>
      <c r="AM16" t="s">
        <v>222</v>
      </c>
      <c r="AP16" t="s">
        <v>453</v>
      </c>
      <c r="AQ16" t="s">
        <v>233</v>
      </c>
      <c r="AV16" t="s">
        <v>432</v>
      </c>
      <c r="AW16" t="s">
        <v>460</v>
      </c>
      <c r="AY16" t="s">
        <v>353</v>
      </c>
      <c r="AZ16" s="87" t="s">
        <v>319</v>
      </c>
      <c r="BB16" t="s">
        <v>353</v>
      </c>
      <c r="BC16" s="87" t="s">
        <v>319</v>
      </c>
    </row>
    <row r="17" spans="1:55" ht="24.95" customHeight="1" x14ac:dyDescent="0.4">
      <c r="A17" s="152" t="s">
        <v>209</v>
      </c>
      <c r="B17" s="152"/>
      <c r="C17" s="152"/>
      <c r="D17" s="169"/>
      <c r="E17" s="163"/>
      <c r="F17" s="163"/>
      <c r="G17" s="163"/>
      <c r="H17" s="163"/>
      <c r="I17" s="163"/>
      <c r="J17" s="163"/>
      <c r="K17" s="163"/>
      <c r="L17" s="163"/>
      <c r="M17" s="163"/>
      <c r="N17" s="163"/>
      <c r="O17" s="163"/>
      <c r="P17" s="163"/>
      <c r="Q17" s="163"/>
      <c r="R17" s="163"/>
      <c r="AQ17" t="s">
        <v>437</v>
      </c>
      <c r="AW17" t="s">
        <v>461</v>
      </c>
      <c r="AY17" t="s">
        <v>464</v>
      </c>
      <c r="AZ17" s="87" t="s">
        <v>320</v>
      </c>
      <c r="BB17" t="s">
        <v>464</v>
      </c>
      <c r="BC17" s="87" t="s">
        <v>320</v>
      </c>
    </row>
    <row r="18" spans="1:55" ht="24.95" customHeight="1" x14ac:dyDescent="0.4">
      <c r="A18" s="1"/>
      <c r="B18" s="1"/>
      <c r="C18" s="1"/>
      <c r="D18"/>
      <c r="E18"/>
      <c r="F18"/>
      <c r="G18"/>
      <c r="H18"/>
      <c r="I18"/>
      <c r="J18"/>
      <c r="K18"/>
      <c r="L18"/>
      <c r="M18"/>
      <c r="N18"/>
      <c r="O18"/>
      <c r="P18"/>
      <c r="Q18"/>
      <c r="R18"/>
      <c r="AQ18" t="s">
        <v>438</v>
      </c>
      <c r="AW18" t="s">
        <v>462</v>
      </c>
      <c r="AY18" t="s">
        <v>354</v>
      </c>
      <c r="AZ18" s="87" t="s">
        <v>355</v>
      </c>
      <c r="BB18" t="s">
        <v>354</v>
      </c>
      <c r="BC18" s="87" t="s">
        <v>355</v>
      </c>
    </row>
    <row r="19" spans="1:55" ht="30" customHeight="1" x14ac:dyDescent="0.4">
      <c r="A19" s="118" t="s">
        <v>5</v>
      </c>
      <c r="B19" s="119"/>
      <c r="C19" s="119"/>
      <c r="D19" s="119"/>
      <c r="E19" s="119"/>
      <c r="F19" s="119"/>
      <c r="G19" s="119"/>
      <c r="H19" s="119"/>
      <c r="I19" s="119"/>
      <c r="J19" s="119"/>
      <c r="K19" s="119"/>
      <c r="L19" s="119"/>
      <c r="M19" s="119"/>
      <c r="N19" s="119"/>
      <c r="O19" s="119"/>
      <c r="P19" s="119"/>
      <c r="Q19" s="119"/>
      <c r="R19" s="120"/>
      <c r="AQ19" t="s">
        <v>439</v>
      </c>
    </row>
    <row r="20" spans="1:55" ht="24.95" customHeight="1" x14ac:dyDescent="0.4">
      <c r="A20" s="152" t="s">
        <v>375</v>
      </c>
      <c r="B20" s="152"/>
      <c r="C20" s="152"/>
      <c r="D20" s="166"/>
      <c r="E20" s="167"/>
      <c r="F20" s="52" t="s">
        <v>205</v>
      </c>
      <c r="G20" s="167"/>
      <c r="H20" s="167"/>
      <c r="I20" s="167"/>
      <c r="J20" s="168"/>
      <c r="K20" s="48"/>
      <c r="L20" s="49"/>
      <c r="M20" s="49"/>
      <c r="N20" s="49"/>
      <c r="O20" s="49"/>
      <c r="P20" s="49"/>
      <c r="Q20" s="49"/>
      <c r="R20" s="49"/>
      <c r="AQ20" t="s">
        <v>440</v>
      </c>
    </row>
    <row r="21" spans="1:55" ht="24.95" customHeight="1" x14ac:dyDescent="0.4">
      <c r="A21" s="152" t="s">
        <v>374</v>
      </c>
      <c r="B21" s="152"/>
      <c r="C21" s="152"/>
      <c r="D21" s="163"/>
      <c r="E21" s="163"/>
      <c r="F21" s="163"/>
      <c r="G21" s="163"/>
      <c r="H21" s="163"/>
      <c r="I21" s="163"/>
      <c r="J21" s="163"/>
      <c r="K21" s="163"/>
      <c r="L21" s="163"/>
      <c r="M21" s="163"/>
      <c r="N21" s="163"/>
      <c r="O21" s="163"/>
      <c r="P21" s="163"/>
      <c r="Q21" s="163"/>
      <c r="R21" s="163"/>
      <c r="AQ21" t="s">
        <v>441</v>
      </c>
    </row>
    <row r="22" spans="1:55" ht="24.95" customHeight="1" x14ac:dyDescent="0.4">
      <c r="A22" s="152" t="s">
        <v>6</v>
      </c>
      <c r="B22" s="152"/>
      <c r="C22" s="152"/>
      <c r="D22" s="163"/>
      <c r="E22" s="163"/>
      <c r="F22" s="163"/>
      <c r="G22" s="163"/>
      <c r="H22" s="163"/>
      <c r="I22" s="163"/>
      <c r="J22" s="163"/>
      <c r="K22" s="163"/>
      <c r="L22" s="163"/>
      <c r="M22" s="163"/>
      <c r="N22" s="163"/>
      <c r="O22" s="163"/>
      <c r="P22" s="163"/>
      <c r="Q22" s="163"/>
      <c r="R22" s="163"/>
      <c r="AQ22" t="s">
        <v>442</v>
      </c>
    </row>
    <row r="23" spans="1:55" ht="24.95" customHeight="1" x14ac:dyDescent="0.4">
      <c r="A23" s="152" t="s">
        <v>7</v>
      </c>
      <c r="B23" s="152"/>
      <c r="C23" s="152"/>
      <c r="D23" s="163"/>
      <c r="E23" s="163"/>
      <c r="F23" s="163"/>
      <c r="G23" s="163"/>
      <c r="H23" s="163"/>
      <c r="I23" s="163"/>
      <c r="J23" s="163"/>
      <c r="K23" s="163"/>
      <c r="L23" s="163"/>
      <c r="M23" s="163"/>
      <c r="N23" s="163"/>
      <c r="O23" s="163"/>
      <c r="P23" s="163"/>
      <c r="Q23" s="163"/>
      <c r="R23" s="163"/>
    </row>
    <row r="24" spans="1:55" ht="24.95" customHeight="1" x14ac:dyDescent="0.4">
      <c r="A24" s="152" t="s">
        <v>8</v>
      </c>
      <c r="B24" s="152"/>
      <c r="C24" s="152"/>
      <c r="D24" s="163"/>
      <c r="E24" s="163"/>
      <c r="F24" s="163"/>
      <c r="G24" s="163"/>
      <c r="H24" s="163"/>
      <c r="I24" s="163"/>
      <c r="J24" s="163"/>
      <c r="K24" s="163"/>
      <c r="L24" s="163"/>
      <c r="M24" s="163"/>
      <c r="N24" s="163"/>
      <c r="O24" s="163"/>
      <c r="P24" s="163"/>
      <c r="Q24" s="163"/>
      <c r="R24" s="163"/>
      <c r="AY24" t="s">
        <v>298</v>
      </c>
    </row>
    <row r="25" spans="1:55" ht="24.95" customHeight="1" x14ac:dyDescent="0.4">
      <c r="A25" s="152" t="s">
        <v>9</v>
      </c>
      <c r="B25" s="152"/>
      <c r="C25" s="152"/>
      <c r="D25" s="163"/>
      <c r="E25" s="163"/>
      <c r="F25" s="163"/>
      <c r="G25" s="163"/>
      <c r="H25" s="163"/>
      <c r="I25" s="163"/>
      <c r="J25" s="163"/>
      <c r="K25" s="163"/>
      <c r="L25" s="163"/>
      <c r="M25" s="163"/>
      <c r="N25" s="163"/>
      <c r="O25" s="163"/>
      <c r="P25" s="163"/>
      <c r="Q25" s="163"/>
      <c r="R25" s="163"/>
      <c r="AY25" t="s">
        <v>299</v>
      </c>
    </row>
    <row r="26" spans="1:55" ht="24.95" customHeight="1" x14ac:dyDescent="0.4">
      <c r="A26" s="152" t="s">
        <v>10</v>
      </c>
      <c r="B26" s="152"/>
      <c r="C26" s="152"/>
      <c r="D26" s="163"/>
      <c r="E26" s="163"/>
      <c r="F26" s="163"/>
      <c r="G26" s="163"/>
      <c r="H26" s="163"/>
      <c r="I26" s="163"/>
      <c r="J26" s="163"/>
      <c r="K26" s="163"/>
      <c r="L26" s="163"/>
      <c r="M26" s="163"/>
      <c r="N26" s="163"/>
      <c r="O26" s="163"/>
      <c r="P26" s="163"/>
      <c r="Q26" s="163"/>
      <c r="R26" s="163"/>
      <c r="AY26" t="s">
        <v>300</v>
      </c>
    </row>
    <row r="27" spans="1:55" ht="24.95" customHeight="1" x14ac:dyDescent="0.4">
      <c r="A27" s="152" t="s">
        <v>11</v>
      </c>
      <c r="B27" s="152"/>
      <c r="C27" s="152"/>
      <c r="D27" s="172"/>
      <c r="E27" s="172"/>
      <c r="F27" s="172"/>
      <c r="G27" s="172"/>
      <c r="H27" s="172"/>
      <c r="I27" s="172"/>
      <c r="J27" s="172"/>
      <c r="K27" s="172"/>
      <c r="L27" s="172"/>
      <c r="M27" s="172"/>
      <c r="N27" s="172"/>
      <c r="O27" s="172"/>
      <c r="P27" s="172"/>
      <c r="Q27" s="172"/>
      <c r="R27" s="172"/>
    </row>
    <row r="28" spans="1:55" ht="24.95" customHeight="1" x14ac:dyDescent="0.4">
      <c r="A28" s="152" t="s">
        <v>12</v>
      </c>
      <c r="B28" s="152"/>
      <c r="C28" s="152"/>
      <c r="D28" s="172"/>
      <c r="E28" s="172"/>
      <c r="F28" s="172"/>
      <c r="G28" s="172"/>
      <c r="H28" s="172"/>
      <c r="I28" s="172"/>
      <c r="J28" s="172"/>
      <c r="K28" s="172"/>
      <c r="L28" s="172"/>
      <c r="M28" s="172"/>
      <c r="N28" s="172"/>
      <c r="O28" s="172"/>
      <c r="P28" s="172"/>
      <c r="Q28" s="172"/>
      <c r="R28" s="172"/>
    </row>
    <row r="29" spans="1:55" ht="24.95" customHeight="1" x14ac:dyDescent="0.4">
      <c r="A29" s="152" t="s">
        <v>13</v>
      </c>
      <c r="B29" s="152"/>
      <c r="C29" s="152"/>
      <c r="D29" s="149"/>
      <c r="E29" s="150"/>
      <c r="F29" s="150"/>
      <c r="G29" s="150"/>
      <c r="H29" s="150"/>
      <c r="I29" s="150"/>
      <c r="J29" s="150"/>
      <c r="K29" s="53" t="s">
        <v>206</v>
      </c>
      <c r="L29" s="150"/>
      <c r="M29" s="150"/>
      <c r="N29" s="150"/>
      <c r="O29" s="150"/>
      <c r="P29" s="150"/>
      <c r="Q29" s="150"/>
      <c r="R29" s="151"/>
    </row>
    <row r="30" spans="1:55" ht="24.95" customHeight="1" x14ac:dyDescent="0.4">
      <c r="A30" s="152" t="s">
        <v>14</v>
      </c>
      <c r="B30" s="152"/>
      <c r="C30" s="152"/>
      <c r="D30" s="163"/>
      <c r="E30" s="163"/>
      <c r="F30" s="163"/>
      <c r="G30" s="163"/>
      <c r="H30" s="163"/>
      <c r="I30" s="163"/>
      <c r="J30" s="163"/>
      <c r="K30" s="163"/>
      <c r="L30" s="163"/>
      <c r="M30" s="163"/>
      <c r="N30" s="163"/>
      <c r="O30" s="163"/>
      <c r="P30" s="163"/>
      <c r="Q30" s="163"/>
      <c r="R30" s="163"/>
    </row>
    <row r="31" spans="1:55" ht="24.95" customHeight="1" x14ac:dyDescent="0.4">
      <c r="A31" s="152" t="s">
        <v>15</v>
      </c>
      <c r="B31" s="152"/>
      <c r="C31" s="152"/>
      <c r="D31" s="163"/>
      <c r="E31" s="163"/>
      <c r="F31" s="163"/>
      <c r="G31" s="163"/>
      <c r="H31" s="163"/>
      <c r="I31" s="163"/>
      <c r="J31" s="163"/>
      <c r="K31" s="163"/>
      <c r="L31" s="163"/>
      <c r="M31" s="163"/>
      <c r="N31" s="163"/>
      <c r="O31" s="163"/>
      <c r="P31" s="163"/>
      <c r="Q31" s="163"/>
      <c r="R31" s="163"/>
    </row>
    <row r="32" spans="1:55" ht="24.95" customHeight="1" x14ac:dyDescent="0.4">
      <c r="A32" s="152" t="s">
        <v>16</v>
      </c>
      <c r="B32" s="152"/>
      <c r="C32" s="152"/>
      <c r="D32" s="172"/>
      <c r="E32" s="172"/>
      <c r="F32" s="172"/>
      <c r="G32" s="172"/>
      <c r="H32" s="172"/>
      <c r="I32" s="172"/>
      <c r="J32" s="172"/>
      <c r="K32" s="172"/>
      <c r="L32" s="172"/>
      <c r="M32" s="172"/>
      <c r="N32" s="172"/>
      <c r="O32" s="172"/>
      <c r="P32" s="172"/>
      <c r="Q32" s="172"/>
      <c r="R32" s="172"/>
    </row>
    <row r="33" spans="1:19" ht="24.95" customHeight="1" x14ac:dyDescent="0.4">
      <c r="A33" s="152" t="s">
        <v>17</v>
      </c>
      <c r="B33" s="152"/>
      <c r="C33" s="152"/>
      <c r="D33" s="172"/>
      <c r="E33" s="172"/>
      <c r="F33" s="172"/>
      <c r="G33" s="172"/>
      <c r="H33" s="172"/>
      <c r="I33" s="172"/>
      <c r="J33" s="172"/>
      <c r="K33" s="172"/>
      <c r="L33" s="172"/>
      <c r="M33" s="172"/>
      <c r="N33" s="172"/>
      <c r="O33" s="172"/>
      <c r="P33" s="172"/>
      <c r="Q33" s="172"/>
      <c r="R33" s="172"/>
    </row>
    <row r="34" spans="1:19" ht="24.95" customHeight="1" x14ac:dyDescent="0.4">
      <c r="A34" s="152" t="s">
        <v>18</v>
      </c>
      <c r="B34" s="152"/>
      <c r="C34" s="152"/>
      <c r="D34" s="149"/>
      <c r="E34" s="150"/>
      <c r="F34" s="150"/>
      <c r="G34" s="150"/>
      <c r="H34" s="150"/>
      <c r="I34" s="150"/>
      <c r="J34" s="150"/>
      <c r="K34" s="53" t="s">
        <v>206</v>
      </c>
      <c r="L34" s="150"/>
      <c r="M34" s="150"/>
      <c r="N34" s="150"/>
      <c r="O34" s="150"/>
      <c r="P34" s="150"/>
      <c r="Q34" s="150"/>
      <c r="R34" s="151"/>
    </row>
    <row r="35" spans="1:19" ht="24.95" customHeight="1" x14ac:dyDescent="0.4">
      <c r="A35" s="152" t="s">
        <v>376</v>
      </c>
      <c r="B35" s="152"/>
      <c r="C35" s="152"/>
      <c r="D35" s="166"/>
      <c r="E35" s="167"/>
      <c r="F35" s="52" t="s">
        <v>205</v>
      </c>
      <c r="G35" s="167"/>
      <c r="H35" s="167"/>
      <c r="I35" s="167"/>
      <c r="J35" s="168"/>
      <c r="K35" t="s">
        <v>306</v>
      </c>
      <c r="L35" s="55"/>
      <c r="M35" s="55"/>
      <c r="N35" s="55"/>
      <c r="O35" s="55"/>
      <c r="P35" s="55"/>
      <c r="Q35" s="55"/>
      <c r="R35" s="55"/>
    </row>
    <row r="36" spans="1:19" ht="24.95" customHeight="1" x14ac:dyDescent="0.4">
      <c r="A36" s="152" t="s">
        <v>19</v>
      </c>
      <c r="B36" s="152"/>
      <c r="C36" s="152"/>
      <c r="D36" s="163"/>
      <c r="E36" s="163"/>
      <c r="F36" s="163"/>
      <c r="G36" s="163"/>
      <c r="H36" s="163"/>
      <c r="I36" s="163"/>
      <c r="J36" s="163"/>
      <c r="K36" s="163"/>
      <c r="L36" s="163"/>
      <c r="M36" s="163"/>
      <c r="N36" s="163"/>
      <c r="O36" s="163"/>
      <c r="P36" s="163"/>
      <c r="Q36" s="163"/>
      <c r="R36" s="163"/>
    </row>
    <row r="37" spans="1:19" ht="24.95" customHeight="1" x14ac:dyDescent="0.4">
      <c r="A37" s="152" t="s">
        <v>20</v>
      </c>
      <c r="B37" s="152"/>
      <c r="C37" s="152"/>
      <c r="D37" s="163"/>
      <c r="E37" s="163"/>
      <c r="F37" s="163"/>
      <c r="G37" s="163"/>
      <c r="H37" s="163"/>
      <c r="I37" s="163"/>
      <c r="J37" s="163"/>
      <c r="K37" s="163"/>
      <c r="L37" s="163"/>
      <c r="M37" s="163"/>
      <c r="N37" s="163"/>
      <c r="O37" s="163"/>
      <c r="P37" s="163"/>
      <c r="Q37" s="163"/>
      <c r="R37" s="163"/>
    </row>
    <row r="38" spans="1:19" ht="24.95" customHeight="1" x14ac:dyDescent="0.4">
      <c r="A38" s="152" t="s">
        <v>183</v>
      </c>
      <c r="B38" s="152"/>
      <c r="C38" s="152"/>
      <c r="D38" s="153"/>
      <c r="E38" s="154"/>
      <c r="F38" s="154"/>
      <c r="G38" s="154"/>
      <c r="H38" s="154"/>
      <c r="I38" s="154"/>
      <c r="J38" s="154"/>
      <c r="K38" s="154"/>
      <c r="L38" s="154"/>
      <c r="M38" s="154"/>
      <c r="N38" s="154"/>
      <c r="O38" s="154"/>
      <c r="P38" s="154"/>
      <c r="Q38" s="154"/>
      <c r="R38" s="56" t="s">
        <v>207</v>
      </c>
      <c r="S38" s="84" t="str">
        <f>IF(D37="リース","※申請区分がリースの場合は38行目～44行目までは入力不要","")</f>
        <v/>
      </c>
    </row>
    <row r="39" spans="1:19" ht="24.95" customHeight="1" x14ac:dyDescent="0.4">
      <c r="A39" s="143" t="s">
        <v>184</v>
      </c>
      <c r="B39" s="144"/>
      <c r="C39" s="145"/>
      <c r="D39" s="153"/>
      <c r="E39" s="154"/>
      <c r="F39" s="154"/>
      <c r="G39" s="154"/>
      <c r="H39" s="154"/>
      <c r="I39" s="154"/>
      <c r="J39" s="154"/>
      <c r="K39" s="154"/>
      <c r="L39" s="154"/>
      <c r="M39" s="154"/>
      <c r="N39" s="154"/>
      <c r="O39" s="154"/>
      <c r="P39" s="154"/>
      <c r="Q39" s="154"/>
      <c r="R39" s="56" t="s">
        <v>208</v>
      </c>
    </row>
    <row r="40" spans="1:19" s="68" customFormat="1" ht="24.95" customHeight="1" x14ac:dyDescent="0.4">
      <c r="A40" s="134" t="s">
        <v>185</v>
      </c>
      <c r="B40" s="135"/>
      <c r="C40" s="136"/>
      <c r="D40" s="149"/>
      <c r="E40" s="150"/>
      <c r="F40" s="150"/>
      <c r="G40" s="150"/>
      <c r="H40" s="150"/>
      <c r="I40" s="150"/>
      <c r="J40" s="150"/>
      <c r="K40" s="150"/>
      <c r="L40" s="150"/>
      <c r="M40" s="150"/>
      <c r="N40" s="150"/>
      <c r="O40" s="150"/>
      <c r="P40" s="150"/>
      <c r="Q40" s="150"/>
      <c r="R40" s="151"/>
      <c r="S40"/>
    </row>
    <row r="41" spans="1:19" ht="24.95" customHeight="1" x14ac:dyDescent="0.4">
      <c r="A41" s="143" t="s">
        <v>186</v>
      </c>
      <c r="B41" s="144"/>
      <c r="C41" s="145"/>
      <c r="D41" s="149"/>
      <c r="E41" s="150"/>
      <c r="F41" s="150"/>
      <c r="G41" s="150"/>
      <c r="H41" s="150"/>
      <c r="I41" s="150"/>
      <c r="J41" s="150"/>
      <c r="K41" s="150"/>
      <c r="L41" s="150"/>
      <c r="M41" s="150"/>
      <c r="N41" s="150"/>
      <c r="O41" s="150"/>
      <c r="P41" s="150"/>
      <c r="Q41" s="150"/>
      <c r="R41" s="151"/>
    </row>
    <row r="42" spans="1:19" ht="24.95" customHeight="1" x14ac:dyDescent="0.4">
      <c r="A42" s="143" t="s">
        <v>187</v>
      </c>
      <c r="B42" s="144"/>
      <c r="C42" s="145"/>
      <c r="D42" s="149"/>
      <c r="E42" s="150"/>
      <c r="F42" s="150"/>
      <c r="G42" s="150"/>
      <c r="H42" s="150"/>
      <c r="I42" s="150"/>
      <c r="J42" s="150"/>
      <c r="K42" s="150"/>
      <c r="L42" s="150"/>
      <c r="M42" s="150"/>
      <c r="N42" s="150"/>
      <c r="O42" s="150"/>
      <c r="P42" s="150"/>
      <c r="Q42" s="150"/>
      <c r="R42" s="151"/>
    </row>
    <row r="43" spans="1:19" ht="24.95" customHeight="1" x14ac:dyDescent="0.4">
      <c r="A43" s="143" t="s">
        <v>186</v>
      </c>
      <c r="B43" s="144"/>
      <c r="C43" s="145"/>
      <c r="D43" s="149"/>
      <c r="E43" s="150"/>
      <c r="F43" s="150"/>
      <c r="G43" s="150"/>
      <c r="H43" s="150"/>
      <c r="I43" s="150"/>
      <c r="J43" s="150"/>
      <c r="K43" s="150"/>
      <c r="L43" s="150"/>
      <c r="M43" s="150"/>
      <c r="N43" s="150"/>
      <c r="O43" s="150"/>
      <c r="P43" s="150"/>
      <c r="Q43" s="150"/>
      <c r="R43" s="151"/>
    </row>
    <row r="44" spans="1:19" ht="24.95" customHeight="1" x14ac:dyDescent="0.4">
      <c r="A44" s="143" t="s">
        <v>199</v>
      </c>
      <c r="B44" s="144"/>
      <c r="C44" s="145"/>
      <c r="D44" s="146"/>
      <c r="E44" s="147"/>
      <c r="F44" s="147"/>
      <c r="G44" s="147"/>
      <c r="H44" s="147"/>
      <c r="I44" s="147"/>
      <c r="J44" s="147"/>
      <c r="K44" s="147"/>
      <c r="L44" s="147"/>
      <c r="M44" s="147"/>
      <c r="N44" s="147"/>
      <c r="O44" s="147"/>
      <c r="P44" s="147"/>
      <c r="Q44" s="147"/>
      <c r="R44" s="148"/>
      <c r="S44" s="68"/>
    </row>
    <row r="45" spans="1:19" ht="24.95" customHeight="1" x14ac:dyDescent="0.4">
      <c r="A45" s="70" t="str">
        <f>IF(D37="買取","※CO2排出量が20万ｔ以上の事業者はGXリーグへの表明の提出が必須です。様式第１（その９）シートのチェックボックスにもチェックを入れてください※","")</f>
        <v/>
      </c>
      <c r="B45" s="47"/>
      <c r="C45" s="47"/>
      <c r="D45" s="47"/>
      <c r="E45" s="47"/>
      <c r="F45" s="47"/>
      <c r="G45" s="47"/>
      <c r="H45" s="47"/>
      <c r="I45" s="47"/>
      <c r="J45" s="47"/>
      <c r="K45" s="47"/>
      <c r="L45" s="47"/>
      <c r="M45" s="47"/>
      <c r="N45" s="47"/>
      <c r="O45" s="47"/>
      <c r="P45" s="47"/>
      <c r="Q45" s="47"/>
      <c r="R45" s="47"/>
    </row>
    <row r="46" spans="1:19" ht="24.95" customHeight="1" x14ac:dyDescent="0.4"/>
    <row r="47" spans="1:19" ht="30" customHeight="1" x14ac:dyDescent="0.4">
      <c r="A47" s="159" t="str">
        <f>IF(D37="買取","※申請区分が「買取」の場合は48行目～59行目まで入力不要","貸渡先情報（※申請区分がリースの場合のみ入力してください）")</f>
        <v>貸渡先情報（※申請区分がリースの場合のみ入力してください）</v>
      </c>
      <c r="B47" s="160"/>
      <c r="C47" s="160"/>
      <c r="D47" s="160"/>
      <c r="E47" s="160"/>
      <c r="F47" s="160"/>
      <c r="G47" s="160"/>
      <c r="H47" s="160"/>
      <c r="I47" s="160"/>
      <c r="J47" s="160"/>
      <c r="K47" s="160"/>
      <c r="L47" s="160"/>
      <c r="M47" s="160"/>
      <c r="N47" s="160"/>
      <c r="O47" s="160"/>
      <c r="P47" s="160"/>
      <c r="Q47" s="160"/>
      <c r="R47" s="161"/>
    </row>
    <row r="48" spans="1:19" ht="24.95" customHeight="1" x14ac:dyDescent="0.4">
      <c r="A48" s="152" t="s">
        <v>377</v>
      </c>
      <c r="B48" s="152"/>
      <c r="C48" s="152"/>
      <c r="D48" s="166"/>
      <c r="E48" s="167"/>
      <c r="F48" s="52" t="s">
        <v>205</v>
      </c>
      <c r="G48" s="167"/>
      <c r="H48" s="167"/>
      <c r="I48" s="167"/>
      <c r="J48" s="168"/>
      <c r="K48" s="54"/>
      <c r="L48" s="55"/>
      <c r="M48" s="55"/>
      <c r="N48" s="55"/>
      <c r="O48" s="55"/>
      <c r="P48" s="55"/>
      <c r="Q48" s="55"/>
      <c r="R48" s="55"/>
    </row>
    <row r="49" spans="1:58" ht="24.95" customHeight="1" x14ac:dyDescent="0.4">
      <c r="A49" s="152" t="s">
        <v>21</v>
      </c>
      <c r="B49" s="152"/>
      <c r="C49" s="152"/>
      <c r="D49" s="163"/>
      <c r="E49" s="163"/>
      <c r="F49" s="163"/>
      <c r="G49" s="163"/>
      <c r="H49" s="163"/>
      <c r="I49" s="163"/>
      <c r="J49" s="163"/>
      <c r="K49" s="163"/>
      <c r="L49" s="163"/>
      <c r="M49" s="163"/>
      <c r="N49" s="163"/>
      <c r="O49" s="163"/>
      <c r="P49" s="163"/>
      <c r="Q49" s="163"/>
      <c r="R49" s="163"/>
    </row>
    <row r="50" spans="1:58" ht="24.95" customHeight="1" x14ac:dyDescent="0.4">
      <c r="A50" s="152" t="s">
        <v>22</v>
      </c>
      <c r="B50" s="152"/>
      <c r="C50" s="152"/>
      <c r="D50" s="163"/>
      <c r="E50" s="163"/>
      <c r="F50" s="163"/>
      <c r="G50" s="163"/>
      <c r="H50" s="163"/>
      <c r="I50" s="163"/>
      <c r="J50" s="163"/>
      <c r="K50" s="163"/>
      <c r="L50" s="163"/>
      <c r="M50" s="163"/>
      <c r="N50" s="163"/>
      <c r="O50" s="163"/>
      <c r="P50" s="163"/>
      <c r="Q50" s="163"/>
      <c r="R50" s="163"/>
    </row>
    <row r="51" spans="1:58" ht="24.95" customHeight="1" x14ac:dyDescent="0.4">
      <c r="A51" s="152" t="s">
        <v>423</v>
      </c>
      <c r="B51" s="152"/>
      <c r="C51" s="152"/>
      <c r="D51" s="163"/>
      <c r="E51" s="163"/>
      <c r="F51" s="163"/>
      <c r="G51" s="163"/>
      <c r="H51" s="163"/>
      <c r="I51" s="163"/>
      <c r="J51" s="163"/>
      <c r="K51" s="163"/>
      <c r="L51" s="163"/>
      <c r="M51" s="163"/>
      <c r="N51" s="163"/>
      <c r="O51" s="163"/>
      <c r="P51" s="163"/>
      <c r="Q51" s="163"/>
      <c r="R51" s="163"/>
    </row>
    <row r="52" spans="1:58" ht="24.95" customHeight="1" x14ac:dyDescent="0.4">
      <c r="A52" s="152" t="s">
        <v>424</v>
      </c>
      <c r="B52" s="152"/>
      <c r="C52" s="152"/>
      <c r="D52" s="163"/>
      <c r="E52" s="163"/>
      <c r="F52" s="163"/>
      <c r="G52" s="163"/>
      <c r="H52" s="163"/>
      <c r="I52" s="163"/>
      <c r="J52" s="163"/>
      <c r="K52" s="163"/>
      <c r="L52" s="163"/>
      <c r="M52" s="163"/>
      <c r="N52" s="163"/>
      <c r="O52" s="163"/>
      <c r="P52" s="163"/>
      <c r="Q52" s="163"/>
      <c r="R52" s="163"/>
    </row>
    <row r="53" spans="1:58" ht="24.95" customHeight="1" x14ac:dyDescent="0.4">
      <c r="A53" s="152" t="s">
        <v>183</v>
      </c>
      <c r="B53" s="152"/>
      <c r="C53" s="152"/>
      <c r="D53" s="153"/>
      <c r="E53" s="154"/>
      <c r="F53" s="154"/>
      <c r="G53" s="154"/>
      <c r="H53" s="154"/>
      <c r="I53" s="154"/>
      <c r="J53" s="154"/>
      <c r="K53" s="154"/>
      <c r="L53" s="154"/>
      <c r="M53" s="154"/>
      <c r="N53" s="154"/>
      <c r="O53" s="154"/>
      <c r="P53" s="154"/>
      <c r="Q53" s="154"/>
      <c r="R53" s="56" t="s">
        <v>207</v>
      </c>
      <c r="AM53" t="s">
        <v>261</v>
      </c>
      <c r="AW53" t="s">
        <v>253</v>
      </c>
      <c r="BA53" t="s">
        <v>254</v>
      </c>
    </row>
    <row r="54" spans="1:58" ht="24.95" customHeight="1" x14ac:dyDescent="0.4">
      <c r="A54" s="143" t="s">
        <v>184</v>
      </c>
      <c r="B54" s="144"/>
      <c r="C54" s="145"/>
      <c r="D54" s="153"/>
      <c r="E54" s="154"/>
      <c r="F54" s="154"/>
      <c r="G54" s="154"/>
      <c r="H54" s="154"/>
      <c r="I54" s="154"/>
      <c r="J54" s="154"/>
      <c r="K54" s="154"/>
      <c r="L54" s="154"/>
      <c r="M54" s="154"/>
      <c r="N54" s="154"/>
      <c r="O54" s="154"/>
      <c r="P54" s="154"/>
      <c r="Q54" s="154"/>
      <c r="R54" s="56" t="s">
        <v>208</v>
      </c>
      <c r="AM54" t="s">
        <v>192</v>
      </c>
      <c r="AN54" t="s">
        <v>193</v>
      </c>
      <c r="AO54" t="s">
        <v>194</v>
      </c>
      <c r="AP54" t="s">
        <v>194</v>
      </c>
      <c r="AQ54" t="s">
        <v>262</v>
      </c>
      <c r="AR54" t="s">
        <v>191</v>
      </c>
      <c r="AS54" t="s">
        <v>263</v>
      </c>
      <c r="AT54" t="s">
        <v>264</v>
      </c>
      <c r="AW54" t="s">
        <v>240</v>
      </c>
      <c r="BA54" t="s">
        <v>239</v>
      </c>
    </row>
    <row r="55" spans="1:58" ht="24.95" customHeight="1" x14ac:dyDescent="0.4">
      <c r="A55" s="134" t="s">
        <v>185</v>
      </c>
      <c r="B55" s="135"/>
      <c r="C55" s="136"/>
      <c r="D55" s="149"/>
      <c r="E55" s="150"/>
      <c r="F55" s="150"/>
      <c r="G55" s="150"/>
      <c r="H55" s="150"/>
      <c r="I55" s="150"/>
      <c r="J55" s="150"/>
      <c r="K55" s="150"/>
      <c r="L55" s="150"/>
      <c r="M55" s="150"/>
      <c r="N55" s="150"/>
      <c r="O55" s="150"/>
      <c r="P55" s="150"/>
      <c r="Q55" s="150"/>
      <c r="R55" s="151"/>
      <c r="AM55" t="s">
        <v>210</v>
      </c>
      <c r="AN55" t="s">
        <v>219</v>
      </c>
      <c r="AP55" t="s">
        <v>239</v>
      </c>
      <c r="AR55" t="s">
        <v>265</v>
      </c>
      <c r="AS55" t="str">
        <f t="shared" ref="AS55:AS64" si="0">AM55&amp;AN55&amp;AO55&amp;AP55&amp;AQ55&amp;AR55</f>
        <v>DFSKor不明F1Vfumei事業用</v>
      </c>
      <c r="AT55" s="58">
        <v>1221000</v>
      </c>
      <c r="AW55" t="s">
        <v>255</v>
      </c>
      <c r="BA55" t="s">
        <v>267</v>
      </c>
    </row>
    <row r="56" spans="1:58" ht="24.95" customHeight="1" x14ac:dyDescent="0.4">
      <c r="A56" s="143" t="s">
        <v>186</v>
      </c>
      <c r="B56" s="144"/>
      <c r="C56" s="145"/>
      <c r="D56" s="149"/>
      <c r="E56" s="150"/>
      <c r="F56" s="150"/>
      <c r="G56" s="150"/>
      <c r="H56" s="150"/>
      <c r="I56" s="150"/>
      <c r="J56" s="150"/>
      <c r="K56" s="150"/>
      <c r="L56" s="150"/>
      <c r="M56" s="150"/>
      <c r="N56" s="150"/>
      <c r="O56" s="150"/>
      <c r="P56" s="150"/>
      <c r="Q56" s="150"/>
      <c r="R56" s="151"/>
      <c r="AM56" t="s">
        <v>210</v>
      </c>
      <c r="AN56" t="s">
        <v>219</v>
      </c>
      <c r="AP56" t="s">
        <v>239</v>
      </c>
      <c r="AR56" t="s">
        <v>266</v>
      </c>
      <c r="AS56" t="str">
        <f t="shared" si="0"/>
        <v>DFSKor不明F1Vfumei自家用</v>
      </c>
      <c r="AT56" s="58">
        <v>1109000</v>
      </c>
      <c r="AW56" t="s">
        <v>256</v>
      </c>
      <c r="BA56" t="s">
        <v>241</v>
      </c>
    </row>
    <row r="57" spans="1:58" ht="24.75" customHeight="1" x14ac:dyDescent="0.4">
      <c r="A57" s="143" t="s">
        <v>187</v>
      </c>
      <c r="B57" s="144"/>
      <c r="C57" s="145"/>
      <c r="D57" s="149"/>
      <c r="E57" s="150"/>
      <c r="F57" s="150"/>
      <c r="G57" s="150"/>
      <c r="H57" s="150"/>
      <c r="I57" s="150"/>
      <c r="J57" s="150"/>
      <c r="K57" s="150"/>
      <c r="L57" s="150"/>
      <c r="M57" s="150"/>
      <c r="N57" s="150"/>
      <c r="O57" s="150"/>
      <c r="P57" s="150"/>
      <c r="Q57" s="150"/>
      <c r="R57" s="151"/>
      <c r="AM57" t="s">
        <v>210</v>
      </c>
      <c r="AN57" t="s">
        <v>220</v>
      </c>
      <c r="AP57" t="s">
        <v>239</v>
      </c>
      <c r="AR57" t="s">
        <v>265</v>
      </c>
      <c r="AS57" t="str">
        <f t="shared" si="0"/>
        <v>DFSKor不明F1Tfumei事業用</v>
      </c>
      <c r="AT57" s="58">
        <v>1007000</v>
      </c>
      <c r="AW57" t="s">
        <v>443</v>
      </c>
      <c r="BA57" t="s">
        <v>242</v>
      </c>
    </row>
    <row r="58" spans="1:58" ht="45.75" customHeight="1" x14ac:dyDescent="0.4">
      <c r="A58" s="143" t="s">
        <v>186</v>
      </c>
      <c r="B58" s="144"/>
      <c r="C58" s="145"/>
      <c r="D58" s="149"/>
      <c r="E58" s="150"/>
      <c r="F58" s="150"/>
      <c r="G58" s="150"/>
      <c r="H58" s="150"/>
      <c r="I58" s="150"/>
      <c r="J58" s="150"/>
      <c r="K58" s="150"/>
      <c r="L58" s="150"/>
      <c r="M58" s="150"/>
      <c r="N58" s="150"/>
      <c r="O58" s="150"/>
      <c r="P58" s="150"/>
      <c r="Q58" s="150"/>
      <c r="R58" s="151"/>
      <c r="AM58" t="s">
        <v>210</v>
      </c>
      <c r="AN58" t="s">
        <v>220</v>
      </c>
      <c r="AP58" t="s">
        <v>239</v>
      </c>
      <c r="AR58" t="s">
        <v>266</v>
      </c>
      <c r="AS58" t="str">
        <f t="shared" si="0"/>
        <v>DFSKor不明F1Tfumei自家用</v>
      </c>
      <c r="AT58" s="58">
        <v>895000</v>
      </c>
      <c r="BA58" t="s">
        <v>243</v>
      </c>
    </row>
    <row r="59" spans="1:58" ht="24.75" customHeight="1" x14ac:dyDescent="0.4">
      <c r="A59" s="143" t="s">
        <v>199</v>
      </c>
      <c r="B59" s="144"/>
      <c r="C59" s="145"/>
      <c r="D59" s="146"/>
      <c r="E59" s="147"/>
      <c r="F59" s="147"/>
      <c r="G59" s="147"/>
      <c r="H59" s="147"/>
      <c r="I59" s="147"/>
      <c r="J59" s="147"/>
      <c r="K59" s="147"/>
      <c r="L59" s="147"/>
      <c r="M59" s="147"/>
      <c r="N59" s="147"/>
      <c r="O59" s="147"/>
      <c r="P59" s="147"/>
      <c r="Q59" s="147"/>
      <c r="R59" s="148"/>
      <c r="AM59" t="s">
        <v>210</v>
      </c>
      <c r="AN59" t="s">
        <v>221</v>
      </c>
      <c r="AP59" t="s">
        <v>239</v>
      </c>
      <c r="AR59" t="s">
        <v>265</v>
      </c>
      <c r="AS59" t="str">
        <f t="shared" si="0"/>
        <v>DFSKor不明F1VSfumei事業用</v>
      </c>
      <c r="AT59" s="58">
        <v>1821000</v>
      </c>
      <c r="BA59" t="s">
        <v>244</v>
      </c>
    </row>
    <row r="60" spans="1:58" ht="30" customHeight="1" x14ac:dyDescent="0.4">
      <c r="A60" s="71" t="str">
        <f>IF(D37="リース","※CO2排出量が20万ｔ以上の事業者はGXリーグへの表明の提出が必須です。様式第１（その９）シートのチェックボックスにもチェックを入れてください※","")</f>
        <v/>
      </c>
      <c r="B60" s="47"/>
      <c r="C60" s="47"/>
      <c r="D60" s="47"/>
      <c r="E60" s="47"/>
      <c r="F60" s="47"/>
      <c r="G60" s="47"/>
      <c r="H60" s="47"/>
      <c r="I60" s="47"/>
      <c r="J60" s="47"/>
      <c r="K60" s="47"/>
      <c r="L60" s="47"/>
      <c r="M60" s="47"/>
      <c r="N60" s="47"/>
      <c r="O60" s="47"/>
      <c r="P60" s="47"/>
      <c r="Q60" s="47"/>
      <c r="R60" s="47"/>
      <c r="AM60" t="s">
        <v>210</v>
      </c>
      <c r="AN60" t="s">
        <v>221</v>
      </c>
      <c r="AP60" t="s">
        <v>239</v>
      </c>
      <c r="AR60" t="s">
        <v>266</v>
      </c>
      <c r="AS60" t="str">
        <f t="shared" si="0"/>
        <v>DFSKor不明F1VSfumei自家用</v>
      </c>
      <c r="AT60" s="58">
        <v>1709000</v>
      </c>
      <c r="BA60" t="s">
        <v>446</v>
      </c>
    </row>
    <row r="61" spans="1:58" ht="24.95" customHeight="1" x14ac:dyDescent="0.4">
      <c r="AM61" t="s">
        <v>210</v>
      </c>
      <c r="AN61" t="s">
        <v>222</v>
      </c>
      <c r="AP61" t="s">
        <v>239</v>
      </c>
      <c r="AR61" t="s">
        <v>265</v>
      </c>
      <c r="AS61" t="str">
        <f t="shared" si="0"/>
        <v>DFSKor不明F1TSfumei事業用</v>
      </c>
      <c r="AT61" s="58">
        <v>1607000</v>
      </c>
      <c r="BA61" t="s">
        <v>447</v>
      </c>
    </row>
    <row r="62" spans="1:58" ht="49.5" customHeight="1" x14ac:dyDescent="0.4">
      <c r="A62" s="118" t="s">
        <v>188</v>
      </c>
      <c r="B62" s="119"/>
      <c r="C62" s="119"/>
      <c r="D62" s="119"/>
      <c r="E62" s="119"/>
      <c r="F62" s="119"/>
      <c r="G62" s="119"/>
      <c r="H62" s="119"/>
      <c r="I62" s="119"/>
      <c r="J62" s="119"/>
      <c r="K62" s="119"/>
      <c r="L62" s="119"/>
      <c r="M62" s="119"/>
      <c r="N62" s="119"/>
      <c r="O62" s="119"/>
      <c r="P62" s="119"/>
      <c r="Q62" s="119"/>
      <c r="R62" s="120"/>
      <c r="AM62" t="s">
        <v>210</v>
      </c>
      <c r="AN62" t="s">
        <v>222</v>
      </c>
      <c r="AP62" t="s">
        <v>239</v>
      </c>
      <c r="AR62" t="s">
        <v>266</v>
      </c>
      <c r="AS62" t="str">
        <f t="shared" si="0"/>
        <v>DFSKor不明F1TSfumei自家用</v>
      </c>
      <c r="AT62" s="58">
        <v>1495000</v>
      </c>
      <c r="BA62" t="s">
        <v>245</v>
      </c>
    </row>
    <row r="63" spans="1:58" ht="24.75" customHeight="1" x14ac:dyDescent="0.4">
      <c r="A63" s="152" t="s">
        <v>85</v>
      </c>
      <c r="B63" s="152"/>
      <c r="C63" s="152"/>
      <c r="D63" s="149"/>
      <c r="E63" s="150"/>
      <c r="F63" s="150"/>
      <c r="G63" s="150"/>
      <c r="H63" s="150"/>
      <c r="I63" s="150"/>
      <c r="J63" s="150"/>
      <c r="K63" s="150"/>
      <c r="L63" s="150"/>
      <c r="M63" s="150"/>
      <c r="N63" s="150"/>
      <c r="O63" s="150"/>
      <c r="P63" s="150"/>
      <c r="Q63" s="150"/>
      <c r="R63" s="151"/>
      <c r="AM63" t="s">
        <v>211</v>
      </c>
      <c r="AN63" t="s">
        <v>223</v>
      </c>
      <c r="AP63" t="s">
        <v>239</v>
      </c>
      <c r="AR63" t="s">
        <v>265</v>
      </c>
      <c r="AS63" t="str">
        <f t="shared" si="0"/>
        <v>柳州五菱ASF2.0fumei事業用</v>
      </c>
      <c r="AT63" s="58">
        <v>1160000</v>
      </c>
      <c r="BA63" t="s">
        <v>246</v>
      </c>
      <c r="BF63" s="68"/>
    </row>
    <row r="64" spans="1:58" ht="50.25" customHeight="1" x14ac:dyDescent="0.4">
      <c r="A64" s="162" t="s">
        <v>196</v>
      </c>
      <c r="B64" s="152"/>
      <c r="C64" s="152"/>
      <c r="D64" s="149"/>
      <c r="E64" s="150"/>
      <c r="F64" s="150"/>
      <c r="G64" s="150"/>
      <c r="H64" s="150"/>
      <c r="I64" s="150"/>
      <c r="J64" s="150"/>
      <c r="K64" s="150"/>
      <c r="L64" s="150"/>
      <c r="M64" s="150"/>
      <c r="N64" s="150"/>
      <c r="O64" s="150"/>
      <c r="P64" s="150"/>
      <c r="Q64" s="150"/>
      <c r="R64" s="151"/>
      <c r="AM64" t="s">
        <v>211</v>
      </c>
      <c r="AN64" t="s">
        <v>223</v>
      </c>
      <c r="AO64" t="s">
        <v>240</v>
      </c>
      <c r="AP64" t="s">
        <v>267</v>
      </c>
      <c r="AR64" t="s">
        <v>265</v>
      </c>
      <c r="AS64" t="str">
        <f t="shared" si="0"/>
        <v>柳州五菱ASF2.0ZABWA20VP事業用</v>
      </c>
      <c r="AT64" s="58">
        <v>1160000</v>
      </c>
      <c r="BA64" t="s">
        <v>247</v>
      </c>
    </row>
    <row r="65" spans="1:53" ht="24.95" customHeight="1" x14ac:dyDescent="0.4">
      <c r="A65" s="152" t="s">
        <v>198</v>
      </c>
      <c r="B65" s="152"/>
      <c r="C65" s="152"/>
      <c r="D65" s="163"/>
      <c r="E65" s="163"/>
      <c r="F65" s="163"/>
      <c r="G65" s="163"/>
      <c r="H65" s="163"/>
      <c r="I65" s="163"/>
      <c r="J65" s="163"/>
      <c r="K65" s="163"/>
      <c r="L65" s="163"/>
      <c r="M65" s="163"/>
      <c r="N65" s="163"/>
      <c r="O65" s="163"/>
      <c r="P65" s="163"/>
      <c r="Q65" s="163"/>
      <c r="R65" s="163"/>
      <c r="S65" s="86"/>
      <c r="AM65" t="s">
        <v>268</v>
      </c>
      <c r="AN65" t="s">
        <v>224</v>
      </c>
      <c r="AP65" t="s">
        <v>239</v>
      </c>
      <c r="AR65" t="s">
        <v>265</v>
      </c>
      <c r="AS65" t="str">
        <f t="shared" ref="AS65:AS67" si="1">AM65&amp;AN65&amp;AO65&amp;AP65&amp;AQ65&amp;AR65</f>
        <v>CENNTROor不明ELEMO-Kfumei事業用</v>
      </c>
      <c r="AT65" s="58">
        <v>1040000</v>
      </c>
      <c r="BA65" t="s">
        <v>248</v>
      </c>
    </row>
    <row r="66" spans="1:53" ht="49.5" customHeight="1" x14ac:dyDescent="0.4">
      <c r="A66" s="162" t="s">
        <v>201</v>
      </c>
      <c r="B66" s="162"/>
      <c r="C66" s="162"/>
      <c r="D66" s="163"/>
      <c r="E66" s="163"/>
      <c r="F66" s="163"/>
      <c r="G66" s="163"/>
      <c r="H66" s="163"/>
      <c r="I66" s="163"/>
      <c r="J66" s="163"/>
      <c r="K66" s="163"/>
      <c r="L66" s="163"/>
      <c r="M66" s="163"/>
      <c r="N66" s="163"/>
      <c r="O66" s="163"/>
      <c r="P66" s="163"/>
      <c r="Q66" s="163"/>
      <c r="R66" s="163"/>
      <c r="S66" s="84" t="str">
        <f>IF(D66="有り","※本補助金は他の国の補助金と併用が出来ないため、有りの場合は申請不可です","")</f>
        <v/>
      </c>
      <c r="AM66" t="s">
        <v>268</v>
      </c>
      <c r="AN66" t="s">
        <v>225</v>
      </c>
      <c r="AP66" t="s">
        <v>239</v>
      </c>
      <c r="AR66" t="s">
        <v>265</v>
      </c>
      <c r="AS66" t="str">
        <f t="shared" si="1"/>
        <v>CENNTROor不明ELEMOfumei事業用</v>
      </c>
      <c r="AT66" s="58">
        <v>1259000</v>
      </c>
      <c r="BA66" s="68" t="s">
        <v>249</v>
      </c>
    </row>
    <row r="67" spans="1:53" ht="24.95" customHeight="1" x14ac:dyDescent="0.4">
      <c r="A67" s="152" t="s">
        <v>190</v>
      </c>
      <c r="B67" s="152"/>
      <c r="C67" s="152"/>
      <c r="D67" s="163"/>
      <c r="E67" s="163"/>
      <c r="F67" s="163"/>
      <c r="G67" s="163"/>
      <c r="H67" s="163"/>
      <c r="I67" s="163"/>
      <c r="J67" s="163"/>
      <c r="K67" s="163"/>
      <c r="L67" s="163"/>
      <c r="M67" s="163"/>
      <c r="N67" s="163"/>
      <c r="O67" s="163"/>
      <c r="P67" s="163"/>
      <c r="Q67" s="163"/>
      <c r="R67" s="163"/>
      <c r="S67" s="57" t="str">
        <f>IFERROR(_xlfn.IFS(D67="バッテリー交換式電気自動車(改造)","※バッテリー交換式電気自動車(改造)を選択の場合は様式１の４または様式１の５での申請してください※",D67="水素内燃機関型自動車(改造)","※水素内燃機関型自動車(改造)を申請の場合は様式１の４で申請してください※"),"")</f>
        <v/>
      </c>
      <c r="AM67" t="s">
        <v>268</v>
      </c>
      <c r="AN67" t="s">
        <v>226</v>
      </c>
      <c r="AP67" t="s">
        <v>239</v>
      </c>
      <c r="AR67" t="s">
        <v>265</v>
      </c>
      <c r="AS67" t="str">
        <f t="shared" si="1"/>
        <v>CENNTROor不明ELEMO-Lfumei事業用</v>
      </c>
      <c r="AT67" s="58">
        <v>1276000</v>
      </c>
      <c r="BA67" t="s">
        <v>250</v>
      </c>
    </row>
    <row r="68" spans="1:53" ht="24.95" customHeight="1" x14ac:dyDescent="0.4">
      <c r="A68" s="135" t="s">
        <v>191</v>
      </c>
      <c r="B68" s="135"/>
      <c r="C68" s="136"/>
      <c r="D68" s="163"/>
      <c r="E68" s="163"/>
      <c r="F68" s="163"/>
      <c r="G68" s="163"/>
      <c r="H68" s="163"/>
      <c r="I68" s="163"/>
      <c r="J68" s="163"/>
      <c r="K68" s="163"/>
      <c r="L68" s="163"/>
      <c r="M68" s="163"/>
      <c r="N68" s="163"/>
      <c r="O68" s="163"/>
      <c r="P68" s="163"/>
      <c r="Q68" s="163"/>
      <c r="R68" s="163"/>
      <c r="S68" s="57"/>
      <c r="AM68" t="s">
        <v>268</v>
      </c>
      <c r="AN68" t="s">
        <v>226</v>
      </c>
      <c r="AP68" t="s">
        <v>239</v>
      </c>
      <c r="AR68" t="s">
        <v>266</v>
      </c>
      <c r="AS68" t="str">
        <f t="shared" ref="AS68:AS77" si="2">AM68&amp;AN68&amp;AO68&amp;AP68&amp;AQ68&amp;AR68</f>
        <v>CENNTROor不明ELEMO-Lfumei自家用</v>
      </c>
      <c r="AT68" s="58">
        <v>1164000</v>
      </c>
      <c r="BA68" t="s">
        <v>251</v>
      </c>
    </row>
    <row r="69" spans="1:53" ht="24.95" customHeight="1" x14ac:dyDescent="0.4">
      <c r="A69" s="135" t="s">
        <v>189</v>
      </c>
      <c r="B69" s="135"/>
      <c r="C69" s="136"/>
      <c r="D69" s="163"/>
      <c r="E69" s="163"/>
      <c r="F69" s="163"/>
      <c r="G69" s="163"/>
      <c r="H69" s="163"/>
      <c r="I69" s="163"/>
      <c r="J69" s="163"/>
      <c r="K69" s="163"/>
      <c r="L69" s="163"/>
      <c r="M69" s="163"/>
      <c r="N69" s="163"/>
      <c r="O69" s="163"/>
      <c r="P69" s="163"/>
      <c r="Q69" s="163"/>
      <c r="R69" s="163"/>
      <c r="AM69" t="s">
        <v>213</v>
      </c>
      <c r="AN69" t="s">
        <v>227</v>
      </c>
      <c r="AP69" t="s">
        <v>239</v>
      </c>
      <c r="AR69" t="s">
        <v>265</v>
      </c>
      <c r="AS69" t="str">
        <f t="shared" si="2"/>
        <v>不明OHKUMA-LV270Lfumei事業用</v>
      </c>
      <c r="AT69" s="58">
        <v>1468000</v>
      </c>
      <c r="BA69" t="s">
        <v>252</v>
      </c>
    </row>
    <row r="70" spans="1:53" ht="24.95" customHeight="1" x14ac:dyDescent="0.4">
      <c r="A70" s="135" t="s">
        <v>192</v>
      </c>
      <c r="B70" s="135"/>
      <c r="C70" s="136"/>
      <c r="D70" s="163"/>
      <c r="E70" s="163"/>
      <c r="F70" s="163"/>
      <c r="G70" s="163"/>
      <c r="H70" s="163"/>
      <c r="I70" s="163"/>
      <c r="J70" s="163"/>
      <c r="K70" s="163"/>
      <c r="L70" s="163"/>
      <c r="M70" s="163"/>
      <c r="N70" s="163"/>
      <c r="O70" s="163"/>
      <c r="P70" s="163"/>
      <c r="Q70" s="163"/>
      <c r="R70" s="163"/>
      <c r="T70" s="92"/>
      <c r="U70" s="92"/>
      <c r="V70" s="69"/>
      <c r="AM70" t="s">
        <v>213</v>
      </c>
      <c r="AN70" t="s">
        <v>228</v>
      </c>
      <c r="AP70" t="s">
        <v>239</v>
      </c>
      <c r="AR70" t="s">
        <v>265</v>
      </c>
      <c r="AS70" t="str">
        <f t="shared" si="2"/>
        <v>不明OHKUMA-TX200Lfumei事業用</v>
      </c>
      <c r="AT70" s="58">
        <v>540000</v>
      </c>
      <c r="BA70" t="s">
        <v>257</v>
      </c>
    </row>
    <row r="71" spans="1:53" ht="24.95" customHeight="1" x14ac:dyDescent="0.4">
      <c r="A71" s="135" t="s">
        <v>193</v>
      </c>
      <c r="B71" s="135"/>
      <c r="C71" s="136"/>
      <c r="D71" s="163"/>
      <c r="E71" s="163"/>
      <c r="F71" s="163"/>
      <c r="G71" s="163"/>
      <c r="H71" s="163"/>
      <c r="I71" s="163"/>
      <c r="J71" s="163"/>
      <c r="K71" s="163"/>
      <c r="L71" s="163"/>
      <c r="M71" s="163"/>
      <c r="N71" s="163"/>
      <c r="O71" s="163"/>
      <c r="P71" s="163"/>
      <c r="Q71" s="163"/>
      <c r="R71" s="163"/>
      <c r="T71" s="69"/>
      <c r="U71" s="69"/>
      <c r="AM71" t="s">
        <v>213</v>
      </c>
      <c r="AN71" t="s">
        <v>229</v>
      </c>
      <c r="AP71" t="s">
        <v>239</v>
      </c>
      <c r="AR71" t="s">
        <v>265</v>
      </c>
      <c r="AS71" t="str">
        <f t="shared" si="2"/>
        <v>不明WS5040XXYBEVfumei事業用</v>
      </c>
      <c r="AT71" s="58">
        <v>2912000</v>
      </c>
      <c r="BA71" t="s">
        <v>258</v>
      </c>
    </row>
    <row r="72" spans="1:53" ht="24.95" customHeight="1" x14ac:dyDescent="0.4">
      <c r="A72" s="165" t="s">
        <v>194</v>
      </c>
      <c r="B72" s="135"/>
      <c r="C72" s="136"/>
      <c r="D72" s="149"/>
      <c r="E72" s="150"/>
      <c r="F72" s="150"/>
      <c r="G72" s="150"/>
      <c r="H72" s="150"/>
      <c r="I72" s="150"/>
      <c r="J72" s="164" t="s">
        <v>205</v>
      </c>
      <c r="K72" s="164"/>
      <c r="L72" s="150"/>
      <c r="M72" s="150"/>
      <c r="N72" s="150"/>
      <c r="O72" s="150"/>
      <c r="P72" s="150"/>
      <c r="Q72" s="150"/>
      <c r="R72" s="151"/>
      <c r="AM72" t="s">
        <v>213</v>
      </c>
      <c r="AN72" t="s">
        <v>229</v>
      </c>
      <c r="AP72" t="s">
        <v>239</v>
      </c>
      <c r="AR72" t="s">
        <v>266</v>
      </c>
      <c r="AS72" t="str">
        <f t="shared" si="2"/>
        <v>不明WS5040XXYBEVfumei自家用</v>
      </c>
      <c r="AT72" s="58">
        <v>2800000</v>
      </c>
      <c r="BA72" t="s">
        <v>271</v>
      </c>
    </row>
    <row r="73" spans="1:53" ht="24.95" customHeight="1" x14ac:dyDescent="0.4">
      <c r="A73" s="135" t="s">
        <v>195</v>
      </c>
      <c r="B73" s="135"/>
      <c r="C73" s="136"/>
      <c r="D73" s="163"/>
      <c r="E73" s="163"/>
      <c r="F73" s="163"/>
      <c r="G73" s="163"/>
      <c r="H73" s="163"/>
      <c r="I73" s="163"/>
      <c r="J73" s="163"/>
      <c r="K73" s="163"/>
      <c r="L73" s="163"/>
      <c r="M73" s="163"/>
      <c r="N73" s="163"/>
      <c r="O73" s="163"/>
      <c r="P73" s="163"/>
      <c r="Q73" s="163"/>
      <c r="R73" s="163"/>
      <c r="AM73" t="s">
        <v>214</v>
      </c>
      <c r="AN73" t="s">
        <v>230</v>
      </c>
      <c r="AO73" t="s">
        <v>240</v>
      </c>
      <c r="AP73" t="s">
        <v>241</v>
      </c>
      <c r="AR73" t="s">
        <v>265</v>
      </c>
      <c r="AS73" t="str">
        <f t="shared" si="2"/>
        <v>三菱MINICAB MiEV 2シーターZABU68VHLDDD事業用</v>
      </c>
      <c r="AT73" s="58">
        <v>959000</v>
      </c>
      <c r="BA73" t="s">
        <v>272</v>
      </c>
    </row>
    <row r="74" spans="1:53" ht="24.95" customHeight="1" x14ac:dyDescent="0.4">
      <c r="A74" s="135" t="s">
        <v>197</v>
      </c>
      <c r="B74" s="135"/>
      <c r="C74" s="136"/>
      <c r="D74" s="149"/>
      <c r="E74" s="150"/>
      <c r="F74" s="150"/>
      <c r="G74" s="150"/>
      <c r="H74" s="150"/>
      <c r="I74" s="150"/>
      <c r="J74" s="150"/>
      <c r="K74" s="150"/>
      <c r="L74" s="150"/>
      <c r="M74" s="150"/>
      <c r="N74" s="150"/>
      <c r="O74" s="150"/>
      <c r="P74" s="150"/>
      <c r="Q74" s="150"/>
      <c r="R74" s="56" t="s">
        <v>260</v>
      </c>
      <c r="S74" s="114" t="s">
        <v>276</v>
      </c>
      <c r="T74" s="115"/>
      <c r="U74" s="115"/>
      <c r="AM74" t="s">
        <v>214</v>
      </c>
      <c r="AN74" t="s">
        <v>231</v>
      </c>
      <c r="AO74" t="s">
        <v>240</v>
      </c>
      <c r="AP74" t="s">
        <v>242</v>
      </c>
      <c r="AR74" t="s">
        <v>265</v>
      </c>
      <c r="AS74" t="str">
        <f t="shared" si="2"/>
        <v>三菱MINICAB MiEV 4シーターZABU68VHLDDA事業用</v>
      </c>
      <c r="AT74" s="58">
        <v>972000</v>
      </c>
      <c r="BA74" t="s">
        <v>273</v>
      </c>
    </row>
    <row r="75" spans="1:53" ht="24.95" customHeight="1" x14ac:dyDescent="0.4">
      <c r="A75" s="144" t="s">
        <v>297</v>
      </c>
      <c r="B75" s="144"/>
      <c r="C75" s="144"/>
      <c r="D75" s="153"/>
      <c r="E75" s="154"/>
      <c r="F75" s="154"/>
      <c r="G75" s="154"/>
      <c r="H75" s="154"/>
      <c r="I75" s="154"/>
      <c r="J75" s="154"/>
      <c r="K75" s="154"/>
      <c r="L75" s="154"/>
      <c r="M75" s="154"/>
      <c r="N75" s="154"/>
      <c r="O75" s="154"/>
      <c r="P75" s="154"/>
      <c r="Q75" s="154"/>
      <c r="R75" s="56" t="s">
        <v>207</v>
      </c>
      <c r="S75" s="116" t="str">
        <f>IFERROR(VLOOKUP(D70&amp;D71&amp;D72&amp;L72&amp;D73&amp;D69,AS55:AT139,2,0),"")</f>
        <v/>
      </c>
      <c r="T75" s="117"/>
      <c r="U75" s="117"/>
      <c r="AM75" t="s">
        <v>214</v>
      </c>
      <c r="AN75" t="s">
        <v>232</v>
      </c>
      <c r="AO75" t="s">
        <v>240</v>
      </c>
      <c r="AP75" t="s">
        <v>243</v>
      </c>
      <c r="AR75" t="s">
        <v>265</v>
      </c>
      <c r="AS75" t="str">
        <f t="shared" si="2"/>
        <v>三菱MINICAB EV 2シーターZABU69VHLDDG事業用</v>
      </c>
      <c r="AT75" s="58">
        <v>784000</v>
      </c>
      <c r="BA75" t="s">
        <v>274</v>
      </c>
    </row>
    <row r="76" spans="1:53" ht="24.95" customHeight="1" thickBot="1" x14ac:dyDescent="0.45">
      <c r="A76" s="47"/>
      <c r="B76" s="47"/>
      <c r="C76" s="47"/>
      <c r="AM76" t="s">
        <v>214</v>
      </c>
      <c r="AN76" t="s">
        <v>233</v>
      </c>
      <c r="AO76" t="s">
        <v>240</v>
      </c>
      <c r="AP76" t="s">
        <v>244</v>
      </c>
      <c r="AR76" t="s">
        <v>265</v>
      </c>
      <c r="AS76" t="str">
        <f t="shared" si="2"/>
        <v>三菱MINICAB EV 4シーターZABU69VHLDDF事業用</v>
      </c>
      <c r="AT76" s="58">
        <v>818000</v>
      </c>
      <c r="BA76" t="s">
        <v>275</v>
      </c>
    </row>
    <row r="77" spans="1:53" ht="24.95" customHeight="1" x14ac:dyDescent="0.4">
      <c r="A77" s="50"/>
      <c r="B77" s="50"/>
      <c r="C77" s="50"/>
      <c r="D77" s="51"/>
      <c r="E77" s="51"/>
      <c r="F77" s="51"/>
      <c r="G77" s="51"/>
      <c r="H77" s="51"/>
      <c r="I77" s="51"/>
      <c r="J77" s="51"/>
      <c r="K77" s="51"/>
      <c r="L77" s="51"/>
      <c r="M77" s="51"/>
      <c r="N77" s="51"/>
      <c r="O77" s="51"/>
      <c r="P77" s="51"/>
      <c r="Q77" s="51"/>
      <c r="R77" s="51"/>
      <c r="AM77" t="s">
        <v>214</v>
      </c>
      <c r="AN77" t="s">
        <v>232</v>
      </c>
      <c r="AO77" t="s">
        <v>240</v>
      </c>
      <c r="AP77" t="s">
        <v>446</v>
      </c>
      <c r="AR77" t="s">
        <v>52</v>
      </c>
      <c r="AS77" t="str">
        <f t="shared" si="2"/>
        <v>三菱MINICAB EV 2シーターZABU69VHLDDI事業用</v>
      </c>
      <c r="AT77" s="58">
        <v>1002000</v>
      </c>
      <c r="BA77" t="s">
        <v>433</v>
      </c>
    </row>
    <row r="78" spans="1:53" ht="24.95" customHeight="1" x14ac:dyDescent="0.4">
      <c r="A78" s="159" t="s">
        <v>200</v>
      </c>
      <c r="B78" s="160"/>
      <c r="C78" s="160"/>
      <c r="D78" s="160"/>
      <c r="E78" s="160"/>
      <c r="F78" s="160"/>
      <c r="G78" s="160"/>
      <c r="H78" s="160"/>
      <c r="I78" s="160"/>
      <c r="J78" s="160"/>
      <c r="K78" s="160"/>
      <c r="L78" s="160"/>
      <c r="M78" s="160"/>
      <c r="N78" s="160"/>
      <c r="O78" s="160"/>
      <c r="P78" s="160"/>
      <c r="Q78" s="160"/>
      <c r="R78" s="161"/>
      <c r="AM78" t="s">
        <v>214</v>
      </c>
      <c r="AN78" t="s">
        <v>233</v>
      </c>
      <c r="AO78" t="s">
        <v>240</v>
      </c>
      <c r="AP78" t="s">
        <v>447</v>
      </c>
      <c r="AR78" t="s">
        <v>52</v>
      </c>
      <c r="AS78" t="str">
        <f t="shared" ref="AS78:AS84" si="3">AM78&amp;AN78&amp;AO78&amp;AP78&amp;AQ78&amp;AR78</f>
        <v>三菱MINICAB EV 4シーターZABU69VHLDDH事業用</v>
      </c>
      <c r="AT78" s="58">
        <v>1035000</v>
      </c>
      <c r="BA78" t="s">
        <v>434</v>
      </c>
    </row>
    <row r="79" spans="1:53" ht="24.95" customHeight="1" x14ac:dyDescent="0.4">
      <c r="A79" s="152" t="s">
        <v>202</v>
      </c>
      <c r="B79" s="152"/>
      <c r="C79" s="152"/>
      <c r="D79" s="157" t="str">
        <f>IFERROR((D74*S75),"")</f>
        <v/>
      </c>
      <c r="E79" s="158"/>
      <c r="F79" s="158"/>
      <c r="G79" s="158"/>
      <c r="H79" s="158"/>
      <c r="I79" s="158"/>
      <c r="J79" s="158"/>
      <c r="K79" s="158"/>
      <c r="L79" s="158"/>
      <c r="M79" s="158"/>
      <c r="N79" s="158"/>
      <c r="O79" s="158"/>
      <c r="P79" s="158"/>
      <c r="Q79" s="158"/>
      <c r="R79" s="81" t="s">
        <v>207</v>
      </c>
      <c r="AM79" t="s">
        <v>214</v>
      </c>
      <c r="AN79" t="s">
        <v>437</v>
      </c>
      <c r="AO79" t="s">
        <v>443</v>
      </c>
      <c r="AP79" t="s">
        <v>444</v>
      </c>
      <c r="AR79" t="s">
        <v>52</v>
      </c>
      <c r="AS79" t="str">
        <f t="shared" si="3"/>
        <v>三菱23MYeKクロス EV（Gビジネスパッケージグレード）ZAAB5AWLDCB事業用</v>
      </c>
      <c r="AT79" s="58">
        <v>769000</v>
      </c>
      <c r="BA79" t="s">
        <v>435</v>
      </c>
    </row>
    <row r="80" spans="1:53" ht="24.95" customHeight="1" x14ac:dyDescent="0.4">
      <c r="A80" s="152" t="s">
        <v>203</v>
      </c>
      <c r="B80" s="152"/>
      <c r="C80" s="152"/>
      <c r="D80" s="155"/>
      <c r="E80" s="156"/>
      <c r="F80" s="156"/>
      <c r="G80" s="156"/>
      <c r="H80" s="156"/>
      <c r="I80" s="156"/>
      <c r="J80" s="156"/>
      <c r="K80" s="156"/>
      <c r="L80" s="156"/>
      <c r="M80" s="156"/>
      <c r="N80" s="156"/>
      <c r="O80" s="156"/>
      <c r="P80" s="156"/>
      <c r="Q80" s="156"/>
      <c r="R80" s="82" t="s">
        <v>207</v>
      </c>
      <c r="AM80" t="s">
        <v>214</v>
      </c>
      <c r="AN80" t="s">
        <v>438</v>
      </c>
      <c r="AO80" t="s">
        <v>443</v>
      </c>
      <c r="AP80" t="s">
        <v>444</v>
      </c>
      <c r="AR80" t="s">
        <v>52</v>
      </c>
      <c r="AS80" t="str">
        <f t="shared" si="3"/>
        <v>三菱23MYeKクロス EV（Gグレード）ZAAB5AWLDCB事業用</v>
      </c>
      <c r="AT80" s="58">
        <v>769000</v>
      </c>
      <c r="BA80" t="s">
        <v>436</v>
      </c>
    </row>
    <row r="81" spans="1:53" ht="24.95" customHeight="1" x14ac:dyDescent="0.4">
      <c r="A81" s="152" t="s">
        <v>204</v>
      </c>
      <c r="B81" s="152"/>
      <c r="C81" s="152"/>
      <c r="D81" s="157">
        <f>IFERROR(SUM(D79:R80),"")</f>
        <v>0</v>
      </c>
      <c r="E81" s="158"/>
      <c r="F81" s="158"/>
      <c r="G81" s="158"/>
      <c r="H81" s="158"/>
      <c r="I81" s="158"/>
      <c r="J81" s="158"/>
      <c r="K81" s="158"/>
      <c r="L81" s="158"/>
      <c r="M81" s="158"/>
      <c r="N81" s="158"/>
      <c r="O81" s="158"/>
      <c r="P81" s="158"/>
      <c r="Q81" s="158"/>
      <c r="R81" s="81" t="s">
        <v>207</v>
      </c>
      <c r="AM81" t="s">
        <v>214</v>
      </c>
      <c r="AN81" t="s">
        <v>439</v>
      </c>
      <c r="AO81" t="s">
        <v>443</v>
      </c>
      <c r="AP81" t="s">
        <v>445</v>
      </c>
      <c r="AR81" t="s">
        <v>52</v>
      </c>
      <c r="AS81" t="str">
        <f t="shared" si="3"/>
        <v>三菱23MYeKクロス EV（Pグレード）ZAAB5AWLDEB事業用</v>
      </c>
      <c r="AT81" s="58">
        <v>769000</v>
      </c>
      <c r="BA81" t="s">
        <v>451</v>
      </c>
    </row>
    <row r="82" spans="1:53" ht="24.95" customHeight="1" x14ac:dyDescent="0.4">
      <c r="AM82" t="s">
        <v>214</v>
      </c>
      <c r="AN82" t="s">
        <v>440</v>
      </c>
      <c r="AO82" t="s">
        <v>443</v>
      </c>
      <c r="AP82" t="s">
        <v>444</v>
      </c>
      <c r="AR82" t="s">
        <v>52</v>
      </c>
      <c r="AS82" t="str">
        <f t="shared" si="3"/>
        <v>三菱25MYeKクロス EV（Gビジネスパッケージグレード）ZAAB5AWLDCB事業用</v>
      </c>
      <c r="AT82" s="58">
        <v>782000</v>
      </c>
      <c r="BA82" t="s">
        <v>452</v>
      </c>
    </row>
    <row r="83" spans="1:53" ht="24.95" customHeight="1" x14ac:dyDescent="0.4">
      <c r="AM83" t="s">
        <v>214</v>
      </c>
      <c r="AN83" t="s">
        <v>441</v>
      </c>
      <c r="AO83" t="s">
        <v>443</v>
      </c>
      <c r="AP83" t="s">
        <v>444</v>
      </c>
      <c r="AR83" t="s">
        <v>52</v>
      </c>
      <c r="AS83" t="str">
        <f t="shared" si="3"/>
        <v>三菱25MYeKクロス EV（Gグレード）ZAAB5AWLDCB事業用</v>
      </c>
      <c r="AT83" s="58">
        <v>782000</v>
      </c>
      <c r="BA83" t="s">
        <v>457</v>
      </c>
    </row>
    <row r="84" spans="1:53" ht="24.95" customHeight="1" x14ac:dyDescent="0.4">
      <c r="AM84" t="s">
        <v>214</v>
      </c>
      <c r="AN84" t="s">
        <v>442</v>
      </c>
      <c r="AO84" t="s">
        <v>443</v>
      </c>
      <c r="AP84" t="s">
        <v>445</v>
      </c>
      <c r="AR84" t="s">
        <v>52</v>
      </c>
      <c r="AS84" t="str">
        <f t="shared" si="3"/>
        <v>三菱25MYeKクロス EV（Pグレード）ZAAB5AWLDEB事業用</v>
      </c>
      <c r="AT84" s="58">
        <v>782000</v>
      </c>
      <c r="BA84" t="s">
        <v>458</v>
      </c>
    </row>
    <row r="85" spans="1:53" ht="24.95" customHeight="1" x14ac:dyDescent="0.4">
      <c r="AM85" t="s">
        <v>215</v>
      </c>
      <c r="AN85" t="s">
        <v>234</v>
      </c>
      <c r="AO85" t="s">
        <v>240</v>
      </c>
      <c r="AP85" t="s">
        <v>245</v>
      </c>
      <c r="AR85" t="s">
        <v>265</v>
      </c>
      <c r="AS85" t="str">
        <f t="shared" ref="AS85:AS127" si="4">AM85&amp;AN85&amp;AO85&amp;AP85&amp;AQ85&amp;AR85</f>
        <v>日野デュトロZ EVZABXED100V事業用</v>
      </c>
      <c r="AT85" s="58">
        <v>5165000</v>
      </c>
      <c r="BA85" t="s">
        <v>259</v>
      </c>
    </row>
    <row r="86" spans="1:53" ht="24.95" customHeight="1" x14ac:dyDescent="0.4">
      <c r="AM86" t="s">
        <v>215</v>
      </c>
      <c r="AN86" t="s">
        <v>234</v>
      </c>
      <c r="AO86" t="s">
        <v>240</v>
      </c>
      <c r="AP86" t="s">
        <v>245</v>
      </c>
      <c r="AR86" t="s">
        <v>266</v>
      </c>
      <c r="AS86" t="str">
        <f t="shared" si="4"/>
        <v>日野デュトロZ EVZABXED100V自家用</v>
      </c>
      <c r="AT86" s="58">
        <v>5053000</v>
      </c>
      <c r="BA86" t="s">
        <v>444</v>
      </c>
    </row>
    <row r="87" spans="1:53" ht="24.95" customHeight="1" x14ac:dyDescent="0.4">
      <c r="AM87" t="s">
        <v>215</v>
      </c>
      <c r="AN87" t="s">
        <v>234</v>
      </c>
      <c r="AO87" t="s">
        <v>240</v>
      </c>
      <c r="AP87" t="s">
        <v>246</v>
      </c>
      <c r="AR87" t="s">
        <v>265</v>
      </c>
      <c r="AS87" t="str">
        <f t="shared" si="4"/>
        <v>日野デュトロZ EVZABXED100事業用</v>
      </c>
      <c r="AT87" s="58">
        <v>5165000</v>
      </c>
      <c r="BA87" t="s">
        <v>445</v>
      </c>
    </row>
    <row r="88" spans="1:53" ht="24.95" customHeight="1" x14ac:dyDescent="0.4">
      <c r="AM88" t="s">
        <v>215</v>
      </c>
      <c r="AN88" t="s">
        <v>234</v>
      </c>
      <c r="AO88" t="s">
        <v>240</v>
      </c>
      <c r="AP88" t="s">
        <v>246</v>
      </c>
      <c r="AR88" t="s">
        <v>266</v>
      </c>
      <c r="AS88" t="str">
        <f t="shared" si="4"/>
        <v>日野デュトロZ EVZABXED100自家用</v>
      </c>
      <c r="AT88" s="58">
        <v>5053000</v>
      </c>
      <c r="BA88" t="s">
        <v>463</v>
      </c>
    </row>
    <row r="89" spans="1:53" ht="24.95" customHeight="1" x14ac:dyDescent="0.4">
      <c r="AM89" t="s">
        <v>216</v>
      </c>
      <c r="AN89" t="s">
        <v>235</v>
      </c>
      <c r="AO89" t="s">
        <v>240</v>
      </c>
      <c r="AP89" t="s">
        <v>247</v>
      </c>
      <c r="AQ89" t="s">
        <v>269</v>
      </c>
      <c r="AR89" t="s">
        <v>265</v>
      </c>
      <c r="AS89" t="str">
        <f t="shared" si="4"/>
        <v>三菱ふそうeCanterZABFEAVKS事業用</v>
      </c>
      <c r="AT89" s="58">
        <v>5131000</v>
      </c>
    </row>
    <row r="90" spans="1:53" ht="24.95" customHeight="1" x14ac:dyDescent="0.4">
      <c r="AM90" t="s">
        <v>216</v>
      </c>
      <c r="AN90" t="s">
        <v>235</v>
      </c>
      <c r="AO90" t="s">
        <v>240</v>
      </c>
      <c r="AP90" t="s">
        <v>247</v>
      </c>
      <c r="AQ90" t="s">
        <v>269</v>
      </c>
      <c r="AR90" t="s">
        <v>266</v>
      </c>
      <c r="AS90" t="str">
        <f t="shared" si="4"/>
        <v>三菱ふそうeCanterZABFEAVKS自家用</v>
      </c>
      <c r="AT90" s="58">
        <v>5019000</v>
      </c>
    </row>
    <row r="91" spans="1:53" ht="24.95" customHeight="1" x14ac:dyDescent="0.4">
      <c r="AM91" t="s">
        <v>216</v>
      </c>
      <c r="AN91" t="s">
        <v>235</v>
      </c>
      <c r="AO91" t="s">
        <v>240</v>
      </c>
      <c r="AP91" t="s">
        <v>247</v>
      </c>
      <c r="AQ91" t="s">
        <v>270</v>
      </c>
      <c r="AR91" t="s">
        <v>265</v>
      </c>
      <c r="AS91" t="str">
        <f t="shared" si="4"/>
        <v>三菱ふそうeCanterZABFEAVKM事業用</v>
      </c>
      <c r="AT91" s="58">
        <v>6804000</v>
      </c>
    </row>
    <row r="92" spans="1:53" ht="24.95" customHeight="1" x14ac:dyDescent="0.4">
      <c r="AM92" t="s">
        <v>216</v>
      </c>
      <c r="AN92" t="s">
        <v>235</v>
      </c>
      <c r="AO92" t="s">
        <v>240</v>
      </c>
      <c r="AP92" t="s">
        <v>247</v>
      </c>
      <c r="AQ92" t="s">
        <v>270</v>
      </c>
      <c r="AR92" t="s">
        <v>266</v>
      </c>
      <c r="AS92" t="str">
        <f t="shared" si="4"/>
        <v>三菱ふそうeCanterZABFEAVKM自家用</v>
      </c>
      <c r="AT92" s="58">
        <v>6692000</v>
      </c>
    </row>
    <row r="93" spans="1:53" ht="24.95" customHeight="1" x14ac:dyDescent="0.4">
      <c r="AM93" t="s">
        <v>216</v>
      </c>
      <c r="AN93" t="s">
        <v>235</v>
      </c>
      <c r="AO93" t="s">
        <v>240</v>
      </c>
      <c r="AP93" t="s">
        <v>248</v>
      </c>
      <c r="AQ93" t="s">
        <v>269</v>
      </c>
      <c r="AR93" t="s">
        <v>265</v>
      </c>
      <c r="AS93" t="str">
        <f t="shared" si="4"/>
        <v>三菱ふそうeCanterZABFEBVKS事業用</v>
      </c>
      <c r="AT93" s="58">
        <v>5131000</v>
      </c>
    </row>
    <row r="94" spans="1:53" ht="24.95" customHeight="1" x14ac:dyDescent="0.4">
      <c r="AM94" t="s">
        <v>216</v>
      </c>
      <c r="AN94" t="s">
        <v>235</v>
      </c>
      <c r="AO94" t="s">
        <v>240</v>
      </c>
      <c r="AP94" t="s">
        <v>248</v>
      </c>
      <c r="AQ94" t="s">
        <v>269</v>
      </c>
      <c r="AR94" t="s">
        <v>266</v>
      </c>
      <c r="AS94" t="str">
        <f t="shared" si="4"/>
        <v>三菱ふそうeCanterZABFEBVKS自家用</v>
      </c>
      <c r="AT94" s="58">
        <v>5019000</v>
      </c>
    </row>
    <row r="95" spans="1:53" ht="24.95" customHeight="1" x14ac:dyDescent="0.4">
      <c r="AM95" t="s">
        <v>216</v>
      </c>
      <c r="AN95" t="s">
        <v>235</v>
      </c>
      <c r="AO95" t="s">
        <v>240</v>
      </c>
      <c r="AP95" t="s">
        <v>248</v>
      </c>
      <c r="AQ95" t="s">
        <v>270</v>
      </c>
      <c r="AR95" t="s">
        <v>265</v>
      </c>
      <c r="AS95" t="str">
        <f t="shared" si="4"/>
        <v>三菱ふそうeCanterZABFEBVKM事業用</v>
      </c>
      <c r="AT95" s="58">
        <v>6804000</v>
      </c>
    </row>
    <row r="96" spans="1:53" ht="24.95" customHeight="1" x14ac:dyDescent="0.4">
      <c r="AM96" t="s">
        <v>216</v>
      </c>
      <c r="AN96" t="s">
        <v>235</v>
      </c>
      <c r="AO96" t="s">
        <v>240</v>
      </c>
      <c r="AP96" t="s">
        <v>248</v>
      </c>
      <c r="AQ96" t="s">
        <v>270</v>
      </c>
      <c r="AR96" t="s">
        <v>266</v>
      </c>
      <c r="AS96" t="str">
        <f t="shared" si="4"/>
        <v>三菱ふそうeCanterZABFEBVKM自家用</v>
      </c>
      <c r="AT96" s="58">
        <v>6692000</v>
      </c>
    </row>
    <row r="97" spans="39:46" ht="24.95" customHeight="1" x14ac:dyDescent="0.4">
      <c r="AM97" t="s">
        <v>216</v>
      </c>
      <c r="AN97" t="s">
        <v>235</v>
      </c>
      <c r="AO97" t="s">
        <v>240</v>
      </c>
      <c r="AP97" t="s">
        <v>249</v>
      </c>
      <c r="AR97" t="s">
        <v>265</v>
      </c>
      <c r="AS97" t="str">
        <f t="shared" si="4"/>
        <v>三菱ふそうeCanterZABFEB8K事業用</v>
      </c>
      <c r="AT97" s="58">
        <v>6966000</v>
      </c>
    </row>
    <row r="98" spans="39:46" ht="24.95" customHeight="1" x14ac:dyDescent="0.4">
      <c r="AM98" t="s">
        <v>216</v>
      </c>
      <c r="AN98" t="s">
        <v>235</v>
      </c>
      <c r="AO98" t="s">
        <v>240</v>
      </c>
      <c r="AP98" t="s">
        <v>249</v>
      </c>
      <c r="AR98" t="s">
        <v>266</v>
      </c>
      <c r="AS98" t="str">
        <f t="shared" si="4"/>
        <v>三菱ふそうeCanterZABFEB8K自家用</v>
      </c>
      <c r="AT98" s="58">
        <v>6854000</v>
      </c>
    </row>
    <row r="99" spans="39:46" ht="24.95" customHeight="1" x14ac:dyDescent="0.4">
      <c r="AM99" t="s">
        <v>216</v>
      </c>
      <c r="AN99" t="s">
        <v>235</v>
      </c>
      <c r="AO99" t="s">
        <v>240</v>
      </c>
      <c r="AP99" t="s">
        <v>250</v>
      </c>
      <c r="AR99" t="s">
        <v>265</v>
      </c>
      <c r="AS99" t="str">
        <f t="shared" si="4"/>
        <v>三菱ふそうeCanterZABFEC9K事業用</v>
      </c>
      <c r="AT99" s="58">
        <v>8329000</v>
      </c>
    </row>
    <row r="100" spans="39:46" ht="24.95" customHeight="1" x14ac:dyDescent="0.4">
      <c r="AM100" t="s">
        <v>216</v>
      </c>
      <c r="AN100" t="s">
        <v>235</v>
      </c>
      <c r="AO100" t="s">
        <v>240</v>
      </c>
      <c r="AP100" t="s">
        <v>250</v>
      </c>
      <c r="AR100" t="s">
        <v>266</v>
      </c>
      <c r="AS100" t="str">
        <f t="shared" si="4"/>
        <v>三菱ふそうeCanterZABFEC9K自家用</v>
      </c>
      <c r="AT100" s="58">
        <v>8217000</v>
      </c>
    </row>
    <row r="101" spans="39:46" ht="24.95" customHeight="1" x14ac:dyDescent="0.4">
      <c r="AM101" t="s">
        <v>216</v>
      </c>
      <c r="AN101" t="s">
        <v>235</v>
      </c>
      <c r="AO101" t="s">
        <v>240</v>
      </c>
      <c r="AP101" t="s">
        <v>251</v>
      </c>
      <c r="AR101" t="s">
        <v>265</v>
      </c>
      <c r="AS101" t="str">
        <f t="shared" si="4"/>
        <v>三菱ふそうeCanterZABFED9K事業用</v>
      </c>
      <c r="AT101" s="58">
        <v>8329000</v>
      </c>
    </row>
    <row r="102" spans="39:46" ht="24.95" customHeight="1" x14ac:dyDescent="0.4">
      <c r="AM102" t="s">
        <v>216</v>
      </c>
      <c r="AN102" t="s">
        <v>235</v>
      </c>
      <c r="AO102" t="s">
        <v>240</v>
      </c>
      <c r="AP102" t="s">
        <v>251</v>
      </c>
      <c r="AR102" t="s">
        <v>266</v>
      </c>
      <c r="AS102" t="str">
        <f t="shared" si="4"/>
        <v>三菱ふそうeCanterZABFED9K自家用</v>
      </c>
      <c r="AT102" s="58">
        <v>8217000</v>
      </c>
    </row>
    <row r="103" spans="39:46" ht="24.95" customHeight="1" x14ac:dyDescent="0.4">
      <c r="AM103" t="s">
        <v>216</v>
      </c>
      <c r="AN103" t="s">
        <v>235</v>
      </c>
      <c r="AO103" t="s">
        <v>240</v>
      </c>
      <c r="AP103" t="s">
        <v>252</v>
      </c>
      <c r="AR103" t="s">
        <v>265</v>
      </c>
      <c r="AS103" t="str">
        <f t="shared" si="4"/>
        <v>三菱ふそうeCanterZABFEB8U事業用</v>
      </c>
      <c r="AT103" s="58">
        <v>7224000</v>
      </c>
    </row>
    <row r="104" spans="39:46" ht="24.95" customHeight="1" x14ac:dyDescent="0.4">
      <c r="AM104" t="s">
        <v>216</v>
      </c>
      <c r="AN104" t="s">
        <v>235</v>
      </c>
      <c r="AO104" t="s">
        <v>240</v>
      </c>
      <c r="AP104" t="s">
        <v>252</v>
      </c>
      <c r="AR104" t="s">
        <v>266</v>
      </c>
      <c r="AS104" t="str">
        <f t="shared" si="4"/>
        <v>三菱ふそうeCanterZABFEB8U自家用</v>
      </c>
      <c r="AT104" s="58">
        <v>7112000</v>
      </c>
    </row>
    <row r="105" spans="39:46" ht="24.95" customHeight="1" x14ac:dyDescent="0.4">
      <c r="AM105" t="s">
        <v>216</v>
      </c>
      <c r="AN105" t="s">
        <v>235</v>
      </c>
      <c r="AO105" t="s">
        <v>255</v>
      </c>
      <c r="AP105" t="s">
        <v>257</v>
      </c>
      <c r="AR105" t="s">
        <v>265</v>
      </c>
      <c r="AS105" t="str">
        <f t="shared" si="4"/>
        <v>三菱ふそうeCanter2RGFEB80改事業用</v>
      </c>
      <c r="AT105" s="58">
        <v>7224000</v>
      </c>
    </row>
    <row r="106" spans="39:46" ht="24.95" customHeight="1" x14ac:dyDescent="0.4">
      <c r="AM106" t="s">
        <v>216</v>
      </c>
      <c r="AN106" t="s">
        <v>235</v>
      </c>
      <c r="AO106" t="s">
        <v>255</v>
      </c>
      <c r="AP106" t="s">
        <v>257</v>
      </c>
      <c r="AR106" t="s">
        <v>266</v>
      </c>
      <c r="AS106" t="str">
        <f t="shared" si="4"/>
        <v>三菱ふそうeCanter2RGFEB80改自家用</v>
      </c>
      <c r="AT106" s="58">
        <v>7112000</v>
      </c>
    </row>
    <row r="107" spans="39:46" ht="24.95" customHeight="1" x14ac:dyDescent="0.4">
      <c r="AM107" t="s">
        <v>216</v>
      </c>
      <c r="AN107" t="s">
        <v>235</v>
      </c>
      <c r="AO107" t="s">
        <v>256</v>
      </c>
      <c r="AP107" t="s">
        <v>258</v>
      </c>
      <c r="AR107" t="s">
        <v>265</v>
      </c>
      <c r="AS107" t="str">
        <f t="shared" si="4"/>
        <v>三菱ふそうeCanter2PGFEBS0改事業用</v>
      </c>
      <c r="AT107" s="58">
        <v>7224000</v>
      </c>
    </row>
    <row r="108" spans="39:46" ht="24.95" customHeight="1" x14ac:dyDescent="0.4">
      <c r="AM108" t="s">
        <v>216</v>
      </c>
      <c r="AN108" t="s">
        <v>235</v>
      </c>
      <c r="AO108" t="s">
        <v>256</v>
      </c>
      <c r="AP108" t="s">
        <v>258</v>
      </c>
      <c r="AR108" t="s">
        <v>266</v>
      </c>
      <c r="AS108" t="str">
        <f t="shared" si="4"/>
        <v>三菱ふそうeCanter2PGFEBS0改自家用</v>
      </c>
      <c r="AT108" s="58">
        <v>7112000</v>
      </c>
    </row>
    <row r="109" spans="39:46" ht="24.95" customHeight="1" x14ac:dyDescent="0.4">
      <c r="AM109" t="s">
        <v>217</v>
      </c>
      <c r="AN109" t="s">
        <v>236</v>
      </c>
      <c r="AO109" t="s">
        <v>240</v>
      </c>
      <c r="AP109" t="s">
        <v>271</v>
      </c>
      <c r="AR109" t="s">
        <v>265</v>
      </c>
      <c r="AS109" t="str">
        <f t="shared" si="4"/>
        <v>いすゞエルフ mio EVZABNHR48AF事業用</v>
      </c>
      <c r="AT109" s="58">
        <v>4009000</v>
      </c>
    </row>
    <row r="110" spans="39:46" ht="24.95" customHeight="1" x14ac:dyDescent="0.4">
      <c r="AM110" t="s">
        <v>217</v>
      </c>
      <c r="AN110" t="s">
        <v>236</v>
      </c>
      <c r="AO110" t="s">
        <v>240</v>
      </c>
      <c r="AP110" t="s">
        <v>271</v>
      </c>
      <c r="AR110" t="s">
        <v>266</v>
      </c>
      <c r="AS110" t="str">
        <f t="shared" si="4"/>
        <v>いすゞエルフ mio EVZABNHR48AF自家用</v>
      </c>
      <c r="AT110" s="58">
        <v>3897000</v>
      </c>
    </row>
    <row r="111" spans="39:46" ht="24.95" customHeight="1" x14ac:dyDescent="0.4">
      <c r="AM111" t="s">
        <v>217</v>
      </c>
      <c r="AN111" t="s">
        <v>237</v>
      </c>
      <c r="AO111" t="s">
        <v>240</v>
      </c>
      <c r="AP111" t="s">
        <v>272</v>
      </c>
      <c r="AR111" t="s">
        <v>265</v>
      </c>
      <c r="AS111" t="str">
        <f t="shared" si="4"/>
        <v>いすゞエルフ EVZABNJR48AF事業用</v>
      </c>
      <c r="AT111" s="58">
        <v>4663000</v>
      </c>
    </row>
    <row r="112" spans="39:46" ht="24.95" customHeight="1" x14ac:dyDescent="0.4">
      <c r="AM112" t="s">
        <v>217</v>
      </c>
      <c r="AN112" t="s">
        <v>237</v>
      </c>
      <c r="AO112" t="s">
        <v>240</v>
      </c>
      <c r="AP112" t="s">
        <v>272</v>
      </c>
      <c r="AR112" t="s">
        <v>266</v>
      </c>
      <c r="AS112" t="str">
        <f t="shared" si="4"/>
        <v>いすゞエルフ EVZABNJR48AF自家用</v>
      </c>
      <c r="AT112" s="58">
        <v>4551000</v>
      </c>
    </row>
    <row r="113" spans="39:46" ht="24.95" customHeight="1" x14ac:dyDescent="0.4">
      <c r="AM113" t="s">
        <v>217</v>
      </c>
      <c r="AN113" t="s">
        <v>237</v>
      </c>
      <c r="AO113" t="s">
        <v>240</v>
      </c>
      <c r="AP113" t="s">
        <v>273</v>
      </c>
      <c r="AR113" t="s">
        <v>265</v>
      </c>
      <c r="AS113" t="str">
        <f t="shared" si="4"/>
        <v>いすゞエルフ EVZABNJR48AM事業用</v>
      </c>
      <c r="AT113" s="58">
        <v>4663000</v>
      </c>
    </row>
    <row r="114" spans="39:46" ht="24.95" customHeight="1" x14ac:dyDescent="0.4">
      <c r="AM114" t="s">
        <v>217</v>
      </c>
      <c r="AN114" t="s">
        <v>237</v>
      </c>
      <c r="AO114" t="s">
        <v>240</v>
      </c>
      <c r="AP114" t="s">
        <v>273</v>
      </c>
      <c r="AR114" t="s">
        <v>266</v>
      </c>
      <c r="AS114" t="str">
        <f t="shared" si="4"/>
        <v>いすゞエルフ EVZABNJR48AM自家用</v>
      </c>
      <c r="AT114" s="58">
        <v>4551000</v>
      </c>
    </row>
    <row r="115" spans="39:46" ht="24.95" customHeight="1" x14ac:dyDescent="0.4">
      <c r="AM115" t="s">
        <v>217</v>
      </c>
      <c r="AN115" t="s">
        <v>237</v>
      </c>
      <c r="AO115" t="s">
        <v>240</v>
      </c>
      <c r="AP115" t="s">
        <v>274</v>
      </c>
      <c r="AR115" t="s">
        <v>265</v>
      </c>
      <c r="AS115" t="str">
        <f t="shared" si="4"/>
        <v>いすゞエルフ EVZABNLR48AM事業用</v>
      </c>
      <c r="AT115" s="58">
        <v>5175000</v>
      </c>
    </row>
    <row r="116" spans="39:46" ht="24.95" customHeight="1" x14ac:dyDescent="0.4">
      <c r="AM116" t="s">
        <v>217</v>
      </c>
      <c r="AN116" t="s">
        <v>237</v>
      </c>
      <c r="AO116" t="s">
        <v>240</v>
      </c>
      <c r="AP116" t="s">
        <v>274</v>
      </c>
      <c r="AR116" t="s">
        <v>266</v>
      </c>
      <c r="AS116" t="str">
        <f t="shared" si="4"/>
        <v>いすゞエルフ EVZABNLR48AM自家用</v>
      </c>
      <c r="AT116" s="58">
        <v>5063000</v>
      </c>
    </row>
    <row r="117" spans="39:46" ht="24.95" customHeight="1" x14ac:dyDescent="0.4">
      <c r="AM117" t="s">
        <v>217</v>
      </c>
      <c r="AN117" t="s">
        <v>237</v>
      </c>
      <c r="AO117" t="s">
        <v>240</v>
      </c>
      <c r="AP117" t="s">
        <v>275</v>
      </c>
      <c r="AR117" t="s">
        <v>265</v>
      </c>
      <c r="AS117" t="str">
        <f t="shared" si="4"/>
        <v>いすゞエルフ EVZABNPR48AM事業用</v>
      </c>
      <c r="AT117" s="58">
        <v>7600000</v>
      </c>
    </row>
    <row r="118" spans="39:46" ht="24.95" customHeight="1" x14ac:dyDescent="0.4">
      <c r="AM118" t="s">
        <v>217</v>
      </c>
      <c r="AN118" t="s">
        <v>237</v>
      </c>
      <c r="AO118" t="s">
        <v>240</v>
      </c>
      <c r="AP118" t="s">
        <v>275</v>
      </c>
      <c r="AR118" t="s">
        <v>266</v>
      </c>
      <c r="AS118" t="str">
        <f t="shared" si="4"/>
        <v>いすゞエルフ EVZABNPR48AM自家用</v>
      </c>
      <c r="AT118" s="58">
        <v>7488000</v>
      </c>
    </row>
    <row r="119" spans="39:46" ht="24.95" customHeight="1" x14ac:dyDescent="0.4">
      <c r="AM119" t="s">
        <v>217</v>
      </c>
      <c r="AN119" t="s">
        <v>238</v>
      </c>
      <c r="AO119" t="s">
        <v>255</v>
      </c>
      <c r="AP119" t="s">
        <v>259</v>
      </c>
      <c r="AR119" t="s">
        <v>265</v>
      </c>
      <c r="AS119" t="str">
        <f t="shared" si="4"/>
        <v>いすゞFC小型トラック2RGNPR88AN改事業用</v>
      </c>
      <c r="AT119" s="58">
        <v>24789000</v>
      </c>
    </row>
    <row r="120" spans="39:46" ht="24.95" customHeight="1" x14ac:dyDescent="0.4">
      <c r="AM120" t="s">
        <v>217</v>
      </c>
      <c r="AN120" t="s">
        <v>238</v>
      </c>
      <c r="AO120" t="s">
        <v>255</v>
      </c>
      <c r="AP120" t="s">
        <v>259</v>
      </c>
      <c r="AR120" t="s">
        <v>266</v>
      </c>
      <c r="AS120" t="str">
        <f t="shared" si="4"/>
        <v>いすゞFC小型トラック2RGNPR88AN改自家用</v>
      </c>
      <c r="AT120" s="58">
        <v>24677000</v>
      </c>
    </row>
    <row r="121" spans="39:46" ht="24.95" customHeight="1" x14ac:dyDescent="0.4">
      <c r="AM121" t="s">
        <v>218</v>
      </c>
      <c r="AN121" t="s">
        <v>238</v>
      </c>
      <c r="AO121" t="s">
        <v>255</v>
      </c>
      <c r="AP121" t="s">
        <v>259</v>
      </c>
      <c r="AR121" t="s">
        <v>265</v>
      </c>
      <c r="AS121" t="str">
        <f t="shared" si="4"/>
        <v>トヨタFC小型トラック2RGNPR88AN改事業用</v>
      </c>
      <c r="AT121" s="58">
        <v>24967000</v>
      </c>
    </row>
    <row r="122" spans="39:46" ht="24.95" customHeight="1" x14ac:dyDescent="0.4">
      <c r="AM122" t="s">
        <v>218</v>
      </c>
      <c r="AN122" t="s">
        <v>238</v>
      </c>
      <c r="AO122" t="s">
        <v>255</v>
      </c>
      <c r="AP122" t="s">
        <v>259</v>
      </c>
      <c r="AR122" t="s">
        <v>266</v>
      </c>
      <c r="AS122" t="str">
        <f t="shared" si="4"/>
        <v>トヨタFC小型トラック2RGNPR88AN改自家用</v>
      </c>
      <c r="AT122" s="58">
        <v>24855000</v>
      </c>
    </row>
    <row r="123" spans="39:46" ht="24.95" customHeight="1" x14ac:dyDescent="0.4">
      <c r="AM123" t="s">
        <v>428</v>
      </c>
      <c r="AN123" t="s">
        <v>429</v>
      </c>
      <c r="AO123" t="s">
        <v>240</v>
      </c>
      <c r="AP123" t="s">
        <v>433</v>
      </c>
      <c r="AR123" t="s">
        <v>52</v>
      </c>
      <c r="AS123" t="str">
        <f t="shared" si="4"/>
        <v>ホンダN-VAN e:GZABJJ3AGDY事業用</v>
      </c>
      <c r="AT123" s="58">
        <v>1004000</v>
      </c>
    </row>
    <row r="124" spans="39:46" ht="24.95" customHeight="1" x14ac:dyDescent="0.4">
      <c r="AM124" t="s">
        <v>428</v>
      </c>
      <c r="AN124" t="s">
        <v>430</v>
      </c>
      <c r="AO124" t="s">
        <v>240</v>
      </c>
      <c r="AP124" t="s">
        <v>434</v>
      </c>
      <c r="AR124" t="s">
        <v>52</v>
      </c>
      <c r="AS124" t="str">
        <f t="shared" si="4"/>
        <v>ホンダN-VAN e:L2ZABJJ3AGEY事業用</v>
      </c>
      <c r="AT124" s="58">
        <v>1029000</v>
      </c>
    </row>
    <row r="125" spans="39:46" ht="24.95" customHeight="1" x14ac:dyDescent="0.4">
      <c r="AM125" t="s">
        <v>428</v>
      </c>
      <c r="AN125" t="s">
        <v>431</v>
      </c>
      <c r="AO125" t="s">
        <v>240</v>
      </c>
      <c r="AP125" t="s">
        <v>435</v>
      </c>
      <c r="AR125" t="s">
        <v>52</v>
      </c>
      <c r="AS125" t="str">
        <f t="shared" si="4"/>
        <v>ホンダN-VAN e:L4ZABJJ3AGFY事業用</v>
      </c>
      <c r="AT125" s="58">
        <v>1029000</v>
      </c>
    </row>
    <row r="126" spans="39:46" ht="24.95" customHeight="1" x14ac:dyDescent="0.4">
      <c r="AM126" t="s">
        <v>428</v>
      </c>
      <c r="AN126" t="s">
        <v>432</v>
      </c>
      <c r="AO126" t="s">
        <v>240</v>
      </c>
      <c r="AP126" t="s">
        <v>436</v>
      </c>
      <c r="AR126" t="s">
        <v>52</v>
      </c>
      <c r="AS126" t="str">
        <f t="shared" si="4"/>
        <v>ホンダN-VAN e:FUNZABJJ3AGGY事業用</v>
      </c>
      <c r="AT126" s="58">
        <v>1029000</v>
      </c>
    </row>
    <row r="127" spans="39:46" ht="24.95" customHeight="1" x14ac:dyDescent="0.4">
      <c r="AM127" t="s">
        <v>448</v>
      </c>
      <c r="AN127" t="s">
        <v>449</v>
      </c>
      <c r="AO127" t="s">
        <v>240</v>
      </c>
      <c r="AP127" t="s">
        <v>451</v>
      </c>
      <c r="AR127" t="s">
        <v>52</v>
      </c>
      <c r="AS127" t="str">
        <f t="shared" si="4"/>
        <v>ニッサンクリッパーEV2シーターZABU79VHLDDG事業用</v>
      </c>
      <c r="AT127" s="58">
        <v>1027000</v>
      </c>
    </row>
    <row r="128" spans="39:46" ht="24.95" customHeight="1" x14ac:dyDescent="0.4">
      <c r="AM128" t="s">
        <v>448</v>
      </c>
      <c r="AN128" t="s">
        <v>450</v>
      </c>
      <c r="AO128" t="s">
        <v>240</v>
      </c>
      <c r="AP128" t="s">
        <v>452</v>
      </c>
      <c r="AR128" t="s">
        <v>52</v>
      </c>
      <c r="AS128" t="str">
        <f>AM128&amp;AN128&amp;AO128&amp;AP128&amp;AQ128&amp;AR128</f>
        <v>ニッサンクリッパーEV4シーターZABU79VHLDDF事業用</v>
      </c>
      <c r="AT128" s="58">
        <v>1031000</v>
      </c>
    </row>
    <row r="129" spans="39:46" ht="24.95" customHeight="1" x14ac:dyDescent="0.4">
      <c r="AM129" t="s">
        <v>448</v>
      </c>
      <c r="AN129" t="s">
        <v>449</v>
      </c>
      <c r="AO129" t="s">
        <v>240</v>
      </c>
      <c r="AP129" t="s">
        <v>457</v>
      </c>
      <c r="AR129" t="s">
        <v>52</v>
      </c>
      <c r="AS129" t="str">
        <f t="shared" ref="AS129:AS134" si="5">AM129&amp;AN129&amp;AO129&amp;AP129&amp;AQ129&amp;AR129</f>
        <v>ニッサンクリッパーEV2シーターZABU79VHLDDI事業用</v>
      </c>
      <c r="AT129" s="58">
        <v>1197000</v>
      </c>
    </row>
    <row r="130" spans="39:46" ht="24.95" customHeight="1" x14ac:dyDescent="0.4">
      <c r="AM130" t="s">
        <v>448</v>
      </c>
      <c r="AN130" t="s">
        <v>450</v>
      </c>
      <c r="AO130" t="s">
        <v>240</v>
      </c>
      <c r="AP130" t="s">
        <v>458</v>
      </c>
      <c r="AR130" t="s">
        <v>52</v>
      </c>
      <c r="AS130" t="str">
        <f t="shared" si="5"/>
        <v>ニッサンクリッパーEV4シーターZABU79VHLDDH事業用</v>
      </c>
      <c r="AT130" s="58">
        <v>1202000</v>
      </c>
    </row>
    <row r="131" spans="39:46" ht="24.95" customHeight="1" x14ac:dyDescent="0.4">
      <c r="AM131" t="s">
        <v>448</v>
      </c>
      <c r="AN131" t="s">
        <v>459</v>
      </c>
      <c r="AO131" t="s">
        <v>443</v>
      </c>
      <c r="AP131" t="s">
        <v>463</v>
      </c>
      <c r="AR131" t="s">
        <v>52</v>
      </c>
      <c r="AS131" t="str">
        <f t="shared" si="5"/>
        <v>ニッサン日産サクラSグレードZAAB6AW事業用</v>
      </c>
      <c r="AT131" s="58">
        <v>781000</v>
      </c>
    </row>
    <row r="132" spans="39:46" ht="24.95" customHeight="1" x14ac:dyDescent="0.4">
      <c r="AM132" t="s">
        <v>448</v>
      </c>
      <c r="AN132" t="s">
        <v>460</v>
      </c>
      <c r="AO132" t="s">
        <v>443</v>
      </c>
      <c r="AP132" t="s">
        <v>463</v>
      </c>
      <c r="AR132" t="s">
        <v>52</v>
      </c>
      <c r="AS132" t="str">
        <f t="shared" si="5"/>
        <v>ニッサン日産サクラXグレードZAAB6AW事業用</v>
      </c>
      <c r="AT132" s="58">
        <v>781000</v>
      </c>
    </row>
    <row r="133" spans="39:46" ht="24.95" customHeight="1" x14ac:dyDescent="0.4">
      <c r="AM133" t="s">
        <v>448</v>
      </c>
      <c r="AN133" t="s">
        <v>461</v>
      </c>
      <c r="AO133" t="s">
        <v>443</v>
      </c>
      <c r="AP133" t="s">
        <v>463</v>
      </c>
      <c r="AR133" t="s">
        <v>52</v>
      </c>
      <c r="AS133" t="str">
        <f t="shared" si="5"/>
        <v>ニッサン日産サクラ90周年記念車ZAAB6AW事業用</v>
      </c>
      <c r="AT133" s="58">
        <v>781000</v>
      </c>
    </row>
    <row r="134" spans="39:46" ht="24.95" customHeight="1" x14ac:dyDescent="0.4">
      <c r="AM134" t="s">
        <v>448</v>
      </c>
      <c r="AN134" t="s">
        <v>462</v>
      </c>
      <c r="AO134" t="s">
        <v>443</v>
      </c>
      <c r="AP134" t="s">
        <v>463</v>
      </c>
      <c r="AR134" t="s">
        <v>52</v>
      </c>
      <c r="AS134" t="str">
        <f t="shared" si="5"/>
        <v>ニッサン日産サクラGグレードZAAB6AW事業用</v>
      </c>
      <c r="AT134" s="58">
        <v>781000</v>
      </c>
    </row>
    <row r="135" spans="39:46" ht="24.95" customHeight="1" x14ac:dyDescent="0.4">
      <c r="AM135" t="s">
        <v>213</v>
      </c>
      <c r="AN135" t="s">
        <v>453</v>
      </c>
      <c r="AP135" t="s">
        <v>239</v>
      </c>
      <c r="AR135" t="s">
        <v>52</v>
      </c>
      <c r="AS135" t="str">
        <f>AM135&amp;AN135&amp;AO135&amp;AP135&amp;AQ135&amp;AR135</f>
        <v>不明TVC-700fumei事業用</v>
      </c>
      <c r="AT135" s="58">
        <v>1525000</v>
      </c>
    </row>
    <row r="136" spans="39:46" ht="24.95" customHeight="1" x14ac:dyDescent="0.4">
      <c r="AM136" t="s">
        <v>455</v>
      </c>
      <c r="AN136" t="s">
        <v>454</v>
      </c>
      <c r="AP136" t="s">
        <v>239</v>
      </c>
      <c r="AR136" t="s">
        <v>52</v>
      </c>
      <c r="AS136" t="str">
        <f>AM136&amp;AN136&amp;AO136&amp;AP136&amp;AQ136&amp;AR136</f>
        <v>フォトンor不明ZM6fumei事業用</v>
      </c>
      <c r="AT136" s="58">
        <v>5485000</v>
      </c>
    </row>
    <row r="137" spans="39:46" ht="24.95" customHeight="1" x14ac:dyDescent="0.4">
      <c r="AM137" t="s">
        <v>455</v>
      </c>
      <c r="AN137" t="s">
        <v>454</v>
      </c>
      <c r="AP137" t="s">
        <v>239</v>
      </c>
      <c r="AR137" t="s">
        <v>53</v>
      </c>
      <c r="AS137" t="str">
        <f>AM137&amp;AN137&amp;AO137&amp;AP137&amp;AQ137&amp;AR137</f>
        <v>フォトンor不明ZM6fumei自家用</v>
      </c>
      <c r="AT137" s="58">
        <v>5373000</v>
      </c>
    </row>
    <row r="138" spans="39:46" ht="24.95" customHeight="1" x14ac:dyDescent="0.4">
      <c r="AM138" t="s">
        <v>455</v>
      </c>
      <c r="AN138" t="s">
        <v>456</v>
      </c>
      <c r="AP138" t="s">
        <v>239</v>
      </c>
      <c r="AR138" t="s">
        <v>52</v>
      </c>
      <c r="AS138" t="str">
        <f t="shared" ref="AS138:AS139" si="6">AM138&amp;AN138&amp;AO138&amp;AP138&amp;AQ138&amp;AR138</f>
        <v>フォトンor不明eAUMARKfumei事業用</v>
      </c>
      <c r="AT138" s="58">
        <v>6085000</v>
      </c>
    </row>
    <row r="139" spans="39:46" ht="24.95" customHeight="1" x14ac:dyDescent="0.4">
      <c r="AM139" t="s">
        <v>455</v>
      </c>
      <c r="AN139" t="s">
        <v>456</v>
      </c>
      <c r="AP139" t="s">
        <v>239</v>
      </c>
      <c r="AR139" t="s">
        <v>53</v>
      </c>
      <c r="AS139" t="str">
        <f t="shared" si="6"/>
        <v>フォトンor不明eAUMARKfumei自家用</v>
      </c>
      <c r="AT139" s="58">
        <v>5973000</v>
      </c>
    </row>
    <row r="140" spans="39:46" ht="24.95" customHeight="1" x14ac:dyDescent="0.4"/>
    <row r="141" spans="39:46" ht="24.95" customHeight="1" x14ac:dyDescent="0.4"/>
    <row r="142" spans="39:46" ht="24.95" customHeight="1" x14ac:dyDescent="0.4"/>
    <row r="143" spans="39:46" ht="24.95" customHeight="1" x14ac:dyDescent="0.4"/>
    <row r="144" spans="39:46" ht="24.95" customHeight="1" x14ac:dyDescent="0.4"/>
    <row r="145" ht="24.95" customHeight="1" x14ac:dyDescent="0.4"/>
    <row r="146" ht="24.95" customHeight="1" x14ac:dyDescent="0.4"/>
    <row r="147" ht="24.95" customHeight="1" x14ac:dyDescent="0.4"/>
    <row r="148" ht="24.95" customHeight="1" x14ac:dyDescent="0.4"/>
    <row r="149" ht="24.95" customHeight="1" x14ac:dyDescent="0.4"/>
    <row r="150" ht="24.95" customHeight="1" x14ac:dyDescent="0.4"/>
    <row r="151" ht="24.95" customHeight="1" x14ac:dyDescent="0.4"/>
    <row r="152" ht="24.95" customHeight="1" x14ac:dyDescent="0.4"/>
    <row r="153" ht="24.95" customHeight="1" x14ac:dyDescent="0.4"/>
    <row r="154" ht="24.95" customHeight="1" x14ac:dyDescent="0.4"/>
    <row r="155" ht="24.95" customHeight="1" x14ac:dyDescent="0.4"/>
    <row r="156" ht="24.95" customHeight="1" x14ac:dyDescent="0.4"/>
    <row r="157" ht="24.95" customHeight="1" x14ac:dyDescent="0.4"/>
    <row r="158" ht="24.95" customHeight="1" x14ac:dyDescent="0.4"/>
    <row r="159" ht="24.95" customHeight="1" x14ac:dyDescent="0.4"/>
    <row r="160" ht="24.95" customHeight="1" x14ac:dyDescent="0.4"/>
    <row r="161" ht="24.95" customHeight="1" x14ac:dyDescent="0.4"/>
    <row r="162" ht="24.95" customHeight="1" x14ac:dyDescent="0.4"/>
    <row r="163" ht="24.95" customHeight="1" x14ac:dyDescent="0.4"/>
    <row r="164" ht="24.95" customHeight="1" x14ac:dyDescent="0.4"/>
    <row r="165" ht="24.95" customHeight="1" x14ac:dyDescent="0.4"/>
    <row r="166" ht="24.95" customHeight="1" x14ac:dyDescent="0.4"/>
    <row r="167" ht="24.95" customHeight="1" x14ac:dyDescent="0.4"/>
    <row r="168" ht="24.95" customHeight="1" x14ac:dyDescent="0.4"/>
    <row r="169" ht="24.95" customHeight="1" x14ac:dyDescent="0.4"/>
    <row r="170" ht="24.95" customHeight="1" x14ac:dyDescent="0.4"/>
    <row r="171" ht="24.95" customHeight="1" x14ac:dyDescent="0.4"/>
    <row r="172" ht="24.95" customHeight="1" x14ac:dyDescent="0.4"/>
    <row r="173" ht="24.95" customHeight="1" x14ac:dyDescent="0.4"/>
    <row r="174" ht="24.95" customHeight="1" x14ac:dyDescent="0.4"/>
    <row r="175" ht="24.95" customHeight="1" x14ac:dyDescent="0.4"/>
    <row r="176" ht="24.95" customHeight="1" x14ac:dyDescent="0.4"/>
    <row r="177" ht="24.95" customHeight="1" x14ac:dyDescent="0.4"/>
    <row r="178" ht="24.95" customHeight="1" x14ac:dyDescent="0.4"/>
  </sheetData>
  <sheetProtection algorithmName="SHA-512" hashValue="2MLHJboYrU/1NvhXM/pvYW6vEc4Orw7yzw1q0+v1wDaBRhrGh95o7jmdVzkjqlAnOaQSeV/rAs7cv3FU1evisQ==" saltValue="oudAxfXSESm8z/xTTFwOxA==" spinCount="100000" sheet="1" objects="1" scenarios="1"/>
  <mergeCells count="142">
    <mergeCell ref="D36:R36"/>
    <mergeCell ref="D37:R37"/>
    <mergeCell ref="A47:R47"/>
    <mergeCell ref="A50:C50"/>
    <mergeCell ref="A49:C49"/>
    <mergeCell ref="A36:C36"/>
    <mergeCell ref="A37:C37"/>
    <mergeCell ref="A48:C48"/>
    <mergeCell ref="A35:C35"/>
    <mergeCell ref="D35:E35"/>
    <mergeCell ref="G35:J35"/>
    <mergeCell ref="D38:Q38"/>
    <mergeCell ref="A38:C38"/>
    <mergeCell ref="A39:C39"/>
    <mergeCell ref="A40:C40"/>
    <mergeCell ref="D40:R40"/>
    <mergeCell ref="A41:C41"/>
    <mergeCell ref="D41:R41"/>
    <mergeCell ref="A42:C42"/>
    <mergeCell ref="D42:R42"/>
    <mergeCell ref="A43:C43"/>
    <mergeCell ref="D43:R43"/>
    <mergeCell ref="D28:R28"/>
    <mergeCell ref="D29:J29"/>
    <mergeCell ref="L29:R29"/>
    <mergeCell ref="D30:R30"/>
    <mergeCell ref="D31:R31"/>
    <mergeCell ref="D32:R32"/>
    <mergeCell ref="D33:R33"/>
    <mergeCell ref="D34:J34"/>
    <mergeCell ref="L34:R34"/>
    <mergeCell ref="D21:R21"/>
    <mergeCell ref="D22:R22"/>
    <mergeCell ref="D23:R23"/>
    <mergeCell ref="D24:R24"/>
    <mergeCell ref="D20:E20"/>
    <mergeCell ref="G20:J20"/>
    <mergeCell ref="D25:R25"/>
    <mergeCell ref="D26:R26"/>
    <mergeCell ref="D27:R27"/>
    <mergeCell ref="D6:R6"/>
    <mergeCell ref="D7:R7"/>
    <mergeCell ref="D8:R8"/>
    <mergeCell ref="A6:C6"/>
    <mergeCell ref="A7:C7"/>
    <mergeCell ref="A8:C8"/>
    <mergeCell ref="A17:C17"/>
    <mergeCell ref="D17:R17"/>
    <mergeCell ref="A16:C16"/>
    <mergeCell ref="E16:J16"/>
    <mergeCell ref="L16:R16"/>
    <mergeCell ref="A20:C20"/>
    <mergeCell ref="A21:C21"/>
    <mergeCell ref="A9:C9"/>
    <mergeCell ref="A34:C34"/>
    <mergeCell ref="A33:C33"/>
    <mergeCell ref="A22:C22"/>
    <mergeCell ref="A23:C23"/>
    <mergeCell ref="A28:C28"/>
    <mergeCell ref="A29:C29"/>
    <mergeCell ref="A30:C30"/>
    <mergeCell ref="A31:C31"/>
    <mergeCell ref="A32:C32"/>
    <mergeCell ref="A24:C24"/>
    <mergeCell ref="A25:C25"/>
    <mergeCell ref="A26:C26"/>
    <mergeCell ref="A27:C27"/>
    <mergeCell ref="A56:C56"/>
    <mergeCell ref="D55:R55"/>
    <mergeCell ref="D56:R56"/>
    <mergeCell ref="D57:R57"/>
    <mergeCell ref="D58:R58"/>
    <mergeCell ref="A55:C55"/>
    <mergeCell ref="D48:E48"/>
    <mergeCell ref="G48:J48"/>
    <mergeCell ref="D53:Q53"/>
    <mergeCell ref="A53:C53"/>
    <mergeCell ref="D49:R49"/>
    <mergeCell ref="D50:R50"/>
    <mergeCell ref="A51:C51"/>
    <mergeCell ref="A52:C52"/>
    <mergeCell ref="D51:R51"/>
    <mergeCell ref="D52:R52"/>
    <mergeCell ref="A72:C72"/>
    <mergeCell ref="A73:C73"/>
    <mergeCell ref="D68:R68"/>
    <mergeCell ref="A68:C68"/>
    <mergeCell ref="A69:C69"/>
    <mergeCell ref="D69:R69"/>
    <mergeCell ref="A70:C70"/>
    <mergeCell ref="A62:R62"/>
    <mergeCell ref="A67:C67"/>
    <mergeCell ref="D67:R67"/>
    <mergeCell ref="A64:C64"/>
    <mergeCell ref="D80:Q80"/>
    <mergeCell ref="D81:Q81"/>
    <mergeCell ref="D39:Q39"/>
    <mergeCell ref="A75:C75"/>
    <mergeCell ref="D75:Q75"/>
    <mergeCell ref="A80:C80"/>
    <mergeCell ref="A81:C81"/>
    <mergeCell ref="A78:R78"/>
    <mergeCell ref="A66:C66"/>
    <mergeCell ref="D66:R66"/>
    <mergeCell ref="A79:C79"/>
    <mergeCell ref="D72:I72"/>
    <mergeCell ref="J72:K72"/>
    <mergeCell ref="L72:R72"/>
    <mergeCell ref="D74:Q74"/>
    <mergeCell ref="D79:Q79"/>
    <mergeCell ref="A65:C65"/>
    <mergeCell ref="D65:R65"/>
    <mergeCell ref="A58:C58"/>
    <mergeCell ref="D64:R64"/>
    <mergeCell ref="A74:C74"/>
    <mergeCell ref="D70:R70"/>
    <mergeCell ref="D71:R71"/>
    <mergeCell ref="D73:R73"/>
    <mergeCell ref="S74:U74"/>
    <mergeCell ref="S75:U75"/>
    <mergeCell ref="A19:R19"/>
    <mergeCell ref="D10:D12"/>
    <mergeCell ref="E10:J12"/>
    <mergeCell ref="D13:D15"/>
    <mergeCell ref="E13:J15"/>
    <mergeCell ref="L10:R10"/>
    <mergeCell ref="L11:R11"/>
    <mergeCell ref="L12:R12"/>
    <mergeCell ref="L13:R13"/>
    <mergeCell ref="L14:R14"/>
    <mergeCell ref="L15:R15"/>
    <mergeCell ref="A10:C15"/>
    <mergeCell ref="A59:C59"/>
    <mergeCell ref="D59:R59"/>
    <mergeCell ref="A44:C44"/>
    <mergeCell ref="D44:R44"/>
    <mergeCell ref="A54:C54"/>
    <mergeCell ref="D63:R63"/>
    <mergeCell ref="A57:C57"/>
    <mergeCell ref="A63:C63"/>
    <mergeCell ref="D54:Q54"/>
    <mergeCell ref="A71:C71"/>
  </mergeCells>
  <phoneticPr fontId="1"/>
  <conditionalFormatting sqref="D6:R6">
    <cfRule type="expression" dxfId="127" priority="138">
      <formula>$D$6=""</formula>
    </cfRule>
  </conditionalFormatting>
  <conditionalFormatting sqref="D8:R8">
    <cfRule type="expression" dxfId="126" priority="136">
      <formula>$D$8=""</formula>
    </cfRule>
  </conditionalFormatting>
  <conditionalFormatting sqref="D17:R17">
    <cfRule type="expression" dxfId="125" priority="134">
      <formula>$D$17=""</formula>
    </cfRule>
  </conditionalFormatting>
  <conditionalFormatting sqref="D20:E20">
    <cfRule type="expression" dxfId="124" priority="133">
      <formula>$D$20=""</formula>
    </cfRule>
  </conditionalFormatting>
  <conditionalFormatting sqref="G20:J20">
    <cfRule type="expression" dxfId="123" priority="132">
      <formula>$G$20=""</formula>
    </cfRule>
  </conditionalFormatting>
  <conditionalFormatting sqref="D21:R21">
    <cfRule type="expression" dxfId="122" priority="131">
      <formula>$D$21=""</formula>
    </cfRule>
  </conditionalFormatting>
  <conditionalFormatting sqref="D22:R22">
    <cfRule type="expression" dxfId="121" priority="130">
      <formula>$D$22=""</formula>
    </cfRule>
  </conditionalFormatting>
  <conditionalFormatting sqref="D23:R23">
    <cfRule type="expression" dxfId="120" priority="129">
      <formula>$D$23=""</formula>
    </cfRule>
  </conditionalFormatting>
  <conditionalFormatting sqref="D24:R24">
    <cfRule type="expression" dxfId="119" priority="128">
      <formula>$D$24=""</formula>
    </cfRule>
  </conditionalFormatting>
  <conditionalFormatting sqref="D25:R25">
    <cfRule type="expression" dxfId="118" priority="127">
      <formula>$D$25=""</formula>
    </cfRule>
  </conditionalFormatting>
  <conditionalFormatting sqref="D26:R26">
    <cfRule type="expression" dxfId="117" priority="126">
      <formula>$D$26=""</formula>
    </cfRule>
  </conditionalFormatting>
  <conditionalFormatting sqref="D27:R27">
    <cfRule type="expression" dxfId="116" priority="125">
      <formula>$D$27=""</formula>
    </cfRule>
  </conditionalFormatting>
  <conditionalFormatting sqref="D28:R28">
    <cfRule type="expression" dxfId="115" priority="124">
      <formula>$D$28=""</formula>
    </cfRule>
  </conditionalFormatting>
  <conditionalFormatting sqref="D29:J29">
    <cfRule type="expression" dxfId="114" priority="123">
      <formula>$D$29=""</formula>
    </cfRule>
  </conditionalFormatting>
  <conditionalFormatting sqref="L29:R29">
    <cfRule type="expression" dxfId="113" priority="122">
      <formula>$L$29=""</formula>
    </cfRule>
  </conditionalFormatting>
  <conditionalFormatting sqref="D30:R30">
    <cfRule type="expression" dxfId="112" priority="121">
      <formula>$D$30=""</formula>
    </cfRule>
  </conditionalFormatting>
  <conditionalFormatting sqref="D31:R31">
    <cfRule type="expression" dxfId="111" priority="120">
      <formula>$D$31=""</formula>
    </cfRule>
  </conditionalFormatting>
  <conditionalFormatting sqref="D32:R32">
    <cfRule type="expression" dxfId="110" priority="119">
      <formula>$D$32=""</formula>
    </cfRule>
  </conditionalFormatting>
  <conditionalFormatting sqref="D33:R33">
    <cfRule type="expression" dxfId="109" priority="118">
      <formula>$D$33=""</formula>
    </cfRule>
  </conditionalFormatting>
  <conditionalFormatting sqref="D34:J34">
    <cfRule type="expression" dxfId="108" priority="117">
      <formula>$D$34=""</formula>
    </cfRule>
  </conditionalFormatting>
  <conditionalFormatting sqref="L34:R34">
    <cfRule type="expression" dxfId="107" priority="116">
      <formula>$L$34=""</formula>
    </cfRule>
  </conditionalFormatting>
  <conditionalFormatting sqref="D37:R37">
    <cfRule type="expression" dxfId="106" priority="115">
      <formula>$D$37=""</formula>
    </cfRule>
  </conditionalFormatting>
  <conditionalFormatting sqref="D38:R38">
    <cfRule type="expression" dxfId="105" priority="97">
      <formula>$D$38&lt;&gt;""</formula>
    </cfRule>
    <cfRule type="expression" dxfId="104" priority="98">
      <formula>$D$37="買取"</formula>
    </cfRule>
    <cfRule type="expression" dxfId="103" priority="114">
      <formula>$D$38=""</formula>
    </cfRule>
  </conditionalFormatting>
  <conditionalFormatting sqref="D39:R39">
    <cfRule type="expression" dxfId="102" priority="95">
      <formula>$D$39&lt;&gt;""</formula>
    </cfRule>
    <cfRule type="expression" dxfId="101" priority="96">
      <formula>$D$37="買取"</formula>
    </cfRule>
    <cfRule type="expression" dxfId="100" priority="113">
      <formula>$D$39=""</formula>
    </cfRule>
  </conditionalFormatting>
  <conditionalFormatting sqref="D40:R40">
    <cfRule type="expression" dxfId="99" priority="93">
      <formula>$D$40&lt;&gt;""</formula>
    </cfRule>
    <cfRule type="expression" dxfId="98" priority="94">
      <formula>$D$37="買取"</formula>
    </cfRule>
    <cfRule type="expression" dxfId="97" priority="112">
      <formula>$D$40=""</formula>
    </cfRule>
  </conditionalFormatting>
  <conditionalFormatting sqref="D41:R41">
    <cfRule type="expression" dxfId="96" priority="109">
      <formula>$D$41&lt;&gt;""</formula>
    </cfRule>
    <cfRule type="expression" dxfId="95" priority="110">
      <formula>$D$40="１４.その他"</formula>
    </cfRule>
    <cfRule type="expression" dxfId="94" priority="111">
      <formula>$D$41=""</formula>
    </cfRule>
  </conditionalFormatting>
  <conditionalFormatting sqref="D42:R42">
    <cfRule type="expression" dxfId="93" priority="91">
      <formula>$D$42&lt;&gt;""</formula>
    </cfRule>
    <cfRule type="expression" dxfId="92" priority="92">
      <formula>$D$37="買取"</formula>
    </cfRule>
    <cfRule type="expression" dxfId="91" priority="108">
      <formula>$D$42=""</formula>
    </cfRule>
  </conditionalFormatting>
  <conditionalFormatting sqref="D43:R43">
    <cfRule type="expression" dxfId="90" priority="103">
      <formula>$D$43&lt;&gt;""</formula>
    </cfRule>
    <cfRule type="expression" dxfId="89" priority="106">
      <formula>$D$42="１０.その他"</formula>
    </cfRule>
    <cfRule type="expression" dxfId="88" priority="107">
      <formula>$D$43=""</formula>
    </cfRule>
  </conditionalFormatting>
  <conditionalFormatting sqref="D44">
    <cfRule type="expression" dxfId="87" priority="40">
      <formula>$D$37="買取"</formula>
    </cfRule>
  </conditionalFormatting>
  <conditionalFormatting sqref="D48:E48">
    <cfRule type="expression" dxfId="86" priority="99">
      <formula>$D$48&lt;&gt;""</formula>
    </cfRule>
    <cfRule type="expression" dxfId="85" priority="100">
      <formula>$D$37="リース"</formula>
    </cfRule>
    <cfRule type="expression" dxfId="84" priority="101">
      <formula>$D$48=""</formula>
    </cfRule>
  </conditionalFormatting>
  <conditionalFormatting sqref="G48:J48">
    <cfRule type="expression" dxfId="83" priority="88">
      <formula>$G$48&lt;&gt;""</formula>
    </cfRule>
    <cfRule type="expression" dxfId="82" priority="89">
      <formula>$D$37="リース"</formula>
    </cfRule>
    <cfRule type="expression" dxfId="81" priority="90">
      <formula>$G$48=""</formula>
    </cfRule>
  </conditionalFormatting>
  <conditionalFormatting sqref="D49:R49">
    <cfRule type="expression" dxfId="80" priority="85">
      <formula>$D$49&lt;&gt;""</formula>
    </cfRule>
    <cfRule type="expression" dxfId="79" priority="86">
      <formula>$D$37="リース"</formula>
    </cfRule>
    <cfRule type="expression" dxfId="78" priority="87">
      <formula>$D$49=""</formula>
    </cfRule>
  </conditionalFormatting>
  <conditionalFormatting sqref="D53:R53">
    <cfRule type="expression" dxfId="77" priority="79">
      <formula>$D$53&lt;&gt;""</formula>
    </cfRule>
    <cfRule type="expression" dxfId="76" priority="80">
      <formula>$D$37="リース"</formula>
    </cfRule>
    <cfRule type="expression" dxfId="75" priority="81">
      <formula>$D$53=""</formula>
    </cfRule>
  </conditionalFormatting>
  <conditionalFormatting sqref="D54:R54">
    <cfRule type="expression" dxfId="74" priority="76">
      <formula>$D$54&lt;&gt;""</formula>
    </cfRule>
    <cfRule type="expression" dxfId="73" priority="77">
      <formula>$D$37="リース"</formula>
    </cfRule>
    <cfRule type="expression" dxfId="72" priority="78">
      <formula>$D$54=""</formula>
    </cfRule>
  </conditionalFormatting>
  <conditionalFormatting sqref="D55:R55">
    <cfRule type="expression" dxfId="71" priority="73">
      <formula>$D$55&lt;&gt;""</formula>
    </cfRule>
    <cfRule type="expression" dxfId="70" priority="74">
      <formula>$D$37="リース"</formula>
    </cfRule>
    <cfRule type="expression" dxfId="69" priority="75">
      <formula>$D$55=""</formula>
    </cfRule>
  </conditionalFormatting>
  <conditionalFormatting sqref="D56:R56">
    <cfRule type="expression" dxfId="68" priority="70">
      <formula>$D$56&lt;&gt;""</formula>
    </cfRule>
    <cfRule type="expression" dxfId="67" priority="71">
      <formula>$D$55="１４.その他"</formula>
    </cfRule>
    <cfRule type="expression" dxfId="66" priority="72">
      <formula>$D$56=""</formula>
    </cfRule>
  </conditionalFormatting>
  <conditionalFormatting sqref="D57:R57">
    <cfRule type="expression" dxfId="65" priority="67">
      <formula>$D$57&lt;&gt;""</formula>
    </cfRule>
    <cfRule type="expression" dxfId="64" priority="68">
      <formula>$D$37="リース"</formula>
    </cfRule>
    <cfRule type="expression" dxfId="63" priority="69">
      <formula>$D$57=""</formula>
    </cfRule>
  </conditionalFormatting>
  <conditionalFormatting sqref="D58:R58">
    <cfRule type="expression" dxfId="62" priority="64">
      <formula>$D$58&lt;&gt;""</formula>
    </cfRule>
    <cfRule type="expression" dxfId="61" priority="65">
      <formula>$D$57="１０.その他"</formula>
    </cfRule>
    <cfRule type="expression" dxfId="60" priority="66">
      <formula>$D$58=""</formula>
    </cfRule>
  </conditionalFormatting>
  <conditionalFormatting sqref="D59:R59">
    <cfRule type="expression" dxfId="59" priority="37">
      <formula>$D$59&lt;&gt;""</formula>
    </cfRule>
    <cfRule type="expression" dxfId="58" priority="38">
      <formula>$D$37="リース"</formula>
    </cfRule>
    <cfRule type="expression" dxfId="57" priority="60">
      <formula>$D$59=""</formula>
    </cfRule>
  </conditionalFormatting>
  <conditionalFormatting sqref="D63:R63">
    <cfRule type="expression" dxfId="56" priority="58">
      <formula>$D$63=""</formula>
    </cfRule>
  </conditionalFormatting>
  <conditionalFormatting sqref="D64:R64">
    <cfRule type="expression" dxfId="55" priority="57">
      <formula>$D$64=""</formula>
    </cfRule>
  </conditionalFormatting>
  <conditionalFormatting sqref="D65:R65">
    <cfRule type="expression" dxfId="54" priority="56">
      <formula>$D$65=""</formula>
    </cfRule>
  </conditionalFormatting>
  <conditionalFormatting sqref="D66:R66">
    <cfRule type="expression" dxfId="53" priority="36">
      <formula>$D$66="有り"</formula>
    </cfRule>
    <cfRule type="expression" dxfId="52" priority="55">
      <formula>$D$66=""</formula>
    </cfRule>
  </conditionalFormatting>
  <conditionalFormatting sqref="D67:R67">
    <cfRule type="expression" dxfId="51" priority="54">
      <formula>$D$67=""</formula>
    </cfRule>
  </conditionalFormatting>
  <conditionalFormatting sqref="D68:R68">
    <cfRule type="expression" dxfId="50" priority="53">
      <formula>$D$68=""</formula>
    </cfRule>
  </conditionalFormatting>
  <conditionalFormatting sqref="D69:R69">
    <cfRule type="expression" dxfId="49" priority="52">
      <formula>$D$69=""</formula>
    </cfRule>
  </conditionalFormatting>
  <conditionalFormatting sqref="D70:R70">
    <cfRule type="expression" dxfId="48" priority="51">
      <formula>$D$70=""</formula>
    </cfRule>
  </conditionalFormatting>
  <conditionalFormatting sqref="D71:R71">
    <cfRule type="expression" dxfId="47" priority="50">
      <formula>$D$71=""</formula>
    </cfRule>
  </conditionalFormatting>
  <conditionalFormatting sqref="D72:I72">
    <cfRule type="expression" dxfId="46" priority="49">
      <formula>$D$72=""</formula>
    </cfRule>
  </conditionalFormatting>
  <conditionalFormatting sqref="L72:R72">
    <cfRule type="expression" dxfId="45" priority="48">
      <formula>$L$72=""</formula>
    </cfRule>
  </conditionalFormatting>
  <conditionalFormatting sqref="D73:R73">
    <cfRule type="expression" dxfId="44" priority="44">
      <formula>$D$73&lt;&gt;""</formula>
    </cfRule>
    <cfRule type="expression" dxfId="43" priority="45">
      <formula>$L$72="FEBVK"</formula>
    </cfRule>
    <cfRule type="expression" dxfId="42" priority="46">
      <formula>$L$72="FEAVK"</formula>
    </cfRule>
    <cfRule type="expression" dxfId="41" priority="47">
      <formula>$D$73=""</formula>
    </cfRule>
  </conditionalFormatting>
  <conditionalFormatting sqref="D74:R74">
    <cfRule type="expression" dxfId="40" priority="41">
      <formula>$D$74=""</formula>
    </cfRule>
  </conditionalFormatting>
  <conditionalFormatting sqref="D44:R44">
    <cfRule type="expression" dxfId="39" priority="39">
      <formula>$D$44&lt;&gt;""</formula>
    </cfRule>
    <cfRule type="expression" dxfId="38" priority="63">
      <formula>$D$44=""</formula>
    </cfRule>
  </conditionalFormatting>
  <conditionalFormatting sqref="D10:D12">
    <cfRule type="expression" dxfId="37" priority="34">
      <formula>$D$10=""</formula>
    </cfRule>
  </conditionalFormatting>
  <conditionalFormatting sqref="D13:D15">
    <cfRule type="expression" dxfId="36" priority="33">
      <formula>$D$13=""</formula>
    </cfRule>
  </conditionalFormatting>
  <conditionalFormatting sqref="K10">
    <cfRule type="expression" dxfId="35" priority="25">
      <formula>$K$10&lt;&gt;""</formula>
    </cfRule>
    <cfRule type="expression" dxfId="34" priority="26">
      <formula>$D$10="〇"</formula>
    </cfRule>
    <cfRule type="expression" dxfId="33" priority="32">
      <formula>$K$10=""</formula>
    </cfRule>
  </conditionalFormatting>
  <conditionalFormatting sqref="K11">
    <cfRule type="expression" dxfId="32" priority="22">
      <formula>$K$11&lt;&gt;""</formula>
    </cfRule>
    <cfRule type="expression" dxfId="31" priority="23">
      <formula>$D$10="〇"</formula>
    </cfRule>
    <cfRule type="expression" dxfId="30" priority="24">
      <formula>$K$11=""</formula>
    </cfRule>
  </conditionalFormatting>
  <conditionalFormatting sqref="K12">
    <cfRule type="expression" dxfId="29" priority="19">
      <formula>$K$12&lt;&gt;""</formula>
    </cfRule>
    <cfRule type="expression" dxfId="28" priority="20">
      <formula>$D$10="〇"</formula>
    </cfRule>
    <cfRule type="expression" dxfId="27" priority="21">
      <formula>$K$12=""</formula>
    </cfRule>
  </conditionalFormatting>
  <conditionalFormatting sqref="K13">
    <cfRule type="expression" dxfId="26" priority="16">
      <formula>$K$13&lt;&gt;""</formula>
    </cfRule>
    <cfRule type="expression" dxfId="25" priority="17">
      <formula>$D$13="〇"</formula>
    </cfRule>
    <cfRule type="expression" dxfId="24" priority="18">
      <formula>$K$13=""</formula>
    </cfRule>
  </conditionalFormatting>
  <conditionalFormatting sqref="K14">
    <cfRule type="expression" dxfId="23" priority="13">
      <formula>$K$14&lt;&gt;""</formula>
    </cfRule>
    <cfRule type="expression" dxfId="22" priority="14">
      <formula>$D$13="〇"</formula>
    </cfRule>
    <cfRule type="expression" dxfId="21" priority="15">
      <formula>$K$14=""</formula>
    </cfRule>
  </conditionalFormatting>
  <conditionalFormatting sqref="K15">
    <cfRule type="expression" dxfId="20" priority="10">
      <formula>$K$15&lt;&gt;""</formula>
    </cfRule>
    <cfRule type="expression" dxfId="19" priority="11">
      <formula>$D$13="〇"</formula>
    </cfRule>
    <cfRule type="expression" dxfId="18" priority="12">
      <formula>$K$15=""</formula>
    </cfRule>
  </conditionalFormatting>
  <conditionalFormatting sqref="A47:R47">
    <cfRule type="expression" dxfId="17" priority="9">
      <formula>$D$37="買取"</formula>
    </cfRule>
  </conditionalFormatting>
  <conditionalFormatting sqref="D16">
    <cfRule type="expression" dxfId="16" priority="8">
      <formula>$D$16=""</formula>
    </cfRule>
  </conditionalFormatting>
  <conditionalFormatting sqref="K16">
    <cfRule type="expression" dxfId="15" priority="7">
      <formula>$K$16=""</formula>
    </cfRule>
  </conditionalFormatting>
  <conditionalFormatting sqref="D50:R50">
    <cfRule type="expression" dxfId="14" priority="82">
      <formula>$D$50&lt;&gt;""</formula>
    </cfRule>
    <cfRule type="expression" dxfId="13" priority="83">
      <formula>$D$37="リース"</formula>
    </cfRule>
    <cfRule type="expression" dxfId="12" priority="84">
      <formula>$D$50=""</formula>
    </cfRule>
  </conditionalFormatting>
  <conditionalFormatting sqref="D51:R51">
    <cfRule type="expression" dxfId="11" priority="4">
      <formula>$D$51&lt;&gt;""</formula>
    </cfRule>
    <cfRule type="expression" dxfId="10" priority="5">
      <formula>$D$37="リース"</formula>
    </cfRule>
    <cfRule type="expression" dxfId="9" priority="6">
      <formula>$D$51=""</formula>
    </cfRule>
  </conditionalFormatting>
  <conditionalFormatting sqref="D52:R52">
    <cfRule type="expression" dxfId="8" priority="1">
      <formula>$D$52&lt;&gt;""</formula>
    </cfRule>
    <cfRule type="expression" dxfId="7" priority="2">
      <formula>$D$37="リース"</formula>
    </cfRule>
    <cfRule type="expression" dxfId="6" priority="3">
      <formula>$D$52=""</formula>
    </cfRule>
  </conditionalFormatting>
  <dataValidations count="36">
    <dataValidation type="list" allowBlank="1" showInputMessage="1" showErrorMessage="1" sqref="D37:R37" xr:uid="{8010C54C-F86D-4A90-BD8F-C2A8268C0E4F}">
      <formula1>"買取,リース"</formula1>
    </dataValidation>
    <dataValidation type="list" allowBlank="1" showInputMessage="1" showErrorMessage="1" sqref="D55:R55" xr:uid="{64289AC8-07EF-4D3A-BA46-BC36CC805F32}">
      <formula1>"１.運輸、運送、倉庫,２.鉄道、道路関連,３.航空、宇宙関連,４.製造・商社、卸し、流通,５.飲食、小売り、コンビニ,６.服飾,７.建設、住宅、土木関連、,８.農林、水産,９.医療、福祉関連,１０.官公庁、地方公共団体、大学、研究機関,１１.電気、通信、情報、ＩＴ関連,１２.レンタル,１３.ビル、ホテル、旅館、レジャー施設、各種サービス,１４.その他"</formula1>
    </dataValidation>
    <dataValidation type="list" allowBlank="1" showInputMessage="1" showErrorMessage="1" sqref="D57:R57" xr:uid="{60A6C79C-E10F-4D83-9F34-CAC232BEBE33}">
      <formula1>"１.貨物運送,２.機材・部品運搬,３.塵芥運搬,４.特種用途,５.自社製品・荷物搬送,６.移動販売車,７.調理販売,８.レンタル,９.製品プロモーション・デモンストレーション,１０.その他"</formula1>
    </dataValidation>
    <dataValidation type="list" allowBlank="1" showInputMessage="1" showErrorMessage="1" sqref="D65:R66" xr:uid="{31F0F5C9-C402-4CA3-A22E-7D2AB9285A8C}">
      <formula1>"有り,無し"</formula1>
    </dataValidation>
    <dataValidation type="list" allowBlank="1" showInputMessage="1" showErrorMessage="1" sqref="D67:R67" xr:uid="{6F598FDA-1089-4CFF-A820-7D1DE14286FA}">
      <formula1>"BEV,PHEV,FCV,バッテリー交換式電気自動車(改造),水素内燃機関型自動車(改造)"</formula1>
    </dataValidation>
    <dataValidation type="list" allowBlank="1" showInputMessage="1" showErrorMessage="1" sqref="D68:R68" xr:uid="{C35920B2-F1FC-47B9-AED3-C484D1205061}">
      <formula1>"軽自動車(バン),軽自動車(トラック),トラクタ,トラック(小型),トラック(中型),トラック(大型)"</formula1>
    </dataValidation>
    <dataValidation type="list" allowBlank="1" showInputMessage="1" showErrorMessage="1" sqref="D69:R69" xr:uid="{66A6E971-A12A-4F59-A9F4-9847FB08213A}">
      <formula1>"事業用,自家用"</formula1>
    </dataValidation>
    <dataValidation type="list" allowBlank="1" showInputMessage="1" showErrorMessage="1" promptTitle="型式" prompt="型式が「fumei」の場合は空欄のままにしてください。" sqref="D72:I72" xr:uid="{3834AD38-63DC-4B16-8A52-C403121FCCA6}">
      <formula1>"ZAB,2PG,2RG,ZAA"</formula1>
    </dataValidation>
    <dataValidation type="list" allowBlank="1" showInputMessage="1" showErrorMessage="1" sqref="D70:R70" xr:uid="{22F2FAE0-18C6-4DF2-A703-C2A9D45890EF}">
      <formula1>$AM$10:$AX$10</formula1>
    </dataValidation>
    <dataValidation type="list" allowBlank="1" showInputMessage="1" showErrorMessage="1" sqref="D71:R71" xr:uid="{BF57115C-A999-4EA7-BD58-660E6C6EEAD0}">
      <formula1>INDIRECT($D$70)</formula1>
    </dataValidation>
    <dataValidation type="list" allowBlank="1" showInputMessage="1" showErrorMessage="1" promptTitle="バッテリーサイズ" prompt="補助対象車両、基準額一覧表にバッテリーサイズの記載がある車両のみプルダウンより選択してください。" sqref="D73:R73" xr:uid="{F11E8C6E-C34B-42E5-A5CC-92A5B69E0574}">
      <formula1>"S,M"</formula1>
    </dataValidation>
    <dataValidation type="date" allowBlank="1" showInputMessage="1" showErrorMessage="1" promptTitle="提出日" prompt="西暦で入力してください。例）2024年4月1日の場合⇒2024/4/1と入力してください。" sqref="D6:R6" xr:uid="{F727D900-0979-468B-98AA-2C623D32C304}">
      <formula1>45359</formula1>
      <formula2>45688</formula2>
    </dataValidation>
    <dataValidation type="date" imeMode="halfAlpha" allowBlank="1" showInputMessage="1" showErrorMessage="1" promptTitle="補助事業の完了予定年月日" prompt="購入予定の車両の新規登録予定日を記入してください。複数台ある場合は、一番遅い登録予定日を記入してください。_x000a_日付は西暦で入力してください。例）2024年4月1日の場合⇒2024/4/1と入力してください。" sqref="D17:R17" xr:uid="{97603223-6D2F-4845-A89C-049FDD352037}">
      <formula1>45323</formula1>
      <formula2>45688</formula2>
    </dataValidation>
    <dataValidation type="textLength" operator="equal" allowBlank="1" showInputMessage="1" showErrorMessage="1" sqref="G20:J20 G48:J48" xr:uid="{25A85460-B9CE-462D-80FB-88EFFA965551}">
      <formula1>4</formula1>
    </dataValidation>
    <dataValidation type="textLength" operator="equal" allowBlank="1" showInputMessage="1" showErrorMessage="1" sqref="D20:E20 D48:E48" xr:uid="{B0538782-FC64-42D3-94D3-1BEE5D8A9853}">
      <formula1>3</formula1>
    </dataValidation>
    <dataValidation imeMode="halfAlpha" allowBlank="1" showInputMessage="1" showErrorMessage="1" promptTitle="電話番号" prompt="半角英数字で入力してください。例）03-1111-1111" sqref="D27:R27 D32:R32" xr:uid="{AA899C72-5C62-4FA1-B317-D5DB1B1EDF9F}"/>
    <dataValidation imeMode="halfAlpha" allowBlank="1" showInputMessage="1" showErrorMessage="1" promptTitle="FAX番号" prompt="半角英数字で入力してください。例）03-1111-1111" sqref="D28:R28 D33:R33" xr:uid="{7A8833E5-F494-4690-AE92-97899805D0D8}"/>
    <dataValidation imeMode="halfAlpha" allowBlank="1" showInputMessage="1" showErrorMessage="1" promptTitle="メールアドレス" prompt="メールアドレスが無い場合は、「＠」右側のセルに「なし」と記入してください。" sqref="D34:J34 L34:R34 L29:R29 D29:J29" xr:uid="{E8AE1C4D-DBC3-4E35-834D-A702F8F02802}"/>
    <dataValidation allowBlank="1" showInputMessage="1" showErrorMessage="1" promptTitle="経営する事業" prompt="申請区分が「買取」で、経営する事業で「１４.その他」を選択した場合のみ記入してください。" sqref="D41:R41" xr:uid="{E1B45694-AC20-4BC8-A3FF-AF444D2CCB95}"/>
    <dataValidation allowBlank="1" showInputMessage="1" showErrorMessage="1" promptTitle="車両の用途" prompt="申請区分が「買取」で、車両の用途で「１０.その他」を選択した場合のみ記入してください。" sqref="D43:R43 D58:R58" xr:uid="{B0BAE841-C1E8-4BAB-BD51-C2768F1305A3}"/>
    <dataValidation allowBlank="1" showInputMessage="1" showErrorMessage="1" promptTitle="資本金" prompt="申請分が「買取」の場合のみ入力してください。_x000a_半角英数字のみ入力可能です。例）1億6千万円の場合⇒160,000,000と入力してください。" sqref="D38:Q38" xr:uid="{09482788-2A99-475F-8E0E-16BDBA45F46E}"/>
    <dataValidation imeMode="halfAlpha" allowBlank="1" showInputMessage="1" showErrorMessage="1" errorTitle="従業員数" promptTitle="従業員数" prompt="申請区分が「買取」の場合にのみ入力してください。_x000a_半角英数字のみ入力可能です。例）5千人の場合⇒5,000と入力してください。" sqref="D39:Q39" xr:uid="{5F07724F-E715-474B-809C-A7A46D1807F2}"/>
    <dataValidation type="list" allowBlank="1" showInputMessage="1" showErrorMessage="1" promptTitle="経営する事業" prompt="申請区分が「買取」の場合のみ入力してください。" sqref="D40:R40" xr:uid="{5C210A6D-F6BB-49CC-9E04-D4D242DD6A38}">
      <formula1>"１.運輸、運送、倉庫,２.鉄道、道路関連,３.航空、宇宙関連,４.製造・商社、卸し、流通,５.飲食、小売り、コンビニ,６.服飾,７.建設、住宅、土木関連、,８.農林、水産,９.医療、福祉関連,１０.官公庁、地方公共団体、大学、研究機関,１１.電気、通信、情報、ＩＴ関連,１２.レンタル,１３.ビル、ホテル、旅館、レジャー施設、各種サービス,１４.その他"</formula1>
    </dataValidation>
    <dataValidation type="list" allowBlank="1" showInputMessage="1" showErrorMessage="1" promptTitle="車両の用途" prompt="申請区分が「買取」の場合のみ入力してください。" sqref="D42:R42" xr:uid="{E8B184E3-A6F8-4037-9CF4-99D9160F7A9E}">
      <formula1>"１.貨物運送,２.機材・部品運搬,３.塵芥運搬,４.特種用途,５.自社製品・荷物搬送,６.移動販売車,７.調理販売,８.レンタル,９.製品プロモーション・デモンストレーション,１０.その他"</formula1>
    </dataValidation>
    <dataValidation imeMode="halfAlpha" allowBlank="1" showInputMessage="1" showErrorMessage="1" promptTitle="資本金" prompt="半角英数字のみ入力可能です。例）1億6千万円の場合⇒160,000,000と入力してください。" sqref="D53:Q53" xr:uid="{3FC1BD7E-E71D-420D-BAD9-9D0E4335436C}"/>
    <dataValidation imeMode="halfAlpha" allowBlank="1" showInputMessage="1" showErrorMessage="1" promptTitle="従業員数" prompt="半角英数字のみ入力可能です。例）5千人の場合⇒5,000と入力してください。" sqref="D54:Q54" xr:uid="{B8CA2DF4-4639-4714-991E-C15B92F6EE02}"/>
    <dataValidation allowBlank="1" showInputMessage="1" showErrorMessage="1" promptTitle="経営する事業" prompt="経営する事業で「１４.その他」を選択した場合にのみ入力してください。" sqref="D56:R56" xr:uid="{2327DB12-6448-4115-9626-19CA3E35724E}"/>
    <dataValidation allowBlank="1" showInputMessage="1" showErrorMessage="1" promptTitle="貴社管理番号" prompt="申請者様側で管理番号等を記入する必要がある場合にはご記入してください。" sqref="D7:R7" xr:uid="{A5434D6E-F0F3-4565-B823-0B0485879E42}"/>
    <dataValidation type="textLength" operator="equal" allowBlank="1" showInputMessage="1" showErrorMessage="1" promptTitle="識別番号" prompt="識別番号発行依頼にて付与された５桁の数字を入力してください。" sqref="D8:R8" xr:uid="{C0753FC0-EDC9-404C-9679-45596579259D}">
      <formula1>5</formula1>
    </dataValidation>
    <dataValidation allowBlank="1" showInputMessage="1" showErrorMessage="1" promptTitle="補助対象経費" prompt="改造車の申請の際に、見積書の合計金額を入力してください。" sqref="D75 R75" xr:uid="{96B24AF3-2E11-44F3-AE3A-3A41E7C98EAD}"/>
    <dataValidation type="list" allowBlank="1" showInputMessage="1" showErrorMessage="1" sqref="D59:R59" xr:uid="{EDB3FE05-7F7E-4E98-8422-14E1AB4E0925}">
      <formula1>"(１)GXリーグへの参画,(２)以下の取組"</formula1>
    </dataValidation>
    <dataValidation type="list" allowBlank="1" showInputMessage="1" showErrorMessage="1" sqref="D10 D13 D16 K10:K16" xr:uid="{3E2420BF-CA31-4F29-A055-B622CA7A391B}">
      <formula1>"〇"</formula1>
    </dataValidation>
    <dataValidation type="list" allowBlank="1" showInputMessage="1" showErrorMessage="1" promptTitle="GXリーグへの表明" prompt="CO2排出量が20万t以上の事業者はプルダウンより該当項目を選択してください。" sqref="D44:R44" xr:uid="{A17A54EB-5515-4608-AEDD-170630848F3C}">
      <formula1>"(１)GXリーグへの参画,(２)以下の取組"</formula1>
    </dataValidation>
    <dataValidation type="textLength" operator="equal" allowBlank="1" showInputMessage="1" showErrorMessage="1" sqref="D9:R9" xr:uid="{3B678D87-5BD6-4464-A13C-467D68EE17F7}">
      <formula1>6</formula1>
    </dataValidation>
    <dataValidation allowBlank="1" showInputMessage="1" showErrorMessage="1" prompt="車両型式が複数ある場合は、様式第１（その７の１）2型式以降の申請シートの交付申請額を合計して入力してください" sqref="D80:Q80" xr:uid="{95EEDB67-24EF-4784-8EBA-BD3F22C00150}"/>
    <dataValidation type="list" allowBlank="1" showInputMessage="1" showErrorMessage="1" sqref="L72:R72" xr:uid="{120F23F6-32EA-47D2-9BA8-670309699BB3}">
      <formula1>$BA$54:$BA$88</formula1>
    </dataValidation>
  </dataValidations>
  <pageMargins left="0.7" right="0.7" top="0.75" bottom="0.75" header="0.3" footer="0.3"/>
  <pageSetup paperSize="9" scale="2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C7E9F-A1E2-40D9-AA44-3FE5C168D9F9}">
  <sheetPr>
    <tabColor rgb="FFFF0000"/>
  </sheetPr>
  <dimension ref="A1:AD78"/>
  <sheetViews>
    <sheetView showGridLines="0" showZeros="0" view="pageBreakPreview" zoomScale="120" zoomScaleNormal="100" zoomScaleSheetLayoutView="120" workbookViewId="0">
      <selection activeCell="U46" sqref="U46:AD46"/>
    </sheetView>
  </sheetViews>
  <sheetFormatPr defaultRowHeight="13.5" x14ac:dyDescent="0.4"/>
  <cols>
    <col min="1" max="43" width="2.625" style="3" customWidth="1"/>
    <col min="44" max="16384" width="9" style="3"/>
  </cols>
  <sheetData>
    <row r="1" spans="1:30" ht="12.95" customHeight="1" x14ac:dyDescent="0.4">
      <c r="A1" s="209" t="s">
        <v>23</v>
      </c>
      <c r="B1" s="209"/>
      <c r="C1" s="209"/>
      <c r="D1" s="209"/>
      <c r="E1" s="209"/>
      <c r="F1" s="209"/>
      <c r="G1" s="209"/>
      <c r="H1" s="209"/>
      <c r="I1" s="209"/>
      <c r="W1" s="4"/>
      <c r="X1" s="4"/>
      <c r="Y1" s="4"/>
      <c r="Z1" s="4"/>
      <c r="AA1" s="4"/>
      <c r="AB1" s="4"/>
      <c r="AC1" s="4"/>
      <c r="AD1" s="4"/>
    </row>
    <row r="2" spans="1:30" ht="12.95" customHeight="1" x14ac:dyDescent="0.4">
      <c r="A2" s="209"/>
      <c r="B2" s="209"/>
      <c r="C2" s="209"/>
      <c r="D2" s="209"/>
      <c r="E2" s="209"/>
      <c r="F2" s="209"/>
      <c r="G2" s="209"/>
      <c r="H2" s="209"/>
      <c r="I2" s="209"/>
      <c r="N2" s="60"/>
      <c r="O2" s="220" t="s">
        <v>277</v>
      </c>
      <c r="P2" s="220"/>
      <c r="T2" s="211" t="s">
        <v>24</v>
      </c>
      <c r="U2" s="211"/>
      <c r="V2" s="211"/>
      <c r="W2" s="210">
        <f>データシート!D8</f>
        <v>0</v>
      </c>
      <c r="X2" s="210"/>
      <c r="Y2" s="210"/>
      <c r="Z2" s="210"/>
      <c r="AA2" s="210"/>
      <c r="AB2" s="210"/>
      <c r="AC2" s="210"/>
      <c r="AD2" s="210"/>
    </row>
    <row r="3" spans="1:30" ht="12.95" customHeight="1" x14ac:dyDescent="0.4">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row>
    <row r="4" spans="1:30" ht="12.95" customHeight="1" x14ac:dyDescent="0.4">
      <c r="Y4" s="3" t="s">
        <v>25</v>
      </c>
      <c r="Z4" s="178">
        <f>データシート!D7</f>
        <v>0</v>
      </c>
      <c r="AA4" s="178"/>
      <c r="AB4" s="178"/>
      <c r="AC4" s="178"/>
      <c r="AD4" s="3" t="s">
        <v>26</v>
      </c>
    </row>
    <row r="5" spans="1:30" ht="12.95" customHeight="1" x14ac:dyDescent="0.4">
      <c r="A5" s="3" t="s">
        <v>27</v>
      </c>
      <c r="W5" s="219">
        <f>データシート!D6</f>
        <v>0</v>
      </c>
      <c r="X5" s="219"/>
      <c r="Y5" s="219"/>
      <c r="Z5" s="219"/>
      <c r="AA5" s="219"/>
      <c r="AB5" s="219"/>
      <c r="AC5" s="219"/>
      <c r="AD5" s="219"/>
    </row>
    <row r="6" spans="1:30" ht="12.95" customHeight="1" x14ac:dyDescent="0.4">
      <c r="A6" s="3" t="s">
        <v>28</v>
      </c>
      <c r="B6" s="3" t="s">
        <v>29</v>
      </c>
    </row>
    <row r="7" spans="1:30" ht="12.95" customHeight="1" x14ac:dyDescent="0.4"/>
    <row r="8" spans="1:30" ht="19.5" customHeight="1" x14ac:dyDescent="0.4">
      <c r="L8" s="3" t="s">
        <v>37</v>
      </c>
      <c r="P8" s="10" t="s">
        <v>330</v>
      </c>
      <c r="Q8" s="88"/>
      <c r="R8" s="88"/>
      <c r="S8" s="173" t="str">
        <f>データシート!D20&amp;"-"&amp;データシート!G20&amp;"  "&amp;データシート!D21</f>
        <v xml:space="preserve">-  </v>
      </c>
      <c r="T8" s="173"/>
      <c r="U8" s="173"/>
      <c r="V8" s="173"/>
      <c r="W8" s="173"/>
      <c r="X8" s="173"/>
      <c r="Y8" s="173"/>
      <c r="Z8" s="173"/>
      <c r="AA8" s="173"/>
      <c r="AB8" s="173"/>
      <c r="AC8" s="173"/>
      <c r="AD8" s="173"/>
    </row>
    <row r="9" spans="1:30" ht="15.75" customHeight="1" x14ac:dyDescent="0.4">
      <c r="P9" s="3" t="s">
        <v>30</v>
      </c>
      <c r="U9" s="178">
        <f>データシート!D22</f>
        <v>0</v>
      </c>
      <c r="V9" s="178"/>
      <c r="W9" s="178"/>
      <c r="X9" s="178"/>
      <c r="Y9" s="178"/>
      <c r="Z9" s="178"/>
      <c r="AA9" s="178"/>
      <c r="AB9" s="178"/>
      <c r="AC9" s="178"/>
      <c r="AD9" s="178"/>
    </row>
    <row r="10" spans="1:30" ht="19.5" customHeight="1" x14ac:dyDescent="0.4">
      <c r="P10" s="3" t="s">
        <v>31</v>
      </c>
      <c r="V10" s="178" t="str">
        <f>データシート!D23&amp;"  "&amp;データシート!D24</f>
        <v xml:space="preserve">  </v>
      </c>
      <c r="W10" s="178"/>
      <c r="X10" s="178"/>
      <c r="Y10" s="178"/>
      <c r="Z10" s="178"/>
      <c r="AA10" s="178"/>
      <c r="AB10" s="178"/>
      <c r="AD10" s="59" t="s">
        <v>73</v>
      </c>
    </row>
    <row r="11" spans="1:30" ht="12.95" customHeight="1" x14ac:dyDescent="0.4">
      <c r="R11" s="9" t="s">
        <v>32</v>
      </c>
    </row>
    <row r="12" spans="1:30" ht="12.95" customHeight="1" x14ac:dyDescent="0.4">
      <c r="O12" s="61" t="s">
        <v>33</v>
      </c>
      <c r="V12" s="178">
        <f>IF(データシート!D37="買取","",データシート!D50)</f>
        <v>0</v>
      </c>
      <c r="W12" s="178"/>
      <c r="X12" s="178"/>
      <c r="Y12" s="178"/>
      <c r="Z12" s="178"/>
      <c r="AA12" s="178"/>
      <c r="AB12" s="178"/>
      <c r="AC12" s="178"/>
      <c r="AD12" s="3" t="s">
        <v>34</v>
      </c>
    </row>
    <row r="13" spans="1:30" ht="12.95" customHeight="1" x14ac:dyDescent="0.4"/>
    <row r="14" spans="1:30" ht="12.95" customHeight="1" x14ac:dyDescent="0.4">
      <c r="A14" s="217" t="s">
        <v>69</v>
      </c>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row>
    <row r="15" spans="1:30" ht="12.95" customHeight="1" x14ac:dyDescent="0.4">
      <c r="A15" s="217" t="s">
        <v>35</v>
      </c>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row>
    <row r="16" spans="1:30" ht="12.95" customHeight="1" x14ac:dyDescent="0.4">
      <c r="A16" s="217" t="s">
        <v>36</v>
      </c>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row>
    <row r="17" spans="1:30" ht="12.95" customHeight="1" x14ac:dyDescent="0.4"/>
    <row r="18" spans="1:30" ht="12.95" customHeight="1" x14ac:dyDescent="0.4">
      <c r="A18" s="3" t="s">
        <v>66</v>
      </c>
    </row>
    <row r="19" spans="1:30" ht="12.95" customHeight="1" x14ac:dyDescent="0.4">
      <c r="A19" s="3" t="s">
        <v>67</v>
      </c>
    </row>
    <row r="20" spans="1:30" ht="12.95" customHeight="1" x14ac:dyDescent="0.4">
      <c r="A20" s="3" t="s">
        <v>38</v>
      </c>
    </row>
    <row r="21" spans="1:30" ht="12.95" customHeight="1" x14ac:dyDescent="0.4">
      <c r="A21" s="3" t="s">
        <v>39</v>
      </c>
    </row>
    <row r="22" spans="1:30" ht="12.95" customHeight="1" x14ac:dyDescent="0.4">
      <c r="A22" s="3" t="s">
        <v>422</v>
      </c>
    </row>
    <row r="23" spans="1:30" ht="12.95" customHeight="1" x14ac:dyDescent="0.4">
      <c r="A23" s="3" t="s">
        <v>68</v>
      </c>
    </row>
    <row r="24" spans="1:30" ht="12.95" customHeight="1" x14ac:dyDescent="0.4"/>
    <row r="25" spans="1:30" ht="15.75" customHeight="1" x14ac:dyDescent="0.4">
      <c r="A25" s="217" t="s">
        <v>40</v>
      </c>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row>
    <row r="26" spans="1:30" ht="15.75" customHeight="1" x14ac:dyDescent="0.4">
      <c r="A26" s="83" t="s">
        <v>307</v>
      </c>
      <c r="C26" s="3" t="s">
        <v>41</v>
      </c>
    </row>
    <row r="27" spans="1:30" ht="15.75" customHeight="1" x14ac:dyDescent="0.4">
      <c r="A27" s="83" t="s">
        <v>308</v>
      </c>
      <c r="C27" s="3" t="s">
        <v>72</v>
      </c>
      <c r="K27" s="3" t="s">
        <v>42</v>
      </c>
      <c r="L27" s="174">
        <f>データシート!D81</f>
        <v>0</v>
      </c>
      <c r="M27" s="174"/>
      <c r="N27" s="174"/>
      <c r="O27" s="174"/>
      <c r="P27" s="174"/>
      <c r="Q27" s="174"/>
      <c r="R27" s="174"/>
      <c r="S27" s="174"/>
      <c r="T27" s="174"/>
      <c r="U27" s="174"/>
      <c r="V27" s="174"/>
      <c r="W27" s="3" t="s">
        <v>43</v>
      </c>
    </row>
    <row r="28" spans="1:30" ht="15.75" customHeight="1" x14ac:dyDescent="0.4">
      <c r="A28" s="83" t="s">
        <v>309</v>
      </c>
      <c r="C28" s="3" t="s">
        <v>44</v>
      </c>
      <c r="P28" s="218">
        <f>データシート!D17</f>
        <v>0</v>
      </c>
      <c r="Q28" s="218"/>
      <c r="R28" s="218"/>
      <c r="S28" s="218"/>
      <c r="T28" s="218"/>
      <c r="U28" s="218"/>
      <c r="V28" s="218"/>
      <c r="W28" s="218"/>
      <c r="X28" s="218"/>
      <c r="Y28" s="218"/>
      <c r="Z28" s="218"/>
    </row>
    <row r="29" spans="1:30" ht="15.75" customHeight="1" x14ac:dyDescent="0.4">
      <c r="A29" s="83" t="s">
        <v>310</v>
      </c>
      <c r="C29" s="3" t="s">
        <v>400</v>
      </c>
      <c r="M29" s="173" t="str">
        <f>"( "&amp;データシート!D9&amp;" "&amp;データシート!E9&amp;" "&amp;データシート!F9&amp;" "&amp;データシート!G9&amp;" "&amp;データシート!H9&amp;" "&amp;データシート!I9&amp;" "&amp;データシート!J9&amp;" "&amp;データシート!K9&amp;" "&amp;データシート!L9&amp;" "&amp;データシート!M9&amp;" "&amp;データシート!N9&amp;" "&amp;データシート!O9&amp;" "&amp;データシート!P9&amp;" "&amp;データシート!Q9&amp;" "&amp;データシート!R9&amp;")"</f>
        <v>(               )</v>
      </c>
      <c r="N29" s="173"/>
      <c r="O29" s="173"/>
      <c r="P29" s="173"/>
      <c r="Q29" s="173"/>
      <c r="R29" s="173"/>
      <c r="S29" s="173"/>
      <c r="T29" s="173"/>
      <c r="U29" s="173"/>
      <c r="V29" s="173"/>
      <c r="W29" s="173"/>
      <c r="X29" s="173"/>
      <c r="Y29" s="173"/>
      <c r="Z29" s="173"/>
      <c r="AA29" s="173"/>
      <c r="AB29" s="173"/>
      <c r="AC29" s="173"/>
      <c r="AD29" s="173"/>
    </row>
    <row r="30" spans="1:30" ht="15.75" customHeight="1" thickBot="1" x14ac:dyDescent="0.45">
      <c r="A30" s="83" t="s">
        <v>311</v>
      </c>
      <c r="C30" s="3" t="s">
        <v>45</v>
      </c>
    </row>
    <row r="31" spans="1:30" ht="12.95" customHeight="1" thickBot="1" x14ac:dyDescent="0.45">
      <c r="A31" s="212">
        <f>IFERROR(データシート!D10,"")</f>
        <v>0</v>
      </c>
      <c r="B31" s="213"/>
      <c r="C31" s="214" t="s">
        <v>46</v>
      </c>
      <c r="D31" s="214"/>
      <c r="E31" s="214"/>
      <c r="F31" s="214"/>
      <c r="G31" s="214"/>
      <c r="H31" s="214"/>
      <c r="I31" s="214"/>
      <c r="J31" s="214"/>
      <c r="K31" s="214"/>
      <c r="L31" s="214"/>
      <c r="M31" s="214"/>
      <c r="N31" s="214"/>
      <c r="O31" s="215"/>
      <c r="P31" s="212">
        <f>IFERROR(データシート!D13,"")</f>
        <v>0</v>
      </c>
      <c r="Q31" s="213"/>
      <c r="R31" s="214" t="s">
        <v>47</v>
      </c>
      <c r="S31" s="214"/>
      <c r="T31" s="214"/>
      <c r="U31" s="214"/>
      <c r="V31" s="214"/>
      <c r="W31" s="214"/>
      <c r="X31" s="214"/>
      <c r="Y31" s="214"/>
      <c r="Z31" s="214"/>
      <c r="AA31" s="214"/>
      <c r="AB31" s="214"/>
      <c r="AC31" s="214"/>
      <c r="AD31" s="216"/>
    </row>
    <row r="32" spans="1:30" ht="12.95" customHeight="1" thickBot="1" x14ac:dyDescent="0.45">
      <c r="A32" s="212"/>
      <c r="B32" s="213"/>
      <c r="C32" s="214"/>
      <c r="D32" s="214"/>
      <c r="E32" s="214"/>
      <c r="F32" s="214"/>
      <c r="G32" s="214"/>
      <c r="H32" s="214"/>
      <c r="I32" s="214"/>
      <c r="J32" s="214"/>
      <c r="K32" s="214"/>
      <c r="L32" s="214"/>
      <c r="M32" s="214"/>
      <c r="N32" s="214"/>
      <c r="O32" s="215"/>
      <c r="P32" s="212"/>
      <c r="Q32" s="213"/>
      <c r="R32" s="214"/>
      <c r="S32" s="214"/>
      <c r="T32" s="214"/>
      <c r="U32" s="214"/>
      <c r="V32" s="214"/>
      <c r="W32" s="214"/>
      <c r="X32" s="214"/>
      <c r="Y32" s="214"/>
      <c r="Z32" s="214"/>
      <c r="AA32" s="214"/>
      <c r="AB32" s="214"/>
      <c r="AC32" s="214"/>
      <c r="AD32" s="216"/>
    </row>
    <row r="33" spans="1:30" ht="12.95" customHeight="1" thickBot="1" x14ac:dyDescent="0.45">
      <c r="A33" s="212"/>
      <c r="B33" s="213"/>
      <c r="C33" s="214"/>
      <c r="D33" s="214"/>
      <c r="E33" s="214"/>
      <c r="F33" s="214"/>
      <c r="G33" s="214"/>
      <c r="H33" s="214"/>
      <c r="I33" s="214"/>
      <c r="J33" s="214"/>
      <c r="K33" s="214"/>
      <c r="L33" s="214"/>
      <c r="M33" s="214"/>
      <c r="N33" s="214"/>
      <c r="O33" s="215"/>
      <c r="P33" s="212"/>
      <c r="Q33" s="213"/>
      <c r="R33" s="214"/>
      <c r="S33" s="214"/>
      <c r="T33" s="214"/>
      <c r="U33" s="214"/>
      <c r="V33" s="214"/>
      <c r="W33" s="214"/>
      <c r="X33" s="214"/>
      <c r="Y33" s="214"/>
      <c r="Z33" s="214"/>
      <c r="AA33" s="214"/>
      <c r="AB33" s="214"/>
      <c r="AC33" s="214"/>
      <c r="AD33" s="216"/>
    </row>
    <row r="34" spans="1:30" ht="12.95" customHeight="1" x14ac:dyDescent="0.4">
      <c r="A34" s="193">
        <f>IFERROR(データシート!K10,"")</f>
        <v>0</v>
      </c>
      <c r="B34" s="179"/>
      <c r="C34" s="181" t="s">
        <v>48</v>
      </c>
      <c r="D34" s="181"/>
      <c r="E34" s="181"/>
      <c r="F34" s="195">
        <f>IFERROR(データシート!K11,"")</f>
        <v>0</v>
      </c>
      <c r="G34" s="179"/>
      <c r="H34" s="181" t="s">
        <v>49</v>
      </c>
      <c r="I34" s="181"/>
      <c r="J34" s="182"/>
      <c r="K34" s="179">
        <f>IFERROR(データシート!K12,"")</f>
        <v>0</v>
      </c>
      <c r="L34" s="179"/>
      <c r="M34" s="181" t="s">
        <v>50</v>
      </c>
      <c r="N34" s="181"/>
      <c r="O34" s="182"/>
      <c r="P34" s="193">
        <f>IFERROR(データシート!K13,"")</f>
        <v>0</v>
      </c>
      <c r="Q34" s="179"/>
      <c r="R34" s="181" t="s">
        <v>48</v>
      </c>
      <c r="S34" s="181"/>
      <c r="T34" s="181"/>
      <c r="U34" s="195">
        <f>IFERROR(データシート!K14,"")</f>
        <v>0</v>
      </c>
      <c r="V34" s="179"/>
      <c r="W34" s="181" t="s">
        <v>49</v>
      </c>
      <c r="X34" s="181"/>
      <c r="Y34" s="182"/>
      <c r="Z34" s="179">
        <f>IFERROR(データシート!K15,"")</f>
        <v>0</v>
      </c>
      <c r="AA34" s="179"/>
      <c r="AB34" s="181" t="s">
        <v>50</v>
      </c>
      <c r="AC34" s="181"/>
      <c r="AD34" s="182"/>
    </row>
    <row r="35" spans="1:30" ht="12.95" customHeight="1" thickBot="1" x14ac:dyDescent="0.45">
      <c r="A35" s="194"/>
      <c r="B35" s="180"/>
      <c r="C35" s="183"/>
      <c r="D35" s="183"/>
      <c r="E35" s="183"/>
      <c r="F35" s="196"/>
      <c r="G35" s="180"/>
      <c r="H35" s="183"/>
      <c r="I35" s="183"/>
      <c r="J35" s="184"/>
      <c r="K35" s="180"/>
      <c r="L35" s="180"/>
      <c r="M35" s="183"/>
      <c r="N35" s="183"/>
      <c r="O35" s="184"/>
      <c r="P35" s="194"/>
      <c r="Q35" s="180"/>
      <c r="R35" s="183"/>
      <c r="S35" s="183"/>
      <c r="T35" s="183"/>
      <c r="U35" s="196"/>
      <c r="V35" s="180"/>
      <c r="W35" s="183"/>
      <c r="X35" s="183"/>
      <c r="Y35" s="184"/>
      <c r="Z35" s="180"/>
      <c r="AA35" s="180"/>
      <c r="AB35" s="183"/>
      <c r="AC35" s="183"/>
      <c r="AD35" s="184"/>
    </row>
    <row r="36" spans="1:30" ht="15.75" customHeight="1" thickBot="1" x14ac:dyDescent="0.45">
      <c r="A36" s="83" t="s">
        <v>312</v>
      </c>
      <c r="C36" s="3" t="s">
        <v>51</v>
      </c>
    </row>
    <row r="37" spans="1:30" ht="12.95" customHeight="1" x14ac:dyDescent="0.4">
      <c r="A37" s="185">
        <f>IFERROR(データシート!D16,"")</f>
        <v>0</v>
      </c>
      <c r="B37" s="186"/>
      <c r="C37" s="189" t="s">
        <v>52</v>
      </c>
      <c r="D37" s="189"/>
      <c r="E37" s="189"/>
      <c r="F37" s="189"/>
      <c r="G37" s="189"/>
      <c r="H37" s="189"/>
      <c r="I37" s="189"/>
      <c r="J37" s="189"/>
      <c r="K37" s="189"/>
      <c r="L37" s="189"/>
      <c r="M37" s="189"/>
      <c r="N37" s="189"/>
      <c r="O37" s="190"/>
      <c r="P37" s="185">
        <f>IFERROR(データシート!K16,"")</f>
        <v>0</v>
      </c>
      <c r="Q37" s="186"/>
      <c r="R37" s="189" t="s">
        <v>53</v>
      </c>
      <c r="S37" s="189"/>
      <c r="T37" s="189"/>
      <c r="U37" s="189"/>
      <c r="V37" s="189"/>
      <c r="W37" s="189"/>
      <c r="X37" s="189"/>
      <c r="Y37" s="189"/>
      <c r="Z37" s="189"/>
      <c r="AA37" s="189"/>
      <c r="AB37" s="189"/>
      <c r="AC37" s="189"/>
      <c r="AD37" s="190"/>
    </row>
    <row r="38" spans="1:30" ht="12.95" customHeight="1" thickBot="1" x14ac:dyDescent="0.45">
      <c r="A38" s="187"/>
      <c r="B38" s="188"/>
      <c r="C38" s="191"/>
      <c r="D38" s="191"/>
      <c r="E38" s="191"/>
      <c r="F38" s="191"/>
      <c r="G38" s="191"/>
      <c r="H38" s="191"/>
      <c r="I38" s="191"/>
      <c r="J38" s="191"/>
      <c r="K38" s="191"/>
      <c r="L38" s="191"/>
      <c r="M38" s="191"/>
      <c r="N38" s="191"/>
      <c r="O38" s="192"/>
      <c r="P38" s="187"/>
      <c r="Q38" s="188"/>
      <c r="R38" s="191"/>
      <c r="S38" s="191"/>
      <c r="T38" s="191"/>
      <c r="U38" s="191"/>
      <c r="V38" s="191"/>
      <c r="W38" s="191"/>
      <c r="X38" s="191"/>
      <c r="Y38" s="191"/>
      <c r="Z38" s="191"/>
      <c r="AA38" s="191"/>
      <c r="AB38" s="191"/>
      <c r="AC38" s="191"/>
      <c r="AD38" s="192"/>
    </row>
    <row r="39" spans="1:30" ht="15.75" customHeight="1" x14ac:dyDescent="0.4">
      <c r="A39" s="83" t="s">
        <v>313</v>
      </c>
      <c r="C39" s="3" t="s">
        <v>54</v>
      </c>
    </row>
    <row r="40" spans="1:30" ht="14.45" customHeight="1" x14ac:dyDescent="0.4">
      <c r="A40" s="197" t="s">
        <v>55</v>
      </c>
      <c r="B40" s="198"/>
      <c r="C40" s="198"/>
      <c r="D40" s="198"/>
      <c r="E40" s="199"/>
      <c r="F40" s="7" t="s">
        <v>56</v>
      </c>
      <c r="G40" s="8"/>
      <c r="H40" s="8"/>
      <c r="I40" s="8"/>
      <c r="J40" s="8"/>
      <c r="K40" s="8"/>
      <c r="L40" s="8"/>
      <c r="M40" s="8"/>
      <c r="N40" s="8"/>
      <c r="O40" s="8"/>
      <c r="P40" s="176" t="str">
        <f>IFERROR((データシート!D25&amp;"  "&amp;データシート!D26),"")</f>
        <v xml:space="preserve">  </v>
      </c>
      <c r="Q40" s="176"/>
      <c r="R40" s="176"/>
      <c r="S40" s="176"/>
      <c r="T40" s="176"/>
      <c r="U40" s="176"/>
      <c r="V40" s="176"/>
      <c r="W40" s="176"/>
      <c r="X40" s="176"/>
      <c r="Y40" s="176"/>
      <c r="Z40" s="176"/>
      <c r="AA40" s="176"/>
      <c r="AB40" s="176"/>
      <c r="AC40" s="176"/>
      <c r="AD40" s="177"/>
    </row>
    <row r="41" spans="1:30" ht="14.45" customHeight="1" x14ac:dyDescent="0.4">
      <c r="A41" s="203"/>
      <c r="B41" s="201"/>
      <c r="C41" s="201"/>
      <c r="D41" s="201"/>
      <c r="E41" s="202"/>
      <c r="F41" s="7" t="s">
        <v>57</v>
      </c>
      <c r="G41" s="8"/>
      <c r="H41" s="8"/>
      <c r="I41" s="207">
        <f>データシート!D27</f>
        <v>0</v>
      </c>
      <c r="J41" s="176"/>
      <c r="K41" s="176"/>
      <c r="L41" s="176"/>
      <c r="M41" s="176"/>
      <c r="N41" s="176"/>
      <c r="O41" s="176"/>
      <c r="P41" s="176"/>
      <c r="Q41" s="177"/>
      <c r="R41" s="7" t="s">
        <v>59</v>
      </c>
      <c r="S41" s="8"/>
      <c r="T41" s="8"/>
      <c r="U41" s="207">
        <f>データシート!D28</f>
        <v>0</v>
      </c>
      <c r="V41" s="176"/>
      <c r="W41" s="176"/>
      <c r="X41" s="176"/>
      <c r="Y41" s="176"/>
      <c r="Z41" s="176"/>
      <c r="AA41" s="176"/>
      <c r="AB41" s="176"/>
      <c r="AC41" s="176"/>
      <c r="AD41" s="177"/>
    </row>
    <row r="42" spans="1:30" ht="14.45" customHeight="1" x14ac:dyDescent="0.4">
      <c r="A42" s="204"/>
      <c r="B42" s="205"/>
      <c r="C42" s="205"/>
      <c r="D42" s="205"/>
      <c r="E42" s="206"/>
      <c r="F42" s="6" t="s">
        <v>58</v>
      </c>
      <c r="G42" s="6"/>
      <c r="H42" s="6"/>
      <c r="I42" s="6"/>
      <c r="J42" s="6"/>
      <c r="K42" s="176">
        <f>データシート!D29</f>
        <v>0</v>
      </c>
      <c r="L42" s="176"/>
      <c r="M42" s="176"/>
      <c r="N42" s="176"/>
      <c r="O42" s="176"/>
      <c r="P42" s="176"/>
      <c r="Q42" s="176"/>
      <c r="R42" s="176"/>
      <c r="S42" s="176"/>
      <c r="T42" s="6" t="s">
        <v>60</v>
      </c>
      <c r="U42" s="176">
        <f>データシート!L29</f>
        <v>0</v>
      </c>
      <c r="V42" s="176"/>
      <c r="W42" s="176"/>
      <c r="X42" s="176"/>
      <c r="Y42" s="176"/>
      <c r="Z42" s="176"/>
      <c r="AA42" s="176"/>
      <c r="AB42" s="176"/>
      <c r="AC42" s="176"/>
      <c r="AD42" s="177"/>
    </row>
    <row r="43" spans="1:30" ht="14.45" customHeight="1" x14ac:dyDescent="0.4">
      <c r="A43" s="197" t="s">
        <v>61</v>
      </c>
      <c r="B43" s="198"/>
      <c r="C43" s="198"/>
      <c r="D43" s="198"/>
      <c r="E43" s="199"/>
      <c r="F43" s="7" t="s">
        <v>62</v>
      </c>
      <c r="G43" s="8"/>
      <c r="H43" s="8"/>
      <c r="I43" s="8"/>
      <c r="J43" s="8"/>
      <c r="K43" s="8"/>
      <c r="L43" s="8"/>
      <c r="M43" s="8"/>
      <c r="N43" s="8"/>
      <c r="O43" s="8"/>
      <c r="P43" s="176" t="str">
        <f>IFERROR(データシート!D30&amp;"  "&amp;データシート!D31,"")</f>
        <v xml:space="preserve">  </v>
      </c>
      <c r="Q43" s="176"/>
      <c r="R43" s="176"/>
      <c r="S43" s="176"/>
      <c r="T43" s="176"/>
      <c r="U43" s="176"/>
      <c r="V43" s="176"/>
      <c r="W43" s="176"/>
      <c r="X43" s="176"/>
      <c r="Y43" s="176"/>
      <c r="Z43" s="176"/>
      <c r="AA43" s="176"/>
      <c r="AB43" s="176"/>
      <c r="AC43" s="176"/>
      <c r="AD43" s="177"/>
    </row>
    <row r="44" spans="1:30" ht="14.45" customHeight="1" x14ac:dyDescent="0.4">
      <c r="A44" s="200"/>
      <c r="B44" s="201"/>
      <c r="C44" s="201"/>
      <c r="D44" s="201"/>
      <c r="E44" s="202"/>
      <c r="F44" s="7" t="s">
        <v>63</v>
      </c>
      <c r="G44" s="8"/>
      <c r="H44" s="8"/>
      <c r="I44" s="208">
        <f>データシート!D35</f>
        <v>0</v>
      </c>
      <c r="J44" s="208"/>
      <c r="K44" s="8" t="s">
        <v>64</v>
      </c>
      <c r="L44" s="175">
        <f>データシート!G35</f>
        <v>0</v>
      </c>
      <c r="M44" s="175"/>
      <c r="N44" s="175"/>
      <c r="O44" s="175"/>
      <c r="P44" s="176">
        <f>データシート!D36</f>
        <v>0</v>
      </c>
      <c r="Q44" s="176"/>
      <c r="R44" s="176"/>
      <c r="S44" s="176"/>
      <c r="T44" s="176"/>
      <c r="U44" s="176"/>
      <c r="V44" s="176"/>
      <c r="W44" s="176"/>
      <c r="X44" s="176"/>
      <c r="Y44" s="176"/>
      <c r="Z44" s="176"/>
      <c r="AA44" s="176"/>
      <c r="AB44" s="176"/>
      <c r="AC44" s="176"/>
      <c r="AD44" s="177"/>
    </row>
    <row r="45" spans="1:30" ht="14.45" customHeight="1" x14ac:dyDescent="0.4">
      <c r="A45" s="203"/>
      <c r="B45" s="201"/>
      <c r="C45" s="201"/>
      <c r="D45" s="201"/>
      <c r="E45" s="202"/>
      <c r="F45" s="7" t="s">
        <v>57</v>
      </c>
      <c r="G45" s="8"/>
      <c r="H45" s="8"/>
      <c r="I45" s="207">
        <f>データシート!D32</f>
        <v>0</v>
      </c>
      <c r="J45" s="176"/>
      <c r="K45" s="176"/>
      <c r="L45" s="176"/>
      <c r="M45" s="176"/>
      <c r="N45" s="176"/>
      <c r="O45" s="176"/>
      <c r="P45" s="176"/>
      <c r="Q45" s="177"/>
      <c r="R45" s="7" t="s">
        <v>59</v>
      </c>
      <c r="S45" s="8"/>
      <c r="T45" s="8"/>
      <c r="U45" s="207">
        <f>データシート!D33</f>
        <v>0</v>
      </c>
      <c r="V45" s="176"/>
      <c r="W45" s="176"/>
      <c r="X45" s="176"/>
      <c r="Y45" s="176"/>
      <c r="Z45" s="176"/>
      <c r="AA45" s="176"/>
      <c r="AB45" s="176"/>
      <c r="AC45" s="176"/>
      <c r="AD45" s="177"/>
    </row>
    <row r="46" spans="1:30" ht="14.45" customHeight="1" x14ac:dyDescent="0.4">
      <c r="A46" s="204"/>
      <c r="B46" s="205"/>
      <c r="C46" s="205"/>
      <c r="D46" s="205"/>
      <c r="E46" s="206"/>
      <c r="F46" s="6" t="s">
        <v>58</v>
      </c>
      <c r="G46" s="6"/>
      <c r="H46" s="6"/>
      <c r="I46" s="6"/>
      <c r="J46" s="6"/>
      <c r="K46" s="176">
        <f>データシート!D34</f>
        <v>0</v>
      </c>
      <c r="L46" s="176"/>
      <c r="M46" s="176"/>
      <c r="N46" s="176"/>
      <c r="O46" s="176"/>
      <c r="P46" s="176"/>
      <c r="Q46" s="176"/>
      <c r="R46" s="176"/>
      <c r="S46" s="176"/>
      <c r="T46" s="6" t="s">
        <v>60</v>
      </c>
      <c r="U46" s="176">
        <f>データシート!L34</f>
        <v>0</v>
      </c>
      <c r="V46" s="176"/>
      <c r="W46" s="176"/>
      <c r="X46" s="176"/>
      <c r="Y46" s="176"/>
      <c r="Z46" s="176"/>
      <c r="AA46" s="176"/>
      <c r="AB46" s="176"/>
      <c r="AC46" s="176"/>
      <c r="AD46" s="177"/>
    </row>
    <row r="47" spans="1:30" ht="15.75" customHeight="1" x14ac:dyDescent="0.4">
      <c r="A47" s="83" t="s">
        <v>314</v>
      </c>
      <c r="C47" s="3" t="s">
        <v>65</v>
      </c>
    </row>
    <row r="48" spans="1:30" s="9" customFormat="1" ht="15.75" customHeight="1" x14ac:dyDescent="0.4">
      <c r="A48" s="9" t="s">
        <v>70</v>
      </c>
    </row>
    <row r="49" spans="1:1" s="9" customFormat="1" ht="15.75" customHeight="1" x14ac:dyDescent="0.4">
      <c r="A49" s="9" t="s">
        <v>71</v>
      </c>
    </row>
    <row r="50" spans="1:1" ht="12.95" customHeight="1" x14ac:dyDescent="0.4"/>
    <row r="51" spans="1:1" ht="12.95" customHeight="1" x14ac:dyDescent="0.4"/>
    <row r="52" spans="1:1" ht="12.95" customHeight="1" x14ac:dyDescent="0.4"/>
    <row r="53" spans="1:1" ht="12.95" customHeight="1" x14ac:dyDescent="0.4"/>
    <row r="54" spans="1:1" ht="12.95" customHeight="1" x14ac:dyDescent="0.4"/>
    <row r="55" spans="1:1" ht="12.95" customHeight="1" x14ac:dyDescent="0.4"/>
    <row r="56" spans="1:1" ht="12.95" customHeight="1" x14ac:dyDescent="0.4"/>
    <row r="57" spans="1:1" ht="12.95" customHeight="1" x14ac:dyDescent="0.4"/>
    <row r="58" spans="1:1" ht="12.95" customHeight="1" x14ac:dyDescent="0.4"/>
    <row r="59" spans="1:1" ht="12.95" customHeight="1" x14ac:dyDescent="0.4"/>
    <row r="60" spans="1:1" ht="12.95" customHeight="1" x14ac:dyDescent="0.4"/>
    <row r="61" spans="1:1" ht="12.95" customHeight="1" x14ac:dyDescent="0.4"/>
    <row r="62" spans="1:1" ht="12.95" customHeight="1" x14ac:dyDescent="0.4"/>
    <row r="63" spans="1:1" ht="9.9499999999999993" customHeight="1" x14ac:dyDescent="0.4"/>
    <row r="64" spans="1:1" ht="9.9499999999999993" customHeight="1" x14ac:dyDescent="0.4"/>
    <row r="65" ht="9.9499999999999993" customHeight="1" x14ac:dyDescent="0.4"/>
    <row r="66" ht="9.9499999999999993" customHeight="1" x14ac:dyDescent="0.4"/>
    <row r="67" ht="9.9499999999999993" customHeight="1" x14ac:dyDescent="0.4"/>
    <row r="68" ht="9.9499999999999993" customHeight="1" x14ac:dyDescent="0.4"/>
    <row r="69" ht="9.9499999999999993" customHeight="1" x14ac:dyDescent="0.4"/>
    <row r="70" ht="9.9499999999999993" customHeight="1" x14ac:dyDescent="0.4"/>
    <row r="71" ht="9.9499999999999993" customHeight="1" x14ac:dyDescent="0.4"/>
    <row r="72" ht="9.9499999999999993" customHeight="1" x14ac:dyDescent="0.4"/>
    <row r="73" ht="9.9499999999999993" customHeight="1" x14ac:dyDescent="0.4"/>
    <row r="74" ht="9.9499999999999993" customHeight="1" x14ac:dyDescent="0.4"/>
    <row r="75" ht="9.9499999999999993" customHeight="1" x14ac:dyDescent="0.4"/>
    <row r="76" ht="9.9499999999999993" customHeight="1" x14ac:dyDescent="0.4"/>
    <row r="77" ht="9.9499999999999993" customHeight="1" x14ac:dyDescent="0.4"/>
    <row r="78" ht="9.9499999999999993" customHeight="1" x14ac:dyDescent="0.4"/>
  </sheetData>
  <sheetProtection algorithmName="SHA-512" hashValue="1mPzZXe/85TNBIhqJJCxUOdYNvYpZ9/g890vVmQFjvjeRxBP+hFkejeRuyHHYnDKQQ294b75VkFp3T/buXNBuw==" saltValue="Uv6WRKJWujOVUKCVDP1Bcw==" spinCount="100000" sheet="1" objects="1" scenarios="1"/>
  <mergeCells count="52">
    <mergeCell ref="A1:I2"/>
    <mergeCell ref="W2:AD2"/>
    <mergeCell ref="T2:V2"/>
    <mergeCell ref="A31:B33"/>
    <mergeCell ref="C31:O33"/>
    <mergeCell ref="P31:Q33"/>
    <mergeCell ref="R31:AD33"/>
    <mergeCell ref="A14:AD14"/>
    <mergeCell ref="A15:AD15"/>
    <mergeCell ref="A16:AD16"/>
    <mergeCell ref="A25:AD25"/>
    <mergeCell ref="P28:Z28"/>
    <mergeCell ref="Z4:AC4"/>
    <mergeCell ref="W5:AD5"/>
    <mergeCell ref="O2:P2"/>
    <mergeCell ref="V12:AC12"/>
    <mergeCell ref="A43:E46"/>
    <mergeCell ref="I45:Q45"/>
    <mergeCell ref="U45:AD45"/>
    <mergeCell ref="P40:AD40"/>
    <mergeCell ref="K46:S46"/>
    <mergeCell ref="U46:AD46"/>
    <mergeCell ref="P43:AD43"/>
    <mergeCell ref="I44:J44"/>
    <mergeCell ref="A40:E42"/>
    <mergeCell ref="I41:Q41"/>
    <mergeCell ref="U41:AD41"/>
    <mergeCell ref="K42:S42"/>
    <mergeCell ref="U42:AD42"/>
    <mergeCell ref="A37:B38"/>
    <mergeCell ref="C37:O38"/>
    <mergeCell ref="P37:Q38"/>
    <mergeCell ref="R37:AD38"/>
    <mergeCell ref="AB34:AD35"/>
    <mergeCell ref="C34:E35"/>
    <mergeCell ref="A34:B35"/>
    <mergeCell ref="F34:G35"/>
    <mergeCell ref="H34:J35"/>
    <mergeCell ref="K34:L35"/>
    <mergeCell ref="M34:O35"/>
    <mergeCell ref="P34:Q35"/>
    <mergeCell ref="R34:T35"/>
    <mergeCell ref="U34:V35"/>
    <mergeCell ref="S8:AD8"/>
    <mergeCell ref="L27:V27"/>
    <mergeCell ref="L44:O44"/>
    <mergeCell ref="P44:AD44"/>
    <mergeCell ref="U9:AD9"/>
    <mergeCell ref="V10:AB10"/>
    <mergeCell ref="Z34:AA35"/>
    <mergeCell ref="W34:Y35"/>
    <mergeCell ref="M29:AD29"/>
  </mergeCells>
  <phoneticPr fontId="1"/>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4E3FC434-23B7-4275-9FC5-AF206F19C7BB}">
            <xm:f>データシート!$D$7=""</xm:f>
            <x14:dxf>
              <font>
                <color theme="0"/>
              </font>
            </x14:dxf>
          </x14:cfRule>
          <xm:sqref>Y4</xm:sqref>
        </x14:conditionalFormatting>
        <x14:conditionalFormatting xmlns:xm="http://schemas.microsoft.com/office/excel/2006/main">
          <x14:cfRule type="expression" priority="1" id="{3736D2A1-A2FD-429D-835F-3B250BDC4FF0}">
            <xm:f>データシート!$D$7=""</xm:f>
            <x14:dxf>
              <font>
                <color theme="0"/>
              </font>
            </x14:dxf>
          </x14:cfRule>
          <xm:sqref>AD4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2EA0D-8DE0-4626-A631-05F7155E4F1A}">
  <sheetPr>
    <tabColor rgb="FF0070C0"/>
  </sheetPr>
  <dimension ref="A1:AD61"/>
  <sheetViews>
    <sheetView showGridLines="0" view="pageBreakPreview" zoomScaleNormal="100" zoomScaleSheetLayoutView="100" workbookViewId="0">
      <selection activeCell="J4" sqref="J4:AD8"/>
    </sheetView>
  </sheetViews>
  <sheetFormatPr defaultRowHeight="13.5" x14ac:dyDescent="0.4"/>
  <cols>
    <col min="1" max="43" width="2.625" style="3" customWidth="1"/>
    <col min="44" max="16384" width="9" style="3"/>
  </cols>
  <sheetData>
    <row r="1" spans="1:30" ht="12.95" customHeight="1" x14ac:dyDescent="0.4">
      <c r="A1" s="209" t="s">
        <v>74</v>
      </c>
      <c r="B1" s="209"/>
      <c r="C1" s="209"/>
      <c r="D1" s="209"/>
      <c r="E1" s="209"/>
      <c r="F1" s="209"/>
      <c r="G1" s="209"/>
      <c r="H1" s="209"/>
      <c r="I1" s="209"/>
      <c r="W1" s="4"/>
      <c r="X1" s="4"/>
      <c r="Y1" s="4"/>
      <c r="Z1" s="4"/>
      <c r="AA1" s="4"/>
      <c r="AB1" s="4"/>
      <c r="AC1" s="4"/>
      <c r="AD1" s="4"/>
    </row>
    <row r="2" spans="1:30" ht="12.95" customHeight="1" x14ac:dyDescent="0.4">
      <c r="A2" s="209"/>
      <c r="B2" s="209"/>
      <c r="C2" s="209"/>
      <c r="D2" s="209"/>
      <c r="E2" s="209"/>
      <c r="F2" s="209"/>
      <c r="G2" s="209"/>
      <c r="H2" s="209"/>
      <c r="I2" s="209"/>
      <c r="T2" s="4"/>
      <c r="U2" s="4"/>
      <c r="V2" s="4"/>
      <c r="W2" s="4"/>
      <c r="X2" s="4"/>
      <c r="Y2" s="4"/>
      <c r="Z2" s="4"/>
      <c r="AA2" s="4"/>
      <c r="AB2" s="4"/>
      <c r="AC2" s="4"/>
      <c r="AD2" s="4"/>
    </row>
    <row r="3" spans="1:30" ht="12.95" customHeight="1" x14ac:dyDescent="0.4">
      <c r="A3" s="3" t="s">
        <v>75</v>
      </c>
    </row>
    <row r="4" spans="1:30" ht="12.95" customHeight="1" x14ac:dyDescent="0.4">
      <c r="B4" s="230" t="s">
        <v>76</v>
      </c>
      <c r="C4" s="211"/>
      <c r="D4" s="211"/>
      <c r="E4" s="211"/>
      <c r="F4" s="211"/>
      <c r="G4" s="211"/>
      <c r="H4" s="211"/>
      <c r="I4" s="211"/>
      <c r="J4" s="234">
        <f>IFERROR(IF(データシート!D37="買取",データシート!D22,データシート!D50),"")</f>
        <v>0</v>
      </c>
      <c r="K4" s="234"/>
      <c r="L4" s="234"/>
      <c r="M4" s="234"/>
      <c r="N4" s="234"/>
      <c r="O4" s="234"/>
      <c r="P4" s="234"/>
      <c r="Q4" s="234"/>
      <c r="R4" s="234"/>
      <c r="S4" s="234"/>
      <c r="T4" s="234"/>
      <c r="U4" s="234"/>
      <c r="V4" s="234"/>
      <c r="W4" s="234"/>
      <c r="X4" s="234"/>
      <c r="Y4" s="234"/>
      <c r="Z4" s="234"/>
      <c r="AA4" s="234"/>
      <c r="AB4" s="234"/>
      <c r="AC4" s="234"/>
      <c r="AD4" s="234"/>
    </row>
    <row r="5" spans="1:30" ht="12.95" customHeight="1" x14ac:dyDescent="0.4">
      <c r="A5" s="14"/>
      <c r="B5" s="211"/>
      <c r="C5" s="211"/>
      <c r="D5" s="211"/>
      <c r="E5" s="211"/>
      <c r="F5" s="211"/>
      <c r="G5" s="211"/>
      <c r="H5" s="211"/>
      <c r="I5" s="211"/>
      <c r="J5" s="234"/>
      <c r="K5" s="234"/>
      <c r="L5" s="234"/>
      <c r="M5" s="234"/>
      <c r="N5" s="234"/>
      <c r="O5" s="234"/>
      <c r="P5" s="234"/>
      <c r="Q5" s="234"/>
      <c r="R5" s="234"/>
      <c r="S5" s="234"/>
      <c r="T5" s="234"/>
      <c r="U5" s="234"/>
      <c r="V5" s="234"/>
      <c r="W5" s="234"/>
      <c r="X5" s="234"/>
      <c r="Y5" s="234"/>
      <c r="Z5" s="234"/>
      <c r="AA5" s="234"/>
      <c r="AB5" s="234"/>
      <c r="AC5" s="234"/>
      <c r="AD5" s="234"/>
    </row>
    <row r="6" spans="1:30" ht="12.95" customHeight="1" x14ac:dyDescent="0.4">
      <c r="A6" s="14"/>
      <c r="B6" s="211"/>
      <c r="C6" s="211"/>
      <c r="D6" s="211"/>
      <c r="E6" s="211"/>
      <c r="F6" s="211"/>
      <c r="G6" s="211"/>
      <c r="H6" s="211"/>
      <c r="I6" s="211"/>
      <c r="J6" s="234"/>
      <c r="K6" s="234"/>
      <c r="L6" s="234"/>
      <c r="M6" s="234"/>
      <c r="N6" s="234"/>
      <c r="O6" s="234"/>
      <c r="P6" s="234"/>
      <c r="Q6" s="234"/>
      <c r="R6" s="234"/>
      <c r="S6" s="234"/>
      <c r="T6" s="234"/>
      <c r="U6" s="234"/>
      <c r="V6" s="234"/>
      <c r="W6" s="234"/>
      <c r="X6" s="234"/>
      <c r="Y6" s="234"/>
      <c r="Z6" s="234"/>
      <c r="AA6" s="234"/>
      <c r="AB6" s="234"/>
      <c r="AC6" s="234"/>
      <c r="AD6" s="234"/>
    </row>
    <row r="7" spans="1:30" ht="12.95" customHeight="1" x14ac:dyDescent="0.4">
      <c r="A7" s="14"/>
      <c r="B7" s="211"/>
      <c r="C7" s="211"/>
      <c r="D7" s="211"/>
      <c r="E7" s="211"/>
      <c r="F7" s="211"/>
      <c r="G7" s="211"/>
      <c r="H7" s="211"/>
      <c r="I7" s="211"/>
      <c r="J7" s="234"/>
      <c r="K7" s="234"/>
      <c r="L7" s="234"/>
      <c r="M7" s="234"/>
      <c r="N7" s="234"/>
      <c r="O7" s="234"/>
      <c r="P7" s="234"/>
      <c r="Q7" s="234"/>
      <c r="R7" s="234"/>
      <c r="S7" s="234"/>
      <c r="T7" s="234"/>
      <c r="U7" s="234"/>
      <c r="V7" s="234"/>
      <c r="W7" s="234"/>
      <c r="X7" s="234"/>
      <c r="Y7" s="234"/>
      <c r="Z7" s="234"/>
      <c r="AA7" s="234"/>
      <c r="AB7" s="234"/>
      <c r="AC7" s="234"/>
      <c r="AD7" s="234"/>
    </row>
    <row r="8" spans="1:30" ht="12.95" customHeight="1" x14ac:dyDescent="0.4">
      <c r="A8" s="14"/>
      <c r="B8" s="211"/>
      <c r="C8" s="211"/>
      <c r="D8" s="211"/>
      <c r="E8" s="211"/>
      <c r="F8" s="211"/>
      <c r="G8" s="211"/>
      <c r="H8" s="211"/>
      <c r="I8" s="211"/>
      <c r="J8" s="234"/>
      <c r="K8" s="234"/>
      <c r="L8" s="234"/>
      <c r="M8" s="234"/>
      <c r="N8" s="234"/>
      <c r="O8" s="234"/>
      <c r="P8" s="234"/>
      <c r="Q8" s="234"/>
      <c r="R8" s="234"/>
      <c r="S8" s="234"/>
      <c r="T8" s="234"/>
      <c r="U8" s="234"/>
      <c r="V8" s="234"/>
      <c r="W8" s="234"/>
      <c r="X8" s="234"/>
      <c r="Y8" s="234"/>
      <c r="Z8" s="234"/>
      <c r="AA8" s="234"/>
      <c r="AB8" s="234"/>
      <c r="AC8" s="234"/>
      <c r="AD8" s="234"/>
    </row>
    <row r="9" spans="1:30" ht="12.95" customHeight="1" x14ac:dyDescent="0.4">
      <c r="A9" s="14"/>
      <c r="B9" s="211" t="s">
        <v>77</v>
      </c>
      <c r="C9" s="211"/>
      <c r="D9" s="211"/>
      <c r="E9" s="211"/>
      <c r="F9" s="211"/>
      <c r="G9" s="211"/>
      <c r="H9" s="211"/>
      <c r="I9" s="211"/>
      <c r="J9" s="211">
        <f>IFERROR(IF(データシート!D37="買取",データシート!D21,データシート!D49),"")</f>
        <v>0</v>
      </c>
      <c r="K9" s="211"/>
      <c r="L9" s="211"/>
      <c r="M9" s="211"/>
      <c r="N9" s="211"/>
      <c r="O9" s="211"/>
      <c r="P9" s="211"/>
      <c r="Q9" s="211"/>
      <c r="R9" s="211"/>
      <c r="S9" s="211"/>
      <c r="T9" s="211"/>
      <c r="U9" s="211"/>
      <c r="V9" s="211"/>
      <c r="W9" s="211"/>
      <c r="X9" s="211"/>
      <c r="Y9" s="211"/>
      <c r="Z9" s="211"/>
      <c r="AA9" s="211"/>
      <c r="AB9" s="211"/>
      <c r="AC9" s="211"/>
      <c r="AD9" s="211"/>
    </row>
    <row r="10" spans="1:30" ht="12.95" customHeight="1" x14ac:dyDescent="0.4">
      <c r="A10" s="14"/>
      <c r="B10" s="211"/>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row>
    <row r="11" spans="1:30" ht="12.95" customHeight="1" x14ac:dyDescent="0.4">
      <c r="A11" s="14"/>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row>
    <row r="12" spans="1:30" ht="12.95" customHeight="1" x14ac:dyDescent="0.4">
      <c r="A12" s="14"/>
      <c r="B12" s="211" t="s">
        <v>78</v>
      </c>
      <c r="C12" s="211"/>
      <c r="D12" s="211"/>
      <c r="E12" s="211"/>
      <c r="F12" s="211"/>
      <c r="G12" s="211"/>
      <c r="H12" s="211"/>
      <c r="I12" s="211"/>
      <c r="J12" s="239">
        <f>IF(データシート!D37="買取",データシート!D38,データシート!D53)</f>
        <v>0</v>
      </c>
      <c r="K12" s="235"/>
      <c r="L12" s="235"/>
      <c r="M12" s="235"/>
      <c r="N12" s="235"/>
      <c r="O12" s="235"/>
      <c r="P12" s="235"/>
      <c r="Q12" s="235"/>
      <c r="R12" s="235"/>
      <c r="S12" s="235"/>
      <c r="T12" s="235"/>
      <c r="U12" s="235"/>
      <c r="V12" s="235"/>
      <c r="W12" s="235"/>
      <c r="X12" s="235"/>
      <c r="Y12" s="235"/>
      <c r="Z12" s="235"/>
      <c r="AA12" s="235"/>
      <c r="AB12" s="235"/>
      <c r="AC12" s="235" t="s">
        <v>417</v>
      </c>
      <c r="AD12" s="236"/>
    </row>
    <row r="13" spans="1:30" ht="12.95" customHeight="1" x14ac:dyDescent="0.4">
      <c r="A13" s="4"/>
      <c r="B13" s="211"/>
      <c r="C13" s="211"/>
      <c r="D13" s="211"/>
      <c r="E13" s="211"/>
      <c r="F13" s="211"/>
      <c r="G13" s="211"/>
      <c r="H13" s="211"/>
      <c r="I13" s="211"/>
      <c r="J13" s="240"/>
      <c r="K13" s="237"/>
      <c r="L13" s="237"/>
      <c r="M13" s="237"/>
      <c r="N13" s="237"/>
      <c r="O13" s="237"/>
      <c r="P13" s="237"/>
      <c r="Q13" s="237"/>
      <c r="R13" s="237"/>
      <c r="S13" s="237"/>
      <c r="T13" s="237"/>
      <c r="U13" s="237"/>
      <c r="V13" s="237"/>
      <c r="W13" s="237"/>
      <c r="X13" s="237"/>
      <c r="Y13" s="237"/>
      <c r="Z13" s="237"/>
      <c r="AA13" s="237"/>
      <c r="AB13" s="237"/>
      <c r="AC13" s="237"/>
      <c r="AD13" s="238"/>
    </row>
    <row r="14" spans="1:30" ht="12.95" customHeight="1" x14ac:dyDescent="0.4">
      <c r="A14" s="4"/>
      <c r="B14" s="211" t="s">
        <v>79</v>
      </c>
      <c r="C14" s="211"/>
      <c r="D14" s="211"/>
      <c r="E14" s="211"/>
      <c r="F14" s="211"/>
      <c r="G14" s="211"/>
      <c r="H14" s="211"/>
      <c r="I14" s="211"/>
      <c r="J14" s="239">
        <f>IF(データシート!D37="買取",データシート!D39,データシート!D54)</f>
        <v>0</v>
      </c>
      <c r="K14" s="235"/>
      <c r="L14" s="235"/>
      <c r="M14" s="235"/>
      <c r="N14" s="235"/>
      <c r="O14" s="235"/>
      <c r="P14" s="235"/>
      <c r="Q14" s="235"/>
      <c r="R14" s="235"/>
      <c r="S14" s="235"/>
      <c r="T14" s="235"/>
      <c r="U14" s="235"/>
      <c r="V14" s="235"/>
      <c r="W14" s="235"/>
      <c r="X14" s="235"/>
      <c r="Y14" s="235"/>
      <c r="Z14" s="235"/>
      <c r="AA14" s="235"/>
      <c r="AB14" s="235"/>
      <c r="AC14" s="235" t="s">
        <v>418</v>
      </c>
      <c r="AD14" s="236"/>
    </row>
    <row r="15" spans="1:30" ht="12.95" customHeight="1" x14ac:dyDescent="0.4">
      <c r="A15" s="4"/>
      <c r="B15" s="211"/>
      <c r="C15" s="211"/>
      <c r="D15" s="211"/>
      <c r="E15" s="211"/>
      <c r="F15" s="211"/>
      <c r="G15" s="211"/>
      <c r="H15" s="211"/>
      <c r="I15" s="211"/>
      <c r="J15" s="240"/>
      <c r="K15" s="237"/>
      <c r="L15" s="237"/>
      <c r="M15" s="237"/>
      <c r="N15" s="237"/>
      <c r="O15" s="237"/>
      <c r="P15" s="237"/>
      <c r="Q15" s="237"/>
      <c r="R15" s="237"/>
      <c r="S15" s="237"/>
      <c r="T15" s="237"/>
      <c r="U15" s="237"/>
      <c r="V15" s="237"/>
      <c r="W15" s="237"/>
      <c r="X15" s="237"/>
      <c r="Y15" s="237"/>
      <c r="Z15" s="237"/>
      <c r="AA15" s="237"/>
      <c r="AB15" s="237"/>
      <c r="AC15" s="237"/>
      <c r="AD15" s="238"/>
    </row>
    <row r="16" spans="1:30" ht="12.95" customHeight="1" x14ac:dyDescent="0.4">
      <c r="A16" s="14"/>
      <c r="B16" s="230" t="s">
        <v>80</v>
      </c>
      <c r="C16" s="211"/>
      <c r="D16" s="211"/>
      <c r="E16" s="211"/>
      <c r="F16" s="211"/>
      <c r="G16" s="211"/>
      <c r="H16" s="211"/>
      <c r="I16" s="211"/>
      <c r="J16" s="231" t="s">
        <v>419</v>
      </c>
      <c r="K16" s="231"/>
      <c r="L16" s="231"/>
      <c r="M16" s="231"/>
      <c r="N16" s="231"/>
      <c r="O16" s="231"/>
      <c r="P16" s="231"/>
      <c r="Q16" s="231"/>
      <c r="R16" s="231"/>
      <c r="S16" s="231"/>
      <c r="T16" s="231"/>
      <c r="U16" s="231"/>
      <c r="V16" s="231"/>
      <c r="W16" s="231"/>
      <c r="X16" s="231"/>
      <c r="Y16" s="231"/>
      <c r="Z16" s="231"/>
      <c r="AA16" s="231"/>
      <c r="AB16" s="231"/>
      <c r="AC16" s="231"/>
      <c r="AD16" s="231"/>
    </row>
    <row r="17" spans="1:30" ht="12.95" customHeight="1" x14ac:dyDescent="0.4">
      <c r="A17" s="14"/>
      <c r="B17" s="211"/>
      <c r="C17" s="211"/>
      <c r="D17" s="211"/>
      <c r="E17" s="211"/>
      <c r="F17" s="211"/>
      <c r="G17" s="211"/>
      <c r="H17" s="211"/>
      <c r="I17" s="211"/>
      <c r="J17" s="231"/>
      <c r="K17" s="231"/>
      <c r="L17" s="231"/>
      <c r="M17" s="231"/>
      <c r="N17" s="231"/>
      <c r="O17" s="231"/>
      <c r="P17" s="231"/>
      <c r="Q17" s="231"/>
      <c r="R17" s="231"/>
      <c r="S17" s="231"/>
      <c r="T17" s="231"/>
      <c r="U17" s="231"/>
      <c r="V17" s="231"/>
      <c r="W17" s="231"/>
      <c r="X17" s="231"/>
      <c r="Y17" s="231"/>
      <c r="Z17" s="231"/>
      <c r="AA17" s="231"/>
      <c r="AB17" s="231"/>
      <c r="AC17" s="231"/>
      <c r="AD17" s="231"/>
    </row>
    <row r="18" spans="1:30" ht="12.95" customHeight="1" x14ac:dyDescent="0.4">
      <c r="A18" s="14"/>
      <c r="B18" s="211"/>
      <c r="C18" s="211"/>
      <c r="D18" s="211"/>
      <c r="E18" s="211"/>
      <c r="F18" s="211"/>
      <c r="G18" s="211"/>
      <c r="H18" s="211"/>
      <c r="I18" s="211"/>
      <c r="J18" s="231"/>
      <c r="K18" s="231"/>
      <c r="L18" s="231"/>
      <c r="M18" s="231"/>
      <c r="N18" s="231"/>
      <c r="O18" s="231"/>
      <c r="P18" s="231"/>
      <c r="Q18" s="231"/>
      <c r="R18" s="231"/>
      <c r="S18" s="231"/>
      <c r="T18" s="231"/>
      <c r="U18" s="231"/>
      <c r="V18" s="231"/>
      <c r="W18" s="231"/>
      <c r="X18" s="231"/>
      <c r="Y18" s="231"/>
      <c r="Z18" s="231"/>
      <c r="AA18" s="231"/>
      <c r="AB18" s="231"/>
      <c r="AC18" s="231"/>
      <c r="AD18" s="231"/>
    </row>
    <row r="19" spans="1:30" ht="12.95" customHeight="1" x14ac:dyDescent="0.4">
      <c r="A19" s="14"/>
      <c r="B19" s="211"/>
      <c r="C19" s="211"/>
      <c r="D19" s="211"/>
      <c r="E19" s="211"/>
      <c r="F19" s="211"/>
      <c r="G19" s="211"/>
      <c r="H19" s="211"/>
      <c r="I19" s="211"/>
      <c r="J19" s="231"/>
      <c r="K19" s="231"/>
      <c r="L19" s="231"/>
      <c r="M19" s="231"/>
      <c r="N19" s="231"/>
      <c r="O19" s="231"/>
      <c r="P19" s="231"/>
      <c r="Q19" s="231"/>
      <c r="R19" s="231"/>
      <c r="S19" s="231"/>
      <c r="T19" s="231"/>
      <c r="U19" s="231"/>
      <c r="V19" s="231"/>
      <c r="W19" s="231"/>
      <c r="X19" s="231"/>
      <c r="Y19" s="231"/>
      <c r="Z19" s="231"/>
      <c r="AA19" s="231"/>
      <c r="AB19" s="231"/>
      <c r="AC19" s="231"/>
      <c r="AD19" s="231"/>
    </row>
    <row r="20" spans="1:30" ht="12.95" customHeight="1" x14ac:dyDescent="0.4">
      <c r="A20" s="14"/>
      <c r="B20" s="211"/>
      <c r="C20" s="211"/>
      <c r="D20" s="211"/>
      <c r="E20" s="211"/>
      <c r="F20" s="211"/>
      <c r="G20" s="211"/>
      <c r="H20" s="211"/>
      <c r="I20" s="211"/>
      <c r="J20" s="231"/>
      <c r="K20" s="231"/>
      <c r="L20" s="231"/>
      <c r="M20" s="231"/>
      <c r="N20" s="231"/>
      <c r="O20" s="231"/>
      <c r="P20" s="231"/>
      <c r="Q20" s="231"/>
      <c r="R20" s="231"/>
      <c r="S20" s="231"/>
      <c r="T20" s="231"/>
      <c r="U20" s="231"/>
      <c r="V20" s="231"/>
      <c r="W20" s="231"/>
      <c r="X20" s="231"/>
      <c r="Y20" s="231"/>
      <c r="Z20" s="231"/>
      <c r="AA20" s="231"/>
      <c r="AB20" s="231"/>
      <c r="AC20" s="231"/>
      <c r="AD20" s="231"/>
    </row>
    <row r="21" spans="1:30" ht="12.95" customHeight="1" x14ac:dyDescent="0.4">
      <c r="A21" s="14"/>
      <c r="B21" s="221" t="s">
        <v>81</v>
      </c>
      <c r="C21" s="221"/>
      <c r="D21" s="221"/>
      <c r="E21" s="221"/>
      <c r="F21" s="221"/>
      <c r="G21" s="221"/>
      <c r="H21" s="222" t="str">
        <f>IFERROR(IF(データシート!D37="買取",データシート!BA5,データシート!BD5),"")</f>
        <v/>
      </c>
      <c r="I21" s="222"/>
      <c r="J21" s="231"/>
      <c r="K21" s="231"/>
      <c r="L21" s="231"/>
      <c r="M21" s="231"/>
      <c r="N21" s="231"/>
      <c r="O21" s="231"/>
      <c r="P21" s="231"/>
      <c r="Q21" s="231"/>
      <c r="R21" s="231"/>
      <c r="S21" s="231"/>
      <c r="T21" s="231"/>
      <c r="U21" s="231"/>
      <c r="V21" s="231"/>
      <c r="W21" s="231"/>
      <c r="X21" s="231"/>
      <c r="Y21" s="231"/>
      <c r="Z21" s="231"/>
      <c r="AA21" s="231"/>
      <c r="AB21" s="231"/>
      <c r="AC21" s="231"/>
      <c r="AD21" s="231"/>
    </row>
    <row r="22" spans="1:30" ht="15.75" customHeight="1" x14ac:dyDescent="0.4">
      <c r="A22" s="14"/>
      <c r="B22" s="221"/>
      <c r="C22" s="221"/>
      <c r="D22" s="221"/>
      <c r="E22" s="221"/>
      <c r="F22" s="221"/>
      <c r="G22" s="221"/>
      <c r="H22" s="222"/>
      <c r="I22" s="222"/>
      <c r="J22" s="232"/>
      <c r="K22" s="232"/>
      <c r="L22" s="232"/>
      <c r="M22" s="232"/>
      <c r="N22" s="232"/>
      <c r="O22" s="232"/>
      <c r="P22" s="232"/>
      <c r="Q22" s="232"/>
      <c r="R22" s="232"/>
      <c r="S22" s="232"/>
      <c r="T22" s="232"/>
      <c r="U22" s="232"/>
      <c r="V22" s="232"/>
      <c r="W22" s="232"/>
      <c r="X22" s="232"/>
      <c r="Y22" s="232"/>
      <c r="Z22" s="232"/>
      <c r="AA22" s="232"/>
      <c r="AB22" s="232"/>
      <c r="AC22" s="232"/>
      <c r="AD22" s="232"/>
    </row>
    <row r="23" spans="1:30" ht="22.5" customHeight="1" x14ac:dyDescent="0.4">
      <c r="A23" s="15"/>
      <c r="B23" s="221"/>
      <c r="C23" s="221"/>
      <c r="D23" s="221"/>
      <c r="E23" s="221"/>
      <c r="F23" s="221"/>
      <c r="G23" s="221"/>
      <c r="H23" s="222"/>
      <c r="I23" s="222"/>
      <c r="J23" s="65" t="s">
        <v>339</v>
      </c>
      <c r="K23" s="66"/>
      <c r="L23" s="66"/>
      <c r="M23" s="66"/>
      <c r="N23" s="233">
        <f>IFERROR(IF(データシート!D37="買取",データシート!D41,データシート!D56),"")</f>
        <v>0</v>
      </c>
      <c r="O23" s="233"/>
      <c r="P23" s="233"/>
      <c r="Q23" s="233"/>
      <c r="R23" s="233"/>
      <c r="S23" s="233"/>
      <c r="T23" s="233"/>
      <c r="U23" s="233"/>
      <c r="V23" s="233"/>
      <c r="W23" s="233"/>
      <c r="X23" s="233"/>
      <c r="Y23" s="233"/>
      <c r="Z23" s="233"/>
      <c r="AA23" s="233"/>
      <c r="AB23" s="233"/>
      <c r="AC23" s="233"/>
      <c r="AD23" s="67" t="s">
        <v>82</v>
      </c>
    </row>
    <row r="24" spans="1:30" ht="14.45" customHeight="1" x14ac:dyDescent="0.4">
      <c r="A24" s="4"/>
      <c r="B24" s="230" t="s">
        <v>83</v>
      </c>
      <c r="C24" s="211"/>
      <c r="D24" s="211"/>
      <c r="E24" s="211"/>
      <c r="F24" s="211"/>
      <c r="G24" s="211"/>
      <c r="H24" s="211"/>
      <c r="I24" s="211"/>
      <c r="J24" s="223" t="s">
        <v>368</v>
      </c>
      <c r="K24" s="224"/>
      <c r="L24" s="224"/>
      <c r="M24" s="224"/>
      <c r="N24" s="224"/>
      <c r="O24" s="224"/>
      <c r="P24" s="224"/>
      <c r="Q24" s="224"/>
      <c r="R24" s="224"/>
      <c r="S24" s="224"/>
      <c r="T24" s="224"/>
      <c r="U24" s="224"/>
      <c r="V24" s="224"/>
      <c r="W24" s="224"/>
      <c r="X24" s="224"/>
      <c r="Y24" s="224"/>
      <c r="Z24" s="224"/>
      <c r="AA24" s="224"/>
      <c r="AB24" s="224"/>
      <c r="AC24" s="224"/>
      <c r="AD24" s="225"/>
    </row>
    <row r="25" spans="1:30" ht="14.45" customHeight="1" x14ac:dyDescent="0.4">
      <c r="A25" s="4"/>
      <c r="B25" s="211"/>
      <c r="C25" s="211"/>
      <c r="D25" s="211"/>
      <c r="E25" s="211"/>
      <c r="F25" s="211"/>
      <c r="G25" s="211"/>
      <c r="H25" s="211"/>
      <c r="I25" s="211"/>
      <c r="J25" s="226"/>
      <c r="K25" s="227"/>
      <c r="L25" s="227"/>
      <c r="M25" s="227"/>
      <c r="N25" s="227"/>
      <c r="O25" s="227"/>
      <c r="P25" s="227"/>
      <c r="Q25" s="227"/>
      <c r="R25" s="227"/>
      <c r="S25" s="227"/>
      <c r="T25" s="227"/>
      <c r="U25" s="227"/>
      <c r="V25" s="227"/>
      <c r="W25" s="227"/>
      <c r="X25" s="227"/>
      <c r="Y25" s="227"/>
      <c r="Z25" s="227"/>
      <c r="AA25" s="227"/>
      <c r="AB25" s="227"/>
      <c r="AC25" s="227"/>
      <c r="AD25" s="228"/>
    </row>
    <row r="26" spans="1:30" ht="14.45" customHeight="1" x14ac:dyDescent="0.4">
      <c r="A26" s="15"/>
      <c r="B26" s="211"/>
      <c r="C26" s="211"/>
      <c r="D26" s="211"/>
      <c r="E26" s="211"/>
      <c r="F26" s="211"/>
      <c r="G26" s="211"/>
      <c r="H26" s="211"/>
      <c r="I26" s="211"/>
      <c r="J26" s="226"/>
      <c r="K26" s="227"/>
      <c r="L26" s="227"/>
      <c r="M26" s="227"/>
      <c r="N26" s="227"/>
      <c r="O26" s="227"/>
      <c r="P26" s="227"/>
      <c r="Q26" s="227"/>
      <c r="R26" s="227"/>
      <c r="S26" s="227"/>
      <c r="T26" s="227"/>
      <c r="U26" s="227"/>
      <c r="V26" s="227"/>
      <c r="W26" s="227"/>
      <c r="X26" s="227"/>
      <c r="Y26" s="227"/>
      <c r="Z26" s="227"/>
      <c r="AA26" s="227"/>
      <c r="AB26" s="227"/>
      <c r="AC26" s="227"/>
      <c r="AD26" s="228"/>
    </row>
    <row r="27" spans="1:30" ht="21.75" customHeight="1" x14ac:dyDescent="0.4">
      <c r="A27" s="15"/>
      <c r="B27" s="211"/>
      <c r="C27" s="211"/>
      <c r="D27" s="211"/>
      <c r="E27" s="211"/>
      <c r="F27" s="211"/>
      <c r="G27" s="211"/>
      <c r="H27" s="211"/>
      <c r="I27" s="211"/>
      <c r="J27" s="62" t="s">
        <v>369</v>
      </c>
      <c r="K27" s="63"/>
      <c r="L27" s="63"/>
      <c r="M27" s="63"/>
      <c r="N27" s="229">
        <f>IFERROR(IF(データシート!D37="買取",データシート!D43,データシート!D58),"")</f>
        <v>0</v>
      </c>
      <c r="O27" s="229"/>
      <c r="P27" s="229"/>
      <c r="Q27" s="229"/>
      <c r="R27" s="229"/>
      <c r="S27" s="229"/>
      <c r="T27" s="229"/>
      <c r="U27" s="229"/>
      <c r="V27" s="229"/>
      <c r="W27" s="229"/>
      <c r="X27" s="229"/>
      <c r="Y27" s="229"/>
      <c r="Z27" s="229"/>
      <c r="AA27" s="229"/>
      <c r="AB27" s="229"/>
      <c r="AC27" s="229"/>
      <c r="AD27" s="64" t="s">
        <v>82</v>
      </c>
    </row>
    <row r="28" spans="1:30" ht="14.45" customHeight="1" x14ac:dyDescent="0.4">
      <c r="A28" s="4"/>
      <c r="B28" s="211"/>
      <c r="C28" s="211"/>
      <c r="D28" s="211"/>
      <c r="E28" s="211"/>
      <c r="F28" s="211"/>
      <c r="G28" s="211"/>
      <c r="H28" s="211"/>
      <c r="I28" s="211"/>
      <c r="J28" s="12"/>
      <c r="K28" s="4"/>
      <c r="L28" s="4"/>
      <c r="M28" s="4"/>
      <c r="N28" s="4"/>
      <c r="O28" s="4"/>
      <c r="P28" s="4"/>
      <c r="Q28" s="4"/>
      <c r="R28" s="14"/>
      <c r="S28" s="14"/>
      <c r="T28" s="14"/>
      <c r="U28" s="4"/>
      <c r="V28" s="4"/>
      <c r="W28" s="4"/>
      <c r="X28" s="4"/>
      <c r="Y28" s="4"/>
      <c r="Z28" s="4"/>
      <c r="AA28" s="4"/>
      <c r="AB28" s="4"/>
      <c r="AC28" s="4"/>
      <c r="AD28" s="11"/>
    </row>
    <row r="29" spans="1:30" ht="14.45" customHeight="1" x14ac:dyDescent="0.4">
      <c r="A29" s="4"/>
      <c r="B29" s="221" t="s">
        <v>81</v>
      </c>
      <c r="C29" s="221"/>
      <c r="D29" s="221"/>
      <c r="E29" s="221"/>
      <c r="F29" s="221"/>
      <c r="G29" s="221"/>
      <c r="H29" s="222" t="str">
        <f>IFERROR(IF(データシート!D37="買取",データシート!BG5,データシート!BJ5),"")</f>
        <v/>
      </c>
      <c r="I29" s="222"/>
      <c r="J29" s="18"/>
      <c r="K29" s="4"/>
      <c r="L29" s="4"/>
      <c r="M29" s="4"/>
      <c r="N29" s="4"/>
      <c r="O29" s="4"/>
      <c r="P29" s="4"/>
      <c r="Q29" s="4"/>
      <c r="R29" s="4"/>
      <c r="S29" s="4"/>
      <c r="T29" s="14"/>
      <c r="U29" s="4"/>
      <c r="V29" s="4"/>
      <c r="W29" s="4"/>
      <c r="X29" s="4"/>
      <c r="Y29" s="4"/>
      <c r="Z29" s="4"/>
      <c r="AA29" s="4"/>
      <c r="AB29" s="4"/>
      <c r="AC29" s="4"/>
      <c r="AD29" s="11"/>
    </row>
    <row r="30" spans="1:30" ht="15.75" customHeight="1" x14ac:dyDescent="0.4">
      <c r="A30" s="16"/>
      <c r="B30" s="221"/>
      <c r="C30" s="221"/>
      <c r="D30" s="221"/>
      <c r="E30" s="221"/>
      <c r="F30" s="221"/>
      <c r="G30" s="221"/>
      <c r="H30" s="222"/>
      <c r="I30" s="222"/>
      <c r="J30" s="18"/>
      <c r="K30" s="14"/>
      <c r="L30" s="14"/>
      <c r="M30" s="14"/>
      <c r="N30" s="14"/>
      <c r="O30" s="14"/>
      <c r="P30" s="14"/>
      <c r="Q30" s="14"/>
      <c r="R30" s="14"/>
      <c r="S30" s="14"/>
      <c r="T30" s="14"/>
      <c r="U30" s="14"/>
      <c r="V30" s="14"/>
      <c r="W30" s="14"/>
      <c r="X30" s="14"/>
      <c r="Y30" s="14"/>
      <c r="Z30" s="14"/>
      <c r="AA30" s="14"/>
      <c r="AB30" s="14"/>
      <c r="AC30" s="14"/>
      <c r="AD30" s="19"/>
    </row>
    <row r="31" spans="1:30" s="9" customFormat="1" ht="15.75" customHeight="1" x14ac:dyDescent="0.4">
      <c r="A31" s="17"/>
      <c r="B31" s="221"/>
      <c r="C31" s="221"/>
      <c r="D31" s="221"/>
      <c r="E31" s="221"/>
      <c r="F31" s="221"/>
      <c r="G31" s="221"/>
      <c r="H31" s="222"/>
      <c r="I31" s="222"/>
      <c r="J31" s="20"/>
      <c r="K31" s="21"/>
      <c r="L31" s="21"/>
      <c r="M31" s="21"/>
      <c r="N31" s="21"/>
      <c r="O31" s="21"/>
      <c r="P31" s="21"/>
      <c r="Q31" s="21"/>
      <c r="R31" s="21"/>
      <c r="S31" s="21"/>
      <c r="T31" s="21"/>
      <c r="U31" s="21"/>
      <c r="V31" s="21"/>
      <c r="W31" s="21"/>
      <c r="X31" s="21"/>
      <c r="Y31" s="21"/>
      <c r="Z31" s="21"/>
      <c r="AA31" s="21"/>
      <c r="AB31" s="21"/>
      <c r="AC31" s="21"/>
      <c r="AD31" s="22"/>
    </row>
    <row r="32" spans="1:30" s="9" customFormat="1" ht="15.75" customHeight="1" x14ac:dyDescent="0.4">
      <c r="A32" s="17"/>
      <c r="B32" s="23" t="s">
        <v>84</v>
      </c>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2:2" ht="12.95" customHeight="1" x14ac:dyDescent="0.4">
      <c r="B33" s="23" t="s">
        <v>420</v>
      </c>
    </row>
    <row r="34" spans="2:2" ht="12.95" customHeight="1" x14ac:dyDescent="0.4"/>
    <row r="35" spans="2:2" ht="12.95" customHeight="1" x14ac:dyDescent="0.4"/>
    <row r="36" spans="2:2" ht="12.95" customHeight="1" x14ac:dyDescent="0.4"/>
    <row r="37" spans="2:2" ht="12.95" customHeight="1" x14ac:dyDescent="0.4"/>
    <row r="38" spans="2:2" ht="12.95" customHeight="1" x14ac:dyDescent="0.4"/>
    <row r="39" spans="2:2" ht="12.95" customHeight="1" x14ac:dyDescent="0.4"/>
    <row r="40" spans="2:2" ht="12.95" customHeight="1" x14ac:dyDescent="0.4"/>
    <row r="41" spans="2:2" ht="12.95" customHeight="1" x14ac:dyDescent="0.4"/>
    <row r="42" spans="2:2" ht="12.95" customHeight="1" x14ac:dyDescent="0.4"/>
    <row r="43" spans="2:2" ht="12.95" customHeight="1" x14ac:dyDescent="0.4"/>
    <row r="44" spans="2:2" ht="12.95" customHeight="1" x14ac:dyDescent="0.4"/>
    <row r="45" spans="2:2" ht="12.95" customHeight="1" x14ac:dyDescent="0.4"/>
    <row r="46" spans="2:2" ht="9.9499999999999993" customHeight="1" x14ac:dyDescent="0.4"/>
    <row r="47" spans="2:2" ht="9.9499999999999993" customHeight="1" x14ac:dyDescent="0.4"/>
    <row r="48" spans="2:2" ht="9.9499999999999993" customHeight="1" x14ac:dyDescent="0.4"/>
    <row r="49" ht="9.9499999999999993" customHeight="1" x14ac:dyDescent="0.4"/>
    <row r="50" ht="9.9499999999999993" customHeight="1" x14ac:dyDescent="0.4"/>
    <row r="51" ht="9.9499999999999993" customHeight="1" x14ac:dyDescent="0.4"/>
    <row r="52" ht="9.9499999999999993" customHeight="1" x14ac:dyDescent="0.4"/>
    <row r="53" ht="9.9499999999999993" customHeight="1" x14ac:dyDescent="0.4"/>
    <row r="54" ht="9.9499999999999993" customHeight="1" x14ac:dyDescent="0.4"/>
    <row r="55" ht="9.9499999999999993" customHeight="1" x14ac:dyDescent="0.4"/>
    <row r="56" ht="9.9499999999999993" customHeight="1" x14ac:dyDescent="0.4"/>
    <row r="57" ht="9.9499999999999993" customHeight="1" x14ac:dyDescent="0.4"/>
    <row r="58" ht="9.9499999999999993" customHeight="1" x14ac:dyDescent="0.4"/>
    <row r="59" ht="9.9499999999999993" customHeight="1" x14ac:dyDescent="0.4"/>
    <row r="60" ht="9.9499999999999993" customHeight="1" x14ac:dyDescent="0.4"/>
    <row r="61" ht="9.9499999999999993" customHeight="1" x14ac:dyDescent="0.4"/>
  </sheetData>
  <sheetProtection algorithmName="SHA-512" hashValue="3sG63kFBASY7BKGbpVAonVo4xVIYt/8HbYEcxt7ROW7D+DRX4Fe0QiVMAdmpZuLNhDDvYnf7IeeIHShTKUjc+g==" saltValue="/weGmYla8Ug2tNc/EqPBjw==" spinCount="100000" sheet="1" objects="1" scenarios="1"/>
  <mergeCells count="21">
    <mergeCell ref="B14:I15"/>
    <mergeCell ref="B24:I28"/>
    <mergeCell ref="A1:I2"/>
    <mergeCell ref="B4:I8"/>
    <mergeCell ref="J4:AD8"/>
    <mergeCell ref="B9:I11"/>
    <mergeCell ref="J9:AD11"/>
    <mergeCell ref="B12:I13"/>
    <mergeCell ref="AC12:AD13"/>
    <mergeCell ref="AC14:AD15"/>
    <mergeCell ref="J12:AB13"/>
    <mergeCell ref="J14:AB15"/>
    <mergeCell ref="B29:G31"/>
    <mergeCell ref="H29:I31"/>
    <mergeCell ref="J24:AD26"/>
    <mergeCell ref="N27:AC27"/>
    <mergeCell ref="B16:I20"/>
    <mergeCell ref="B21:G23"/>
    <mergeCell ref="H21:I23"/>
    <mergeCell ref="J16:AD22"/>
    <mergeCell ref="N23:AC23"/>
  </mergeCells>
  <phoneticPr fontId="1"/>
  <conditionalFormatting sqref="N23:AC23">
    <cfRule type="cellIs" dxfId="3" priority="4" operator="equal">
      <formula>0</formula>
    </cfRule>
  </conditionalFormatting>
  <conditionalFormatting sqref="N27:AC27">
    <cfRule type="cellIs" dxfId="2" priority="3" operator="equal">
      <formula>0</formula>
    </cfRule>
  </conditionalFormatting>
  <conditionalFormatting sqref="J4:AD8">
    <cfRule type="cellIs" dxfId="1" priority="2" operator="equal">
      <formula>0</formula>
    </cfRule>
  </conditionalFormatting>
  <conditionalFormatting sqref="J9:AD11">
    <cfRule type="cellIs" dxfId="0" priority="1"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A5E89-C252-48E3-8E1A-7CC2E90F6BA0}">
  <sheetPr>
    <tabColor rgb="FF00B050"/>
  </sheetPr>
  <dimension ref="A1:AD62"/>
  <sheetViews>
    <sheetView showGridLines="0" showZeros="0" view="pageBreakPreview" topLeftCell="A4" zoomScale="98" zoomScaleNormal="100" zoomScaleSheetLayoutView="98" workbookViewId="0">
      <selection sqref="A1:I2"/>
    </sheetView>
  </sheetViews>
  <sheetFormatPr defaultRowHeight="13.5" x14ac:dyDescent="0.4"/>
  <cols>
    <col min="1" max="6" width="2.875" style="3" customWidth="1"/>
    <col min="7" max="9" width="4.125" style="3" customWidth="1"/>
    <col min="10" max="11" width="1.875" style="3" customWidth="1"/>
    <col min="12" max="16" width="3.625" style="3" customWidth="1"/>
    <col min="17" max="18" width="1.875" style="3" customWidth="1"/>
    <col min="19" max="23" width="3.625" style="3" customWidth="1"/>
    <col min="24" max="25" width="1.875" style="3" customWidth="1"/>
    <col min="26" max="30" width="3.625" style="3" customWidth="1"/>
    <col min="31" max="43" width="2.625" style="3" customWidth="1"/>
    <col min="44" max="16384" width="9" style="3"/>
  </cols>
  <sheetData>
    <row r="1" spans="1:30" ht="12.95" customHeight="1" x14ac:dyDescent="0.4">
      <c r="A1" s="209" t="s">
        <v>86</v>
      </c>
      <c r="B1" s="209"/>
      <c r="C1" s="209"/>
      <c r="D1" s="209"/>
      <c r="E1" s="209"/>
      <c r="F1" s="209"/>
      <c r="G1" s="209"/>
      <c r="H1" s="209"/>
      <c r="I1" s="209"/>
      <c r="W1" s="4"/>
      <c r="X1" s="4"/>
      <c r="Y1" s="4"/>
      <c r="Z1" s="4"/>
      <c r="AA1" s="4"/>
      <c r="AB1" s="4"/>
      <c r="AC1" s="4"/>
      <c r="AD1" s="4"/>
    </row>
    <row r="2" spans="1:30" ht="12.95" customHeight="1" x14ac:dyDescent="0.4">
      <c r="A2" s="209"/>
      <c r="B2" s="209"/>
      <c r="C2" s="209"/>
      <c r="D2" s="209"/>
      <c r="E2" s="209"/>
      <c r="F2" s="209"/>
      <c r="G2" s="209"/>
      <c r="H2" s="209"/>
      <c r="I2" s="209"/>
      <c r="T2" s="4"/>
      <c r="U2" s="4"/>
      <c r="V2" s="4"/>
      <c r="W2" s="4"/>
      <c r="X2" s="4"/>
      <c r="Y2" s="4"/>
      <c r="Z2" s="4"/>
      <c r="AA2" s="4"/>
      <c r="AB2" s="4"/>
      <c r="AC2" s="4"/>
      <c r="AD2" s="4"/>
    </row>
    <row r="3" spans="1:30" ht="17.25" customHeight="1" x14ac:dyDescent="0.4">
      <c r="A3" s="24" t="s">
        <v>340</v>
      </c>
    </row>
    <row r="4" spans="1:30" ht="17.25" customHeight="1" thickBot="1" x14ac:dyDescent="0.45">
      <c r="A4" s="24"/>
      <c r="B4" s="3" t="s">
        <v>87</v>
      </c>
    </row>
    <row r="5" spans="1:30" ht="17.25" customHeight="1" x14ac:dyDescent="0.4">
      <c r="A5" s="261" t="s">
        <v>88</v>
      </c>
      <c r="B5" s="262"/>
      <c r="C5" s="262"/>
      <c r="D5" s="262"/>
      <c r="E5" s="262"/>
      <c r="F5" s="262"/>
      <c r="G5" s="268" t="s">
        <v>342</v>
      </c>
      <c r="H5" s="268"/>
      <c r="I5" s="268"/>
      <c r="J5" s="241">
        <f>IFERROR(IF(データシート!D37="買取",データシート!D22,データシート!D50),"")</f>
        <v>0</v>
      </c>
      <c r="K5" s="241"/>
      <c r="L5" s="241"/>
      <c r="M5" s="241"/>
      <c r="N5" s="241"/>
      <c r="O5" s="241"/>
      <c r="P5" s="241"/>
      <c r="Q5" s="241"/>
      <c r="R5" s="241"/>
      <c r="S5" s="241"/>
      <c r="T5" s="241"/>
      <c r="U5" s="241"/>
      <c r="V5" s="241"/>
      <c r="W5" s="241"/>
      <c r="X5" s="241"/>
      <c r="Y5" s="241"/>
      <c r="Z5" s="241"/>
      <c r="AA5" s="241"/>
      <c r="AB5" s="241"/>
      <c r="AC5" s="241"/>
      <c r="AD5" s="242"/>
    </row>
    <row r="6" spans="1:30" ht="17.25" customHeight="1" x14ac:dyDescent="0.4">
      <c r="A6" s="263"/>
      <c r="B6" s="264"/>
      <c r="C6" s="264"/>
      <c r="D6" s="264"/>
      <c r="E6" s="264"/>
      <c r="F6" s="264"/>
      <c r="G6" s="269"/>
      <c r="H6" s="269"/>
      <c r="I6" s="269"/>
      <c r="J6" s="243"/>
      <c r="K6" s="243"/>
      <c r="L6" s="243"/>
      <c r="M6" s="243"/>
      <c r="N6" s="243"/>
      <c r="O6" s="243"/>
      <c r="P6" s="243"/>
      <c r="Q6" s="243"/>
      <c r="R6" s="243"/>
      <c r="S6" s="243"/>
      <c r="T6" s="243"/>
      <c r="U6" s="243"/>
      <c r="V6" s="243"/>
      <c r="W6" s="243"/>
      <c r="X6" s="243"/>
      <c r="Y6" s="243"/>
      <c r="Z6" s="243"/>
      <c r="AA6" s="243"/>
      <c r="AB6" s="243"/>
      <c r="AC6" s="243"/>
      <c r="AD6" s="244"/>
    </row>
    <row r="7" spans="1:30" ht="17.25" customHeight="1" thickBot="1" x14ac:dyDescent="0.45">
      <c r="A7" s="265"/>
      <c r="B7" s="266"/>
      <c r="C7" s="266"/>
      <c r="D7" s="266"/>
      <c r="E7" s="266"/>
      <c r="F7" s="266"/>
      <c r="G7" s="270"/>
      <c r="H7" s="270"/>
      <c r="I7" s="270"/>
      <c r="J7" s="245"/>
      <c r="K7" s="245"/>
      <c r="L7" s="245"/>
      <c r="M7" s="245"/>
      <c r="N7" s="245"/>
      <c r="O7" s="245"/>
      <c r="P7" s="245"/>
      <c r="Q7" s="245"/>
      <c r="R7" s="245"/>
      <c r="S7" s="245"/>
      <c r="T7" s="245"/>
      <c r="U7" s="245"/>
      <c r="V7" s="245"/>
      <c r="W7" s="245"/>
      <c r="X7" s="245"/>
      <c r="Y7" s="245"/>
      <c r="Z7" s="245"/>
      <c r="AA7" s="245"/>
      <c r="AB7" s="245"/>
      <c r="AC7" s="245"/>
      <c r="AD7" s="246"/>
    </row>
    <row r="8" spans="1:30" ht="12.95" customHeight="1" thickBot="1" x14ac:dyDescent="0.45">
      <c r="A8" s="258" t="s">
        <v>341</v>
      </c>
      <c r="B8" s="259"/>
      <c r="C8" s="259"/>
      <c r="D8" s="259"/>
      <c r="E8" s="259"/>
      <c r="F8" s="259"/>
      <c r="G8" s="247" t="s">
        <v>343</v>
      </c>
      <c r="H8" s="247"/>
      <c r="I8" s="248"/>
      <c r="J8" s="251" t="str">
        <f>IFERROR(IF(データシート!D67="BEV","〇",""),"")</f>
        <v/>
      </c>
      <c r="K8" s="245"/>
      <c r="L8" s="191" t="s">
        <v>89</v>
      </c>
      <c r="M8" s="191"/>
      <c r="N8" s="191"/>
      <c r="O8" s="191"/>
      <c r="P8" s="191"/>
      <c r="Q8" s="245" t="str">
        <f>IFERROR(IF(データシート!D67="PHEV","〇",""),"")</f>
        <v/>
      </c>
      <c r="R8" s="245"/>
      <c r="S8" s="191" t="s">
        <v>90</v>
      </c>
      <c r="T8" s="191"/>
      <c r="U8" s="191"/>
      <c r="V8" s="191"/>
      <c r="W8" s="191"/>
      <c r="X8" s="245" t="str">
        <f>IFERROR(IF(データシート!D67="FCV","〇",""),"")</f>
        <v/>
      </c>
      <c r="Y8" s="245"/>
      <c r="Z8" s="191" t="s">
        <v>91</v>
      </c>
      <c r="AA8" s="191"/>
      <c r="AB8" s="191"/>
      <c r="AC8" s="191"/>
      <c r="AD8" s="192"/>
    </row>
    <row r="9" spans="1:30" ht="12.95" customHeight="1" thickBot="1" x14ac:dyDescent="0.45">
      <c r="A9" s="260"/>
      <c r="B9" s="230"/>
      <c r="C9" s="230"/>
      <c r="D9" s="230"/>
      <c r="E9" s="230"/>
      <c r="F9" s="230"/>
      <c r="G9" s="249"/>
      <c r="H9" s="249"/>
      <c r="I9" s="250"/>
      <c r="J9" s="252"/>
      <c r="K9" s="253"/>
      <c r="L9" s="214"/>
      <c r="M9" s="214"/>
      <c r="N9" s="214"/>
      <c r="O9" s="214"/>
      <c r="P9" s="214"/>
      <c r="Q9" s="253"/>
      <c r="R9" s="253"/>
      <c r="S9" s="214"/>
      <c r="T9" s="214"/>
      <c r="U9" s="214"/>
      <c r="V9" s="214"/>
      <c r="W9" s="214"/>
      <c r="X9" s="253"/>
      <c r="Y9" s="253"/>
      <c r="Z9" s="214"/>
      <c r="AA9" s="214"/>
      <c r="AB9" s="214"/>
      <c r="AC9" s="214"/>
      <c r="AD9" s="216"/>
    </row>
    <row r="10" spans="1:30" ht="12.95" customHeight="1" thickBot="1" x14ac:dyDescent="0.45">
      <c r="A10" s="260"/>
      <c r="B10" s="230"/>
      <c r="C10" s="230"/>
      <c r="D10" s="230"/>
      <c r="E10" s="230"/>
      <c r="F10" s="230"/>
      <c r="G10" s="249"/>
      <c r="H10" s="249"/>
      <c r="I10" s="250"/>
      <c r="J10" s="252" t="str">
        <f>IFERROR(IF(データシート!D67="バッテリー交換式電気自動車(改造)","〇",""),"")</f>
        <v/>
      </c>
      <c r="K10" s="253"/>
      <c r="L10" s="254" t="s">
        <v>92</v>
      </c>
      <c r="M10" s="255"/>
      <c r="N10" s="255"/>
      <c r="O10" s="255"/>
      <c r="P10" s="255"/>
      <c r="Q10" s="253" t="str">
        <f>IFERROR(IF(データシート!D67="水素内燃機関型自動車(改造)","〇",""),"")</f>
        <v/>
      </c>
      <c r="R10" s="253"/>
      <c r="S10" s="254" t="s">
        <v>93</v>
      </c>
      <c r="T10" s="255"/>
      <c r="U10" s="255"/>
      <c r="V10" s="255"/>
      <c r="W10" s="255"/>
      <c r="X10" s="256"/>
      <c r="Y10" s="256"/>
      <c r="Z10" s="256"/>
      <c r="AA10" s="256"/>
      <c r="AB10" s="256"/>
      <c r="AC10" s="256"/>
      <c r="AD10" s="257"/>
    </row>
    <row r="11" spans="1:30" ht="12.95" customHeight="1" thickBot="1" x14ac:dyDescent="0.45">
      <c r="A11" s="260"/>
      <c r="B11" s="230"/>
      <c r="C11" s="230"/>
      <c r="D11" s="230"/>
      <c r="E11" s="230"/>
      <c r="F11" s="230"/>
      <c r="G11" s="249"/>
      <c r="H11" s="249"/>
      <c r="I11" s="250"/>
      <c r="J11" s="252"/>
      <c r="K11" s="253"/>
      <c r="L11" s="255"/>
      <c r="M11" s="255"/>
      <c r="N11" s="255"/>
      <c r="O11" s="255"/>
      <c r="P11" s="255"/>
      <c r="Q11" s="253"/>
      <c r="R11" s="253"/>
      <c r="S11" s="255"/>
      <c r="T11" s="255"/>
      <c r="U11" s="255"/>
      <c r="V11" s="255"/>
      <c r="W11" s="255"/>
      <c r="X11" s="256"/>
      <c r="Y11" s="256"/>
      <c r="Z11" s="256"/>
      <c r="AA11" s="256"/>
      <c r="AB11" s="256"/>
      <c r="AC11" s="256"/>
      <c r="AD11" s="257"/>
    </row>
    <row r="12" spans="1:30" ht="12.95" customHeight="1" thickBot="1" x14ac:dyDescent="0.45">
      <c r="A12" s="260"/>
      <c r="B12" s="230"/>
      <c r="C12" s="230"/>
      <c r="D12" s="230"/>
      <c r="E12" s="230"/>
      <c r="F12" s="230"/>
      <c r="G12" s="267" t="s">
        <v>344</v>
      </c>
      <c r="H12" s="249"/>
      <c r="I12" s="250"/>
      <c r="J12" s="252" t="str">
        <f>IFERROR(IF(データシート!D68="軽自動車(バン)","〇",""),"")</f>
        <v/>
      </c>
      <c r="K12" s="253"/>
      <c r="L12" s="214" t="s">
        <v>94</v>
      </c>
      <c r="M12" s="214"/>
      <c r="N12" s="214"/>
      <c r="O12" s="214"/>
      <c r="P12" s="214"/>
      <c r="Q12" s="253" t="str">
        <f>IFERROR(IF(データシート!D68="軽自動車(トラック)","〇",""),"")</f>
        <v/>
      </c>
      <c r="R12" s="253"/>
      <c r="S12" s="214" t="s">
        <v>95</v>
      </c>
      <c r="T12" s="214"/>
      <c r="U12" s="214"/>
      <c r="V12" s="214"/>
      <c r="W12" s="214"/>
      <c r="X12" s="253" t="str">
        <f>IFERROR(IF(データシート!D68="トラクタ","〇",""),"")</f>
        <v/>
      </c>
      <c r="Y12" s="253"/>
      <c r="Z12" s="214" t="s">
        <v>96</v>
      </c>
      <c r="AA12" s="214"/>
      <c r="AB12" s="214"/>
      <c r="AC12" s="214"/>
      <c r="AD12" s="216"/>
    </row>
    <row r="13" spans="1:30" ht="12.95" customHeight="1" thickBot="1" x14ac:dyDescent="0.45">
      <c r="A13" s="260"/>
      <c r="B13" s="230"/>
      <c r="C13" s="230"/>
      <c r="D13" s="230"/>
      <c r="E13" s="230"/>
      <c r="F13" s="230"/>
      <c r="G13" s="249"/>
      <c r="H13" s="249"/>
      <c r="I13" s="250"/>
      <c r="J13" s="252"/>
      <c r="K13" s="253"/>
      <c r="L13" s="214"/>
      <c r="M13" s="214"/>
      <c r="N13" s="214"/>
      <c r="O13" s="214"/>
      <c r="P13" s="214"/>
      <c r="Q13" s="253"/>
      <c r="R13" s="253"/>
      <c r="S13" s="214"/>
      <c r="T13" s="214"/>
      <c r="U13" s="214"/>
      <c r="V13" s="214"/>
      <c r="W13" s="214"/>
      <c r="X13" s="253"/>
      <c r="Y13" s="253"/>
      <c r="Z13" s="214"/>
      <c r="AA13" s="214"/>
      <c r="AB13" s="214"/>
      <c r="AC13" s="214"/>
      <c r="AD13" s="216"/>
    </row>
    <row r="14" spans="1:30" ht="12.95" customHeight="1" thickBot="1" x14ac:dyDescent="0.45">
      <c r="A14" s="260"/>
      <c r="B14" s="230"/>
      <c r="C14" s="230"/>
      <c r="D14" s="230"/>
      <c r="E14" s="230"/>
      <c r="F14" s="230"/>
      <c r="G14" s="249"/>
      <c r="H14" s="249"/>
      <c r="I14" s="250"/>
      <c r="J14" s="252" t="str">
        <f>IFERROR(IF(データシート!D68="トラック(小型)","〇",""),"")</f>
        <v/>
      </c>
      <c r="K14" s="253"/>
      <c r="L14" s="271" t="s">
        <v>97</v>
      </c>
      <c r="M14" s="214"/>
      <c r="N14" s="214"/>
      <c r="O14" s="214"/>
      <c r="P14" s="214"/>
      <c r="Q14" s="253" t="str">
        <f>IFERROR(IF(データシート!D68="トラック(中型)","〇",""),"")</f>
        <v/>
      </c>
      <c r="R14" s="253"/>
      <c r="S14" s="271" t="s">
        <v>98</v>
      </c>
      <c r="T14" s="214"/>
      <c r="U14" s="214"/>
      <c r="V14" s="214"/>
      <c r="W14" s="214"/>
      <c r="X14" s="253" t="str">
        <f>IFERROR(IF(データシート!D68="トラック(大型)","〇",""),"")</f>
        <v/>
      </c>
      <c r="Y14" s="253"/>
      <c r="Z14" s="271" t="s">
        <v>99</v>
      </c>
      <c r="AA14" s="214"/>
      <c r="AB14" s="214"/>
      <c r="AC14" s="214"/>
      <c r="AD14" s="216"/>
    </row>
    <row r="15" spans="1:30" ht="12.95" customHeight="1" thickBot="1" x14ac:dyDescent="0.45">
      <c r="A15" s="260"/>
      <c r="B15" s="230"/>
      <c r="C15" s="230"/>
      <c r="D15" s="230"/>
      <c r="E15" s="230"/>
      <c r="F15" s="230"/>
      <c r="G15" s="249"/>
      <c r="H15" s="249"/>
      <c r="I15" s="250"/>
      <c r="J15" s="252"/>
      <c r="K15" s="253"/>
      <c r="L15" s="214"/>
      <c r="M15" s="214"/>
      <c r="N15" s="214"/>
      <c r="O15" s="214"/>
      <c r="P15" s="214"/>
      <c r="Q15" s="253"/>
      <c r="R15" s="253"/>
      <c r="S15" s="214"/>
      <c r="T15" s="214"/>
      <c r="U15" s="214"/>
      <c r="V15" s="214"/>
      <c r="W15" s="214"/>
      <c r="X15" s="253"/>
      <c r="Y15" s="253"/>
      <c r="Z15" s="214"/>
      <c r="AA15" s="214"/>
      <c r="AB15" s="214"/>
      <c r="AC15" s="214"/>
      <c r="AD15" s="216"/>
    </row>
    <row r="16" spans="1:30" ht="12.95" customHeight="1" x14ac:dyDescent="0.4">
      <c r="A16" s="260"/>
      <c r="B16" s="230"/>
      <c r="C16" s="230"/>
      <c r="D16" s="230"/>
      <c r="E16" s="230"/>
      <c r="F16" s="230"/>
      <c r="G16" s="211" t="s">
        <v>345</v>
      </c>
      <c r="H16" s="211"/>
      <c r="I16" s="211"/>
      <c r="J16" s="276">
        <f>IFERROR(データシート!D70,"")</f>
        <v>0</v>
      </c>
      <c r="K16" s="276"/>
      <c r="L16" s="276"/>
      <c r="M16" s="276"/>
      <c r="N16" s="276"/>
      <c r="O16" s="276"/>
      <c r="P16" s="276"/>
      <c r="Q16" s="276"/>
      <c r="R16" s="276"/>
      <c r="S16" s="276"/>
      <c r="T16" s="276"/>
      <c r="U16" s="276"/>
      <c r="V16" s="276"/>
      <c r="W16" s="276"/>
      <c r="X16" s="276"/>
      <c r="Y16" s="276"/>
      <c r="Z16" s="276"/>
      <c r="AA16" s="276"/>
      <c r="AB16" s="276"/>
      <c r="AC16" s="276"/>
      <c r="AD16" s="277"/>
    </row>
    <row r="17" spans="1:30" ht="12.95" customHeight="1" x14ac:dyDescent="0.4">
      <c r="A17" s="260"/>
      <c r="B17" s="230"/>
      <c r="C17" s="230"/>
      <c r="D17" s="230"/>
      <c r="E17" s="230"/>
      <c r="F17" s="230"/>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78"/>
    </row>
    <row r="18" spans="1:30" ht="12.95" customHeight="1" x14ac:dyDescent="0.4">
      <c r="A18" s="260"/>
      <c r="B18" s="230"/>
      <c r="C18" s="230"/>
      <c r="D18" s="230"/>
      <c r="E18" s="230"/>
      <c r="F18" s="230"/>
      <c r="G18" s="211" t="s">
        <v>346</v>
      </c>
      <c r="H18" s="211"/>
      <c r="I18" s="211"/>
      <c r="J18" s="211">
        <f>IFERROR(データシート!D71,"")</f>
        <v>0</v>
      </c>
      <c r="K18" s="211"/>
      <c r="L18" s="211"/>
      <c r="M18" s="211"/>
      <c r="N18" s="211"/>
      <c r="O18" s="211"/>
      <c r="P18" s="211"/>
      <c r="Q18" s="211"/>
      <c r="R18" s="211"/>
      <c r="S18" s="211"/>
      <c r="T18" s="211"/>
      <c r="U18" s="211"/>
      <c r="V18" s="211"/>
      <c r="W18" s="211"/>
      <c r="X18" s="211"/>
      <c r="Y18" s="211"/>
      <c r="Z18" s="211"/>
      <c r="AA18" s="211"/>
      <c r="AB18" s="211"/>
      <c r="AC18" s="211"/>
      <c r="AD18" s="278"/>
    </row>
    <row r="19" spans="1:30" ht="12.95" customHeight="1" x14ac:dyDescent="0.4">
      <c r="A19" s="260"/>
      <c r="B19" s="230"/>
      <c r="C19" s="230"/>
      <c r="D19" s="230"/>
      <c r="E19" s="230"/>
      <c r="F19" s="230"/>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78"/>
    </row>
    <row r="20" spans="1:30" ht="12.95" customHeight="1" x14ac:dyDescent="0.4">
      <c r="A20" s="260"/>
      <c r="B20" s="230"/>
      <c r="C20" s="230"/>
      <c r="D20" s="230"/>
      <c r="E20" s="230"/>
      <c r="F20" s="230"/>
      <c r="G20" s="279" t="s">
        <v>347</v>
      </c>
      <c r="H20" s="211"/>
      <c r="I20" s="211"/>
      <c r="J20" s="211">
        <f>IFERROR(データシート!D72,"")</f>
        <v>0</v>
      </c>
      <c r="K20" s="211"/>
      <c r="L20" s="211"/>
      <c r="M20" s="281"/>
      <c r="N20" s="280" t="s">
        <v>100</v>
      </c>
      <c r="O20" s="282">
        <f>IFERROR(データシート!L72,"")</f>
        <v>0</v>
      </c>
      <c r="P20" s="211"/>
      <c r="Q20" s="211"/>
      <c r="R20" s="211"/>
      <c r="S20" s="211"/>
      <c r="T20" s="211"/>
      <c r="U20" s="283" t="s">
        <v>348</v>
      </c>
      <c r="V20" s="283"/>
      <c r="W20" s="283"/>
      <c r="X20" s="283"/>
      <c r="Y20" s="283"/>
      <c r="Z20" s="283"/>
      <c r="AA20" s="211">
        <f>IFERROR(データシート!D73,"")</f>
        <v>0</v>
      </c>
      <c r="AB20" s="211"/>
      <c r="AC20" s="211"/>
      <c r="AD20" s="278"/>
    </row>
    <row r="21" spans="1:30" ht="12.95" customHeight="1" x14ac:dyDescent="0.4">
      <c r="A21" s="260"/>
      <c r="B21" s="230"/>
      <c r="C21" s="230"/>
      <c r="D21" s="230"/>
      <c r="E21" s="230"/>
      <c r="F21" s="230"/>
      <c r="G21" s="211"/>
      <c r="H21" s="211"/>
      <c r="I21" s="211"/>
      <c r="J21" s="211"/>
      <c r="K21" s="211"/>
      <c r="L21" s="211"/>
      <c r="M21" s="281"/>
      <c r="N21" s="280"/>
      <c r="O21" s="282"/>
      <c r="P21" s="211"/>
      <c r="Q21" s="211"/>
      <c r="R21" s="211"/>
      <c r="S21" s="211"/>
      <c r="T21" s="211"/>
      <c r="U21" s="283"/>
      <c r="V21" s="283"/>
      <c r="W21" s="283"/>
      <c r="X21" s="283"/>
      <c r="Y21" s="283"/>
      <c r="Z21" s="283"/>
      <c r="AA21" s="211"/>
      <c r="AB21" s="211"/>
      <c r="AC21" s="211"/>
      <c r="AD21" s="278"/>
    </row>
    <row r="22" spans="1:30" ht="12.95" customHeight="1" x14ac:dyDescent="0.4">
      <c r="A22" s="304" t="s">
        <v>112</v>
      </c>
      <c r="B22" s="198"/>
      <c r="C22" s="198"/>
      <c r="D22" s="198"/>
      <c r="E22" s="198"/>
      <c r="F22" s="198"/>
      <c r="G22" s="211" t="s">
        <v>101</v>
      </c>
      <c r="H22" s="211"/>
      <c r="I22" s="211"/>
      <c r="J22" s="272">
        <f>IFERROR(データシート!D63,"")</f>
        <v>0</v>
      </c>
      <c r="K22" s="272"/>
      <c r="L22" s="272"/>
      <c r="M22" s="272"/>
      <c r="N22" s="272"/>
      <c r="O22" s="272"/>
      <c r="P22" s="273" t="s">
        <v>102</v>
      </c>
      <c r="Q22" s="274"/>
      <c r="R22" s="274"/>
      <c r="S22" s="274"/>
      <c r="T22" s="274"/>
      <c r="U22" s="272">
        <f>IFERROR(データシート!D64,"")</f>
        <v>0</v>
      </c>
      <c r="V22" s="272"/>
      <c r="W22" s="272"/>
      <c r="X22" s="272"/>
      <c r="Y22" s="272"/>
      <c r="Z22" s="272"/>
      <c r="AA22" s="272"/>
      <c r="AB22" s="272"/>
      <c r="AC22" s="272"/>
      <c r="AD22" s="275"/>
    </row>
    <row r="23" spans="1:30" ht="12.95" customHeight="1" x14ac:dyDescent="0.4">
      <c r="A23" s="305"/>
      <c r="B23" s="201"/>
      <c r="C23" s="201"/>
      <c r="D23" s="201"/>
      <c r="E23" s="201"/>
      <c r="F23" s="201"/>
      <c r="G23" s="211"/>
      <c r="H23" s="211"/>
      <c r="I23" s="211"/>
      <c r="J23" s="272"/>
      <c r="K23" s="272"/>
      <c r="L23" s="272"/>
      <c r="M23" s="272"/>
      <c r="N23" s="272"/>
      <c r="O23" s="272"/>
      <c r="P23" s="274"/>
      <c r="Q23" s="274"/>
      <c r="R23" s="274"/>
      <c r="S23" s="274"/>
      <c r="T23" s="274"/>
      <c r="U23" s="272"/>
      <c r="V23" s="272"/>
      <c r="W23" s="272"/>
      <c r="X23" s="272"/>
      <c r="Y23" s="272"/>
      <c r="Z23" s="272"/>
      <c r="AA23" s="272"/>
      <c r="AB23" s="272"/>
      <c r="AC23" s="272"/>
      <c r="AD23" s="275"/>
    </row>
    <row r="24" spans="1:30" ht="12.95" customHeight="1" x14ac:dyDescent="0.4">
      <c r="A24" s="305"/>
      <c r="B24" s="201"/>
      <c r="C24" s="201"/>
      <c r="D24" s="201"/>
      <c r="E24" s="201"/>
      <c r="F24" s="201"/>
      <c r="G24" s="283" t="s">
        <v>103</v>
      </c>
      <c r="H24" s="283"/>
      <c r="I24" s="283"/>
      <c r="J24" s="211" t="s">
        <v>104</v>
      </c>
      <c r="K24" s="211"/>
      <c r="L24" s="211"/>
      <c r="M24" s="211"/>
      <c r="N24" s="211"/>
      <c r="O24" s="211"/>
      <c r="P24" s="211"/>
      <c r="Q24" s="211"/>
      <c r="R24" s="211"/>
      <c r="S24" s="211"/>
      <c r="T24" s="211"/>
      <c r="U24" s="211"/>
      <c r="V24" s="211"/>
      <c r="W24" s="211"/>
      <c r="X24" s="211"/>
      <c r="Y24" s="211"/>
      <c r="Z24" s="211"/>
      <c r="AA24" s="211"/>
      <c r="AB24" s="211"/>
      <c r="AC24" s="211"/>
      <c r="AD24" s="278"/>
    </row>
    <row r="25" spans="1:30" ht="12.95" customHeight="1" x14ac:dyDescent="0.4">
      <c r="A25" s="305"/>
      <c r="B25" s="201"/>
      <c r="C25" s="201"/>
      <c r="D25" s="201"/>
      <c r="E25" s="201"/>
      <c r="F25" s="201"/>
      <c r="G25" s="283"/>
      <c r="H25" s="283"/>
      <c r="I25" s="283"/>
      <c r="J25" s="211"/>
      <c r="K25" s="211"/>
      <c r="L25" s="211"/>
      <c r="M25" s="211"/>
      <c r="N25" s="211"/>
      <c r="O25" s="211"/>
      <c r="P25" s="211"/>
      <c r="Q25" s="211"/>
      <c r="R25" s="211"/>
      <c r="S25" s="211"/>
      <c r="T25" s="211"/>
      <c r="U25" s="211"/>
      <c r="V25" s="211"/>
      <c r="W25" s="211"/>
      <c r="X25" s="211"/>
      <c r="Y25" s="211"/>
      <c r="Z25" s="211"/>
      <c r="AA25" s="211"/>
      <c r="AB25" s="211"/>
      <c r="AC25" s="211"/>
      <c r="AD25" s="278"/>
    </row>
    <row r="26" spans="1:30" ht="12.95" customHeight="1" x14ac:dyDescent="0.4">
      <c r="A26" s="305"/>
      <c r="B26" s="201"/>
      <c r="C26" s="201"/>
      <c r="D26" s="201"/>
      <c r="E26" s="201"/>
      <c r="F26" s="201"/>
      <c r="G26" s="283" t="s">
        <v>349</v>
      </c>
      <c r="H26" s="283"/>
      <c r="I26" s="283"/>
      <c r="J26" s="211" t="s">
        <v>105</v>
      </c>
      <c r="K26" s="211"/>
      <c r="L26" s="281"/>
      <c r="M26" s="287">
        <f>IFERROR(データシート!D74,"")</f>
        <v>0</v>
      </c>
      <c r="N26" s="288"/>
      <c r="O26" s="288"/>
      <c r="P26" s="288"/>
      <c r="Q26" s="288"/>
      <c r="R26" s="288"/>
      <c r="S26" s="288"/>
      <c r="T26" s="288"/>
      <c r="U26" s="288"/>
      <c r="V26" s="288"/>
      <c r="W26" s="288"/>
      <c r="X26" s="288"/>
      <c r="Y26" s="288"/>
      <c r="Z26" s="288"/>
      <c r="AA26" s="288"/>
      <c r="AB26" s="288"/>
      <c r="AC26" s="288"/>
      <c r="AD26" s="289"/>
    </row>
    <row r="27" spans="1:30" ht="12.95" customHeight="1" x14ac:dyDescent="0.4">
      <c r="A27" s="305"/>
      <c r="B27" s="201"/>
      <c r="C27" s="201"/>
      <c r="D27" s="201"/>
      <c r="E27" s="201"/>
      <c r="F27" s="201"/>
      <c r="G27" s="283"/>
      <c r="H27" s="283"/>
      <c r="I27" s="283"/>
      <c r="J27" s="211"/>
      <c r="K27" s="211"/>
      <c r="L27" s="281"/>
      <c r="M27" s="287"/>
      <c r="N27" s="288"/>
      <c r="O27" s="288"/>
      <c r="P27" s="288"/>
      <c r="Q27" s="288"/>
      <c r="R27" s="288"/>
      <c r="S27" s="288"/>
      <c r="T27" s="288"/>
      <c r="U27" s="288"/>
      <c r="V27" s="288"/>
      <c r="W27" s="288"/>
      <c r="X27" s="288"/>
      <c r="Y27" s="288"/>
      <c r="Z27" s="288"/>
      <c r="AA27" s="288"/>
      <c r="AB27" s="288"/>
      <c r="AC27" s="288"/>
      <c r="AD27" s="289"/>
    </row>
    <row r="28" spans="1:30" ht="12.95" customHeight="1" x14ac:dyDescent="0.4">
      <c r="A28" s="305"/>
      <c r="B28" s="201"/>
      <c r="C28" s="201"/>
      <c r="D28" s="201"/>
      <c r="E28" s="201"/>
      <c r="F28" s="201"/>
      <c r="G28" s="321" t="s">
        <v>106</v>
      </c>
      <c r="H28" s="283"/>
      <c r="I28" s="283"/>
      <c r="J28" s="211" t="s">
        <v>107</v>
      </c>
      <c r="K28" s="211"/>
      <c r="L28" s="281"/>
      <c r="M28" s="284" t="str">
        <f>IFERROR(データシート!S75,"")</f>
        <v/>
      </c>
      <c r="N28" s="285"/>
      <c r="O28" s="285"/>
      <c r="P28" s="285"/>
      <c r="Q28" s="285"/>
      <c r="R28" s="285"/>
      <c r="S28" s="285"/>
      <c r="T28" s="285"/>
      <c r="U28" s="285"/>
      <c r="V28" s="285"/>
      <c r="W28" s="285"/>
      <c r="X28" s="285"/>
      <c r="Y28" s="285"/>
      <c r="Z28" s="285"/>
      <c r="AA28" s="285"/>
      <c r="AB28" s="285"/>
      <c r="AC28" s="285"/>
      <c r="AD28" s="286"/>
    </row>
    <row r="29" spans="1:30" ht="12.95" customHeight="1" x14ac:dyDescent="0.4">
      <c r="A29" s="305"/>
      <c r="B29" s="201"/>
      <c r="C29" s="201"/>
      <c r="D29" s="201"/>
      <c r="E29" s="201"/>
      <c r="F29" s="201"/>
      <c r="G29" s="283"/>
      <c r="H29" s="283"/>
      <c r="I29" s="283"/>
      <c r="J29" s="211"/>
      <c r="K29" s="211"/>
      <c r="L29" s="281"/>
      <c r="M29" s="284"/>
      <c r="N29" s="285"/>
      <c r="O29" s="285"/>
      <c r="P29" s="285"/>
      <c r="Q29" s="285"/>
      <c r="R29" s="285"/>
      <c r="S29" s="285"/>
      <c r="T29" s="285"/>
      <c r="U29" s="285"/>
      <c r="V29" s="285"/>
      <c r="W29" s="285"/>
      <c r="X29" s="285"/>
      <c r="Y29" s="285"/>
      <c r="Z29" s="285"/>
      <c r="AA29" s="285"/>
      <c r="AB29" s="285"/>
      <c r="AC29" s="285"/>
      <c r="AD29" s="286"/>
    </row>
    <row r="30" spans="1:30" ht="12.95" customHeight="1" x14ac:dyDescent="0.4">
      <c r="A30" s="305"/>
      <c r="B30" s="201"/>
      <c r="C30" s="201"/>
      <c r="D30" s="201"/>
      <c r="E30" s="201"/>
      <c r="F30" s="201"/>
      <c r="G30" s="283" t="s">
        <v>350</v>
      </c>
      <c r="H30" s="283"/>
      <c r="I30" s="283"/>
      <c r="J30" s="290"/>
      <c r="K30" s="291"/>
      <c r="L30" s="291"/>
      <c r="M30" s="294">
        <f>IFERROR(データシート!D75,"")</f>
        <v>0</v>
      </c>
      <c r="N30" s="294"/>
      <c r="O30" s="294"/>
      <c r="P30" s="294"/>
      <c r="Q30" s="294"/>
      <c r="R30" s="294"/>
      <c r="S30" s="294"/>
      <c r="T30" s="294"/>
      <c r="U30" s="294"/>
      <c r="V30" s="294"/>
      <c r="W30" s="294"/>
      <c r="X30" s="294"/>
      <c r="Y30" s="294"/>
      <c r="Z30" s="294"/>
      <c r="AA30" s="294"/>
      <c r="AB30" s="294"/>
      <c r="AC30" s="294"/>
      <c r="AD30" s="295"/>
    </row>
    <row r="31" spans="1:30" ht="12.95" customHeight="1" x14ac:dyDescent="0.4">
      <c r="A31" s="305"/>
      <c r="B31" s="201"/>
      <c r="C31" s="201"/>
      <c r="D31" s="201"/>
      <c r="E31" s="201"/>
      <c r="F31" s="201"/>
      <c r="G31" s="283"/>
      <c r="H31" s="283"/>
      <c r="I31" s="283"/>
      <c r="J31" s="292"/>
      <c r="K31" s="293"/>
      <c r="L31" s="293"/>
      <c r="M31" s="296"/>
      <c r="N31" s="296"/>
      <c r="O31" s="296"/>
      <c r="P31" s="296"/>
      <c r="Q31" s="296"/>
      <c r="R31" s="296"/>
      <c r="S31" s="296"/>
      <c r="T31" s="296"/>
      <c r="U31" s="296"/>
      <c r="V31" s="296"/>
      <c r="W31" s="296"/>
      <c r="X31" s="296"/>
      <c r="Y31" s="296"/>
      <c r="Z31" s="296"/>
      <c r="AA31" s="296"/>
      <c r="AB31" s="296"/>
      <c r="AC31" s="296"/>
      <c r="AD31" s="297"/>
    </row>
    <row r="32" spans="1:30" s="9" customFormat="1" ht="12.95" customHeight="1" x14ac:dyDescent="0.4">
      <c r="A32" s="305"/>
      <c r="B32" s="201"/>
      <c r="C32" s="201"/>
      <c r="D32" s="201"/>
      <c r="E32" s="201"/>
      <c r="F32" s="201"/>
      <c r="G32" s="283" t="s">
        <v>351</v>
      </c>
      <c r="H32" s="283"/>
      <c r="I32" s="283"/>
      <c r="J32" s="211" t="s">
        <v>108</v>
      </c>
      <c r="K32" s="211"/>
      <c r="L32" s="281"/>
      <c r="M32" s="284" t="str">
        <f>IFERROR(データシート!D79,"")</f>
        <v/>
      </c>
      <c r="N32" s="285"/>
      <c r="O32" s="285"/>
      <c r="P32" s="285"/>
      <c r="Q32" s="285"/>
      <c r="R32" s="285"/>
      <c r="S32" s="285"/>
      <c r="T32" s="285"/>
      <c r="U32" s="285"/>
      <c r="V32" s="285"/>
      <c r="W32" s="285"/>
      <c r="X32" s="285"/>
      <c r="Y32" s="285"/>
      <c r="Z32" s="285"/>
      <c r="AA32" s="285"/>
      <c r="AB32" s="285"/>
      <c r="AC32" s="285"/>
      <c r="AD32" s="286"/>
    </row>
    <row r="33" spans="1:30" s="9" customFormat="1" ht="12.95" customHeight="1" thickBot="1" x14ac:dyDescent="0.45">
      <c r="A33" s="305"/>
      <c r="B33" s="201"/>
      <c r="C33" s="201"/>
      <c r="D33" s="201"/>
      <c r="E33" s="201"/>
      <c r="F33" s="201"/>
      <c r="G33" s="313"/>
      <c r="H33" s="313"/>
      <c r="I33" s="313"/>
      <c r="J33" s="314"/>
      <c r="K33" s="314"/>
      <c r="L33" s="315"/>
      <c r="M33" s="316"/>
      <c r="N33" s="317"/>
      <c r="O33" s="317"/>
      <c r="P33" s="317"/>
      <c r="Q33" s="317"/>
      <c r="R33" s="317"/>
      <c r="S33" s="317"/>
      <c r="T33" s="317"/>
      <c r="U33" s="317"/>
      <c r="V33" s="317"/>
      <c r="W33" s="317"/>
      <c r="X33" s="317"/>
      <c r="Y33" s="317"/>
      <c r="Z33" s="317"/>
      <c r="AA33" s="317"/>
      <c r="AB33" s="317"/>
      <c r="AC33" s="317"/>
      <c r="AD33" s="318"/>
    </row>
    <row r="34" spans="1:30" ht="12.95" customHeight="1" x14ac:dyDescent="0.4">
      <c r="A34" s="305"/>
      <c r="B34" s="201"/>
      <c r="C34" s="201"/>
      <c r="D34" s="201"/>
      <c r="E34" s="201"/>
      <c r="F34" s="202"/>
      <c r="G34" s="319" t="s">
        <v>109</v>
      </c>
      <c r="H34" s="319"/>
      <c r="I34" s="319"/>
      <c r="J34" s="195" t="str">
        <f>IFERROR(IF(データシート!D65="有り","〇",""),"")</f>
        <v/>
      </c>
      <c r="K34" s="298"/>
      <c r="L34" s="302" t="s">
        <v>110</v>
      </c>
      <c r="M34" s="302"/>
      <c r="N34" s="302"/>
      <c r="O34" s="302"/>
      <c r="P34" s="302"/>
      <c r="Q34" s="195" t="str">
        <f>IFERROR(IF(データシート!D65="無し","〇",""),"")</f>
        <v/>
      </c>
      <c r="R34" s="298"/>
      <c r="S34" s="302" t="s">
        <v>111</v>
      </c>
      <c r="T34" s="302"/>
      <c r="U34" s="302"/>
      <c r="V34" s="302"/>
      <c r="W34" s="302"/>
      <c r="X34" s="30"/>
      <c r="Y34" s="30"/>
      <c r="Z34" s="30"/>
      <c r="AA34" s="30"/>
      <c r="AB34" s="30"/>
      <c r="AC34" s="30"/>
      <c r="AD34" s="31"/>
    </row>
    <row r="35" spans="1:30" ht="12.95" customHeight="1" thickBot="1" x14ac:dyDescent="0.45">
      <c r="A35" s="306"/>
      <c r="B35" s="303"/>
      <c r="C35" s="303"/>
      <c r="D35" s="303"/>
      <c r="E35" s="303"/>
      <c r="F35" s="307"/>
      <c r="G35" s="320"/>
      <c r="H35" s="320"/>
      <c r="I35" s="320"/>
      <c r="J35" s="196"/>
      <c r="K35" s="301"/>
      <c r="L35" s="303"/>
      <c r="M35" s="303"/>
      <c r="N35" s="303"/>
      <c r="O35" s="303"/>
      <c r="P35" s="303"/>
      <c r="Q35" s="196"/>
      <c r="R35" s="301"/>
      <c r="S35" s="303"/>
      <c r="T35" s="303"/>
      <c r="U35" s="303"/>
      <c r="V35" s="303"/>
      <c r="W35" s="303"/>
      <c r="X35" s="32"/>
      <c r="Y35" s="32"/>
      <c r="Z35" s="32"/>
      <c r="AA35" s="32"/>
      <c r="AB35" s="32"/>
      <c r="AC35" s="32"/>
      <c r="AD35" s="33"/>
    </row>
    <row r="36" spans="1:30" ht="12.95" customHeight="1" x14ac:dyDescent="0.4">
      <c r="A36" s="308" t="s">
        <v>113</v>
      </c>
      <c r="B36" s="309"/>
      <c r="C36" s="309"/>
      <c r="D36" s="309"/>
      <c r="E36" s="309"/>
      <c r="F36" s="309"/>
      <c r="G36" s="310"/>
      <c r="H36" s="310"/>
      <c r="I36" s="310"/>
      <c r="J36" s="195" t="str">
        <f>IFERROR(IF(データシート!D66="有り","〇",""),"")</f>
        <v/>
      </c>
      <c r="K36" s="298"/>
      <c r="L36" s="302" t="s">
        <v>110</v>
      </c>
      <c r="M36" s="302"/>
      <c r="N36" s="302"/>
      <c r="O36" s="302"/>
      <c r="P36" s="302"/>
      <c r="Q36" s="195" t="str">
        <f>IFERROR(IF(データシート!D66="無し","〇",""),"")</f>
        <v/>
      </c>
      <c r="R36" s="298"/>
      <c r="S36" s="302" t="s">
        <v>111</v>
      </c>
      <c r="T36" s="302"/>
      <c r="U36" s="302"/>
      <c r="V36" s="302"/>
      <c r="W36" s="302"/>
      <c r="X36" s="25"/>
      <c r="Y36" s="25"/>
      <c r="Z36" s="25"/>
      <c r="AA36" s="25"/>
      <c r="AB36" s="25"/>
      <c r="AC36" s="25"/>
      <c r="AD36" s="26"/>
    </row>
    <row r="37" spans="1:30" ht="12.75" customHeight="1" x14ac:dyDescent="0.4">
      <c r="A37" s="308"/>
      <c r="B37" s="309"/>
      <c r="C37" s="309"/>
      <c r="D37" s="309"/>
      <c r="E37" s="309"/>
      <c r="F37" s="309"/>
      <c r="G37" s="309"/>
      <c r="H37" s="309"/>
      <c r="I37" s="309"/>
      <c r="J37" s="299"/>
      <c r="K37" s="300"/>
      <c r="L37" s="201"/>
      <c r="M37" s="201"/>
      <c r="N37" s="201"/>
      <c r="O37" s="201"/>
      <c r="P37" s="201"/>
      <c r="Q37" s="299"/>
      <c r="R37" s="300"/>
      <c r="S37" s="201"/>
      <c r="T37" s="201"/>
      <c r="U37" s="201"/>
      <c r="V37" s="201"/>
      <c r="W37" s="201"/>
      <c r="X37" s="14"/>
      <c r="Y37" s="14"/>
      <c r="Z37" s="14"/>
      <c r="AA37" s="14"/>
      <c r="AB37" s="14"/>
      <c r="AC37" s="14"/>
      <c r="AD37" s="27"/>
    </row>
    <row r="38" spans="1:30" ht="12.95" customHeight="1" x14ac:dyDescent="0.4">
      <c r="A38" s="308"/>
      <c r="B38" s="309"/>
      <c r="C38" s="309"/>
      <c r="D38" s="309"/>
      <c r="E38" s="309"/>
      <c r="F38" s="309"/>
      <c r="G38" s="309"/>
      <c r="H38" s="309"/>
      <c r="I38" s="309"/>
      <c r="J38" s="299"/>
      <c r="K38" s="300"/>
      <c r="L38" s="201"/>
      <c r="M38" s="201"/>
      <c r="N38" s="201"/>
      <c r="O38" s="201"/>
      <c r="P38" s="201"/>
      <c r="Q38" s="299"/>
      <c r="R38" s="300"/>
      <c r="S38" s="201"/>
      <c r="T38" s="201"/>
      <c r="U38" s="201"/>
      <c r="V38" s="201"/>
      <c r="W38" s="201"/>
      <c r="X38" s="14"/>
      <c r="Y38" s="14"/>
      <c r="Z38" s="14"/>
      <c r="AA38" s="14"/>
      <c r="AB38" s="14"/>
      <c r="AC38" s="14"/>
      <c r="AD38" s="27"/>
    </row>
    <row r="39" spans="1:30" ht="12.95" customHeight="1" thickBot="1" x14ac:dyDescent="0.45">
      <c r="A39" s="311"/>
      <c r="B39" s="312"/>
      <c r="C39" s="312"/>
      <c r="D39" s="312"/>
      <c r="E39" s="312"/>
      <c r="F39" s="312"/>
      <c r="G39" s="312"/>
      <c r="H39" s="312"/>
      <c r="I39" s="312"/>
      <c r="J39" s="196"/>
      <c r="K39" s="301"/>
      <c r="L39" s="303"/>
      <c r="M39" s="303"/>
      <c r="N39" s="303"/>
      <c r="O39" s="303"/>
      <c r="P39" s="303"/>
      <c r="Q39" s="196"/>
      <c r="R39" s="301"/>
      <c r="S39" s="303"/>
      <c r="T39" s="303"/>
      <c r="U39" s="303"/>
      <c r="V39" s="303"/>
      <c r="W39" s="303"/>
      <c r="X39" s="28"/>
      <c r="Y39" s="28"/>
      <c r="Z39" s="28"/>
      <c r="AA39" s="28"/>
      <c r="AB39" s="28"/>
      <c r="AC39" s="28"/>
      <c r="AD39" s="29"/>
    </row>
    <row r="40" spans="1:30" s="9" customFormat="1" ht="12.95" customHeight="1" x14ac:dyDescent="0.4">
      <c r="A40" s="9" t="s">
        <v>117</v>
      </c>
      <c r="C40" s="9" t="s">
        <v>118</v>
      </c>
    </row>
    <row r="41" spans="1:30" s="9" customFormat="1" ht="12.95" customHeight="1" x14ac:dyDescent="0.4">
      <c r="A41" s="9" t="s">
        <v>119</v>
      </c>
      <c r="C41" s="9" t="s">
        <v>137</v>
      </c>
    </row>
    <row r="42" spans="1:30" s="9" customFormat="1" ht="12.95" customHeight="1" x14ac:dyDescent="0.4">
      <c r="A42" s="9" t="s">
        <v>120</v>
      </c>
      <c r="C42" s="9" t="s">
        <v>121</v>
      </c>
      <c r="M42" s="9" t="s">
        <v>114</v>
      </c>
    </row>
    <row r="43" spans="1:30" s="9" customFormat="1" ht="12.95" customHeight="1" x14ac:dyDescent="0.4">
      <c r="M43" s="9" t="s">
        <v>115</v>
      </c>
    </row>
    <row r="44" spans="1:30" s="9" customFormat="1" ht="12.95" customHeight="1" x14ac:dyDescent="0.4">
      <c r="M44" s="9" t="s">
        <v>116</v>
      </c>
    </row>
    <row r="45" spans="1:30" s="9" customFormat="1" ht="12.95" customHeight="1" x14ac:dyDescent="0.4">
      <c r="A45" s="9" t="s">
        <v>122</v>
      </c>
      <c r="C45" s="9" t="s">
        <v>123</v>
      </c>
    </row>
    <row r="46" spans="1:30" s="9" customFormat="1" ht="12.95" customHeight="1" x14ac:dyDescent="0.4">
      <c r="A46" s="9" t="s">
        <v>124</v>
      </c>
      <c r="C46" s="9" t="s">
        <v>125</v>
      </c>
    </row>
    <row r="47" spans="1:30" s="9" customFormat="1" ht="9.9499999999999993" customHeight="1" x14ac:dyDescent="0.4">
      <c r="C47" s="9" t="s">
        <v>126</v>
      </c>
    </row>
    <row r="48" spans="1:30" s="9" customFormat="1" ht="9.9499999999999993" customHeight="1" x14ac:dyDescent="0.4">
      <c r="A48" s="9" t="s">
        <v>127</v>
      </c>
      <c r="C48" s="9" t="s">
        <v>128</v>
      </c>
    </row>
    <row r="49" spans="1:3" s="9" customFormat="1" ht="9.9499999999999993" customHeight="1" x14ac:dyDescent="0.4">
      <c r="A49" s="9" t="s">
        <v>129</v>
      </c>
      <c r="C49" s="9" t="s">
        <v>130</v>
      </c>
    </row>
    <row r="50" spans="1:3" s="9" customFormat="1" ht="9.9499999999999993" customHeight="1" x14ac:dyDescent="0.4">
      <c r="A50" s="9" t="s">
        <v>131</v>
      </c>
      <c r="C50" s="9" t="s">
        <v>132</v>
      </c>
    </row>
    <row r="51" spans="1:3" s="9" customFormat="1" ht="9.9499999999999993" customHeight="1" x14ac:dyDescent="0.4">
      <c r="A51" s="9" t="s">
        <v>133</v>
      </c>
      <c r="C51" s="9" t="s">
        <v>352</v>
      </c>
    </row>
    <row r="52" spans="1:3" s="9" customFormat="1" ht="9.9499999999999993" customHeight="1" x14ac:dyDescent="0.4">
      <c r="A52" s="9" t="s">
        <v>134</v>
      </c>
      <c r="C52" s="9" t="s">
        <v>135</v>
      </c>
    </row>
    <row r="53" spans="1:3" s="9" customFormat="1" ht="9.9499999999999993" customHeight="1" x14ac:dyDescent="0.4">
      <c r="A53" s="9" t="s">
        <v>136</v>
      </c>
      <c r="C53" s="9" t="s">
        <v>370</v>
      </c>
    </row>
    <row r="54" spans="1:3" s="9" customFormat="1" ht="9.9499999999999993" customHeight="1" x14ac:dyDescent="0.4"/>
    <row r="55" spans="1:3" ht="9.9499999999999993" customHeight="1" x14ac:dyDescent="0.4">
      <c r="C55" s="9"/>
    </row>
    <row r="56" spans="1:3" ht="9.9499999999999993" customHeight="1" x14ac:dyDescent="0.4"/>
    <row r="57" spans="1:3" ht="9.9499999999999993" customHeight="1" x14ac:dyDescent="0.4"/>
    <row r="58" spans="1:3" ht="9.9499999999999993" customHeight="1" x14ac:dyDescent="0.4"/>
    <row r="59" spans="1:3" ht="9.9499999999999993" customHeight="1" x14ac:dyDescent="0.4"/>
    <row r="60" spans="1:3" ht="9.9499999999999993" customHeight="1" x14ac:dyDescent="0.4"/>
    <row r="61" spans="1:3" ht="9.9499999999999993" customHeight="1" x14ac:dyDescent="0.4"/>
    <row r="62" spans="1:3" ht="9.9499999999999993" customHeight="1" x14ac:dyDescent="0.4"/>
  </sheetData>
  <sheetProtection algorithmName="SHA-512" hashValue="qKV7u7dfsashjACSApian24M3QgHr1T0vpL/skXGfoB+RsRIfGJw4Jqg296QufDPVQxwYQJh6qkFyuqJyr5Ciw==" saltValue="vXamiC8YWuzt1KtpkyNBLA==" spinCount="100000" sheet="1" objects="1" scenarios="1"/>
  <mergeCells count="69">
    <mergeCell ref="Q36:R39"/>
    <mergeCell ref="S36:W39"/>
    <mergeCell ref="A22:F35"/>
    <mergeCell ref="A36:I39"/>
    <mergeCell ref="J36:K39"/>
    <mergeCell ref="L36:P39"/>
    <mergeCell ref="G32:I33"/>
    <mergeCell ref="J32:L33"/>
    <mergeCell ref="M32:AD33"/>
    <mergeCell ref="G34:I35"/>
    <mergeCell ref="J34:K35"/>
    <mergeCell ref="L34:P35"/>
    <mergeCell ref="Q34:R35"/>
    <mergeCell ref="S34:W35"/>
    <mergeCell ref="G28:I29"/>
    <mergeCell ref="J28:L29"/>
    <mergeCell ref="M28:AD29"/>
    <mergeCell ref="G30:I31"/>
    <mergeCell ref="G24:I25"/>
    <mergeCell ref="J24:AD25"/>
    <mergeCell ref="G26:I27"/>
    <mergeCell ref="J26:L27"/>
    <mergeCell ref="M26:AD27"/>
    <mergeCell ref="J30:L31"/>
    <mergeCell ref="M30:AD31"/>
    <mergeCell ref="G22:I23"/>
    <mergeCell ref="J22:O23"/>
    <mergeCell ref="P22:T23"/>
    <mergeCell ref="U22:AD23"/>
    <mergeCell ref="G16:I17"/>
    <mergeCell ref="J16:AD17"/>
    <mergeCell ref="G18:I19"/>
    <mergeCell ref="J18:AD19"/>
    <mergeCell ref="G20:I21"/>
    <mergeCell ref="N20:N21"/>
    <mergeCell ref="J20:M21"/>
    <mergeCell ref="O20:T21"/>
    <mergeCell ref="U20:Z21"/>
    <mergeCell ref="AA20:AD21"/>
    <mergeCell ref="S12:W13"/>
    <mergeCell ref="X12:Y13"/>
    <mergeCell ref="Z12:AD13"/>
    <mergeCell ref="J14:K15"/>
    <mergeCell ref="L14:P15"/>
    <mergeCell ref="Q14:R15"/>
    <mergeCell ref="S14:W15"/>
    <mergeCell ref="X14:Y15"/>
    <mergeCell ref="Z14:AD15"/>
    <mergeCell ref="G12:I15"/>
    <mergeCell ref="J12:K13"/>
    <mergeCell ref="L12:P13"/>
    <mergeCell ref="Q12:R13"/>
    <mergeCell ref="G5:I7"/>
    <mergeCell ref="A1:I2"/>
    <mergeCell ref="J5:AD7"/>
    <mergeCell ref="G8:I11"/>
    <mergeCell ref="J8:K9"/>
    <mergeCell ref="L8:P9"/>
    <mergeCell ref="Q8:R9"/>
    <mergeCell ref="S8:W9"/>
    <mergeCell ref="X8:Y9"/>
    <mergeCell ref="Z8:AD9"/>
    <mergeCell ref="J10:K11"/>
    <mergeCell ref="L10:P11"/>
    <mergeCell ref="Q10:R11"/>
    <mergeCell ref="S10:W11"/>
    <mergeCell ref="X10:AD11"/>
    <mergeCell ref="A8:F21"/>
    <mergeCell ref="A5:F7"/>
  </mergeCells>
  <phoneticPr fontId="1"/>
  <pageMargins left="0.7" right="0.7" top="0.75" bottom="0.75" header="0.3" footer="0.3"/>
  <pageSetup paperSize="9" scale="84"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3032-0848-4C7A-9563-3128DA330CD7}">
  <sheetPr>
    <tabColor rgb="FFFFC000"/>
  </sheetPr>
  <dimension ref="A1:AF62"/>
  <sheetViews>
    <sheetView showGridLines="0" showZeros="0" view="pageBreakPreview" zoomScaleNormal="100" zoomScaleSheetLayoutView="100" workbookViewId="0">
      <selection activeCell="W11" sqref="W11:AF11"/>
    </sheetView>
  </sheetViews>
  <sheetFormatPr defaultRowHeight="13.5" x14ac:dyDescent="0.4"/>
  <cols>
    <col min="1" max="43" width="2.625" style="3" customWidth="1"/>
    <col min="44" max="16384" width="9" style="3"/>
  </cols>
  <sheetData>
    <row r="1" spans="1:32" ht="12.95" customHeight="1" x14ac:dyDescent="0.4">
      <c r="A1" s="209" t="s">
        <v>138</v>
      </c>
      <c r="B1" s="209"/>
      <c r="C1" s="209"/>
      <c r="D1" s="209"/>
      <c r="E1" s="209"/>
      <c r="F1" s="209"/>
      <c r="G1" s="209"/>
      <c r="H1" s="209"/>
      <c r="I1" s="209"/>
      <c r="W1" s="4"/>
      <c r="X1" s="4"/>
      <c r="Y1" s="4"/>
      <c r="Z1" s="4"/>
      <c r="AA1" s="4"/>
      <c r="AB1" s="4"/>
      <c r="AC1" s="4"/>
      <c r="AD1" s="4"/>
    </row>
    <row r="2" spans="1:32" ht="12.95" customHeight="1" x14ac:dyDescent="0.4">
      <c r="A2" s="209"/>
      <c r="B2" s="209"/>
      <c r="C2" s="209"/>
      <c r="D2" s="209"/>
      <c r="E2" s="209"/>
      <c r="F2" s="209"/>
      <c r="G2" s="209"/>
      <c r="H2" s="209"/>
      <c r="I2" s="209"/>
      <c r="T2" s="4"/>
      <c r="U2" s="4"/>
      <c r="V2" s="4"/>
      <c r="W2" s="4"/>
      <c r="X2" s="322">
        <f>データシート!D6</f>
        <v>0</v>
      </c>
      <c r="Y2" s="322"/>
      <c r="Z2" s="322"/>
      <c r="AA2" s="322"/>
      <c r="AB2" s="322"/>
      <c r="AC2" s="322"/>
      <c r="AD2" s="322"/>
      <c r="AE2" s="322"/>
      <c r="AF2" s="322"/>
    </row>
    <row r="3" spans="1:32" ht="12.95" customHeight="1" x14ac:dyDescent="0.4">
      <c r="X3" s="322"/>
      <c r="Y3" s="322"/>
      <c r="Z3" s="322"/>
      <c r="AA3" s="322"/>
      <c r="AB3" s="322"/>
      <c r="AC3" s="322"/>
      <c r="AD3" s="322"/>
      <c r="AE3" s="322"/>
      <c r="AF3" s="322"/>
    </row>
    <row r="4" spans="1:32" ht="20.100000000000001" customHeight="1" x14ac:dyDescent="0.4">
      <c r="A4" s="217" t="s">
        <v>181</v>
      </c>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row>
    <row r="5" spans="1:32" ht="20.100000000000001" customHeight="1" x14ac:dyDescent="0.4">
      <c r="A5" s="46"/>
      <c r="B5" s="46"/>
      <c r="C5" s="46"/>
      <c r="D5" s="46"/>
      <c r="E5" s="46"/>
      <c r="F5" s="46"/>
      <c r="G5" s="46"/>
      <c r="H5" s="46"/>
      <c r="I5" s="46"/>
      <c r="J5" s="46"/>
      <c r="K5" s="46"/>
      <c r="L5" s="46"/>
      <c r="M5" s="46"/>
      <c r="N5" s="46"/>
      <c r="O5" s="46"/>
      <c r="P5" s="46"/>
      <c r="Q5" s="46"/>
      <c r="S5" s="46"/>
      <c r="T5" s="46"/>
      <c r="U5" s="46"/>
      <c r="V5" s="46"/>
      <c r="W5" s="46"/>
      <c r="X5" s="46"/>
      <c r="Y5" s="46"/>
      <c r="Z5" s="46"/>
      <c r="AA5" s="46"/>
      <c r="AB5" s="46"/>
      <c r="AC5" s="46"/>
      <c r="AD5" s="46"/>
      <c r="AE5" s="46"/>
      <c r="AF5" s="46"/>
    </row>
    <row r="6" spans="1:32" ht="12.95" customHeight="1" x14ac:dyDescent="0.4">
      <c r="A6" s="3" t="s">
        <v>27</v>
      </c>
    </row>
    <row r="7" spans="1:32" ht="12.95" customHeight="1" x14ac:dyDescent="0.4">
      <c r="A7" s="3" t="s">
        <v>28</v>
      </c>
      <c r="B7" s="3" t="s">
        <v>153</v>
      </c>
    </row>
    <row r="8" spans="1:32" ht="12.95" customHeight="1" x14ac:dyDescent="0.4">
      <c r="W8" s="89"/>
      <c r="X8" s="88"/>
      <c r="Z8" s="89"/>
      <c r="AA8" s="88"/>
      <c r="AB8" s="88"/>
    </row>
    <row r="9" spans="1:32" ht="20.100000000000001" customHeight="1" x14ac:dyDescent="0.4">
      <c r="N9" s="91" t="s">
        <v>332</v>
      </c>
      <c r="O9" s="88"/>
      <c r="P9" s="88"/>
      <c r="Q9" s="88"/>
      <c r="S9" s="88"/>
      <c r="T9" s="173" t="str">
        <f>IFERROR(IF(データシート!D37="買取",データシート!D20&amp;" - "&amp;データシート!G20&amp;"  "&amp;データシート!D21,データシート!D48&amp;"-"&amp;データシート!G48&amp;"  "&amp;データシート!D49),"")</f>
        <v xml:space="preserve">-  </v>
      </c>
      <c r="U9" s="173"/>
      <c r="V9" s="173"/>
      <c r="W9" s="173"/>
      <c r="X9" s="173"/>
      <c r="Y9" s="173"/>
      <c r="Z9" s="173"/>
      <c r="AA9" s="173"/>
      <c r="AB9" s="173"/>
      <c r="AC9" s="173"/>
      <c r="AD9" s="173"/>
      <c r="AE9" s="173"/>
      <c r="AF9" s="173"/>
    </row>
    <row r="10" spans="1:32" ht="20.100000000000001" customHeight="1" x14ac:dyDescent="0.4">
      <c r="Q10" s="178" t="s">
        <v>425</v>
      </c>
      <c r="R10" s="178"/>
      <c r="S10" s="178"/>
      <c r="T10" s="178"/>
      <c r="U10" s="178"/>
      <c r="V10" s="178">
        <f>IFERROR(IF(データシート!D37="買取",データシート!D22,データシート!D50),"")</f>
        <v>0</v>
      </c>
      <c r="W10" s="178"/>
      <c r="X10" s="178"/>
      <c r="Y10" s="178"/>
      <c r="Z10" s="178"/>
      <c r="AA10" s="178"/>
      <c r="AB10" s="178"/>
      <c r="AC10" s="178"/>
      <c r="AD10" s="178"/>
      <c r="AE10" s="178"/>
      <c r="AF10" s="178"/>
    </row>
    <row r="11" spans="1:32" ht="20.100000000000001" customHeight="1" x14ac:dyDescent="0.4">
      <c r="Q11" s="10" t="s">
        <v>426</v>
      </c>
      <c r="R11" s="10"/>
      <c r="S11" s="10"/>
      <c r="T11" s="10"/>
      <c r="U11" s="10"/>
      <c r="V11" s="10"/>
      <c r="W11" s="178" t="str">
        <f>IFERROR(IF(データシート!D37="買取",データシート!D23&amp;"  "&amp;データシート!D24,データシート!D51&amp;"  "&amp;データシート!D52),"")</f>
        <v xml:space="preserve">  </v>
      </c>
      <c r="X11" s="178"/>
      <c r="Y11" s="178"/>
      <c r="Z11" s="178"/>
      <c r="AA11" s="178"/>
      <c r="AB11" s="178"/>
      <c r="AC11" s="178"/>
      <c r="AD11" s="178"/>
      <c r="AE11" s="178"/>
      <c r="AF11" s="178"/>
    </row>
    <row r="12" spans="1:32" ht="20.100000000000001" customHeight="1" x14ac:dyDescent="0.4">
      <c r="Q12" s="209" t="s">
        <v>427</v>
      </c>
      <c r="R12" s="209"/>
      <c r="S12" s="209"/>
      <c r="T12" s="209"/>
      <c r="U12" s="209"/>
      <c r="V12" s="209"/>
      <c r="W12" s="209"/>
      <c r="X12" s="209"/>
      <c r="Y12" s="209"/>
      <c r="Z12" s="209"/>
      <c r="AA12" s="209"/>
      <c r="AB12" s="209"/>
      <c r="AC12" s="209"/>
      <c r="AD12" s="209"/>
      <c r="AE12" s="209"/>
      <c r="AF12" s="209"/>
    </row>
    <row r="13" spans="1:32" ht="12.95" customHeight="1" x14ac:dyDescent="0.4"/>
    <row r="14" spans="1:32" ht="12.95" customHeight="1" x14ac:dyDescent="0.4">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row>
    <row r="15" spans="1:32" ht="20.100000000000001" customHeight="1" x14ac:dyDescent="0.4">
      <c r="A15" s="209" t="s">
        <v>139</v>
      </c>
      <c r="B15" s="209"/>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row>
    <row r="16" spans="1:32" ht="12.95" customHeight="1" x14ac:dyDescent="0.4">
      <c r="A16" s="217"/>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row>
    <row r="17" spans="1:32" ht="12.95" customHeight="1" x14ac:dyDescent="0.4"/>
    <row r="18" spans="1:32" ht="20.100000000000001" customHeight="1" x14ac:dyDescent="0.4">
      <c r="A18" s="3" t="s">
        <v>140</v>
      </c>
    </row>
    <row r="19" spans="1:32" ht="20.100000000000001" customHeight="1" x14ac:dyDescent="0.4">
      <c r="A19" s="3" t="s">
        <v>141</v>
      </c>
    </row>
    <row r="20" spans="1:32" ht="20.100000000000001" customHeight="1" x14ac:dyDescent="0.4">
      <c r="A20" s="14"/>
      <c r="B20" s="14"/>
      <c r="C20" s="14"/>
      <c r="D20" s="14"/>
      <c r="E20" s="14"/>
      <c r="F20" s="14"/>
      <c r="G20" s="14"/>
      <c r="H20" s="14"/>
      <c r="I20" s="14"/>
      <c r="J20" s="14"/>
      <c r="K20" s="14"/>
      <c r="L20" s="14"/>
      <c r="M20" s="14"/>
      <c r="N20" s="14"/>
      <c r="O20" s="14"/>
      <c r="P20" s="14"/>
      <c r="Q20" s="14"/>
      <c r="R20" s="14"/>
      <c r="S20" s="14"/>
      <c r="T20" s="14"/>
      <c r="U20" s="14"/>
      <c r="V20" s="14"/>
      <c r="W20" s="14"/>
      <c r="X20" s="14"/>
      <c r="Y20" s="14"/>
    </row>
    <row r="21" spans="1:32" ht="20.100000000000001" customHeight="1" x14ac:dyDescent="0.4">
      <c r="A21" s="14" t="s">
        <v>142</v>
      </c>
      <c r="B21" s="14"/>
      <c r="C21" s="14"/>
      <c r="D21" s="14"/>
      <c r="E21" s="14"/>
      <c r="F21" s="14"/>
      <c r="G21" s="14"/>
      <c r="H21" s="14"/>
      <c r="I21" s="14"/>
      <c r="J21" s="14"/>
      <c r="K21" s="14"/>
      <c r="L21" s="14"/>
      <c r="M21" s="14"/>
      <c r="N21" s="14"/>
      <c r="O21" s="14"/>
      <c r="P21" s="14"/>
      <c r="Q21" s="14"/>
      <c r="R21" s="14"/>
      <c r="S21" s="14"/>
      <c r="T21" s="14"/>
      <c r="U21" s="14"/>
      <c r="V21" s="14"/>
      <c r="W21" s="14"/>
      <c r="X21" s="14"/>
      <c r="Y21" s="14"/>
    </row>
    <row r="22" spans="1:32" ht="20.100000000000001" customHeight="1" x14ac:dyDescent="0.4">
      <c r="C22" s="3" t="s">
        <v>151</v>
      </c>
    </row>
    <row r="23" spans="1:32" ht="20.100000000000001" customHeight="1" x14ac:dyDescent="0.4">
      <c r="A23" s="14"/>
      <c r="C23" s="14" t="s">
        <v>152</v>
      </c>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row>
    <row r="24" spans="1:32" ht="20.100000000000001" customHeight="1" x14ac:dyDescent="0.4">
      <c r="A24" s="35"/>
      <c r="B24" s="36"/>
      <c r="C24" s="36"/>
      <c r="D24" s="36"/>
      <c r="E24" s="36"/>
      <c r="F24" s="37"/>
      <c r="G24" s="37"/>
      <c r="H24" s="37"/>
      <c r="I24" s="37"/>
      <c r="J24" s="37"/>
      <c r="K24" s="37"/>
      <c r="L24" s="37"/>
      <c r="M24" s="37"/>
      <c r="N24" s="37"/>
      <c r="O24" s="37"/>
      <c r="P24" s="36"/>
      <c r="Q24" s="36"/>
      <c r="R24" s="36"/>
      <c r="S24" s="36"/>
      <c r="T24" s="36"/>
      <c r="U24" s="36"/>
      <c r="V24" s="36"/>
      <c r="W24" s="36"/>
      <c r="X24" s="36"/>
      <c r="Y24" s="36"/>
      <c r="Z24" s="36"/>
      <c r="AA24" s="36"/>
      <c r="AB24" s="36"/>
      <c r="AC24" s="36"/>
      <c r="AD24" s="36"/>
      <c r="AE24" s="37"/>
      <c r="AF24" s="38"/>
    </row>
    <row r="25" spans="1:32" ht="20.100000000000001" customHeight="1" x14ac:dyDescent="0.4">
      <c r="A25" s="12" t="s">
        <v>182</v>
      </c>
      <c r="B25" s="4"/>
      <c r="C25" s="4"/>
      <c r="D25" s="4"/>
      <c r="E25" s="4"/>
      <c r="F25" s="14"/>
      <c r="G25" s="14"/>
      <c r="H25" s="14"/>
      <c r="I25" s="4"/>
      <c r="J25" s="4"/>
      <c r="K25" s="4"/>
      <c r="L25" s="4"/>
      <c r="M25" s="4"/>
      <c r="N25" s="4"/>
      <c r="O25" s="4"/>
      <c r="P25" s="4"/>
      <c r="Q25" s="4"/>
      <c r="R25" s="14"/>
      <c r="S25" s="14"/>
      <c r="T25" s="14"/>
      <c r="U25" s="4"/>
      <c r="V25" s="4"/>
      <c r="W25" s="4"/>
      <c r="X25" s="4"/>
      <c r="Y25" s="4"/>
      <c r="Z25" s="4"/>
      <c r="AA25" s="4"/>
      <c r="AB25" s="4"/>
      <c r="AC25" s="4"/>
      <c r="AD25" s="4"/>
      <c r="AE25" s="14"/>
      <c r="AF25" s="19"/>
    </row>
    <row r="26" spans="1:32" ht="20.100000000000001" customHeight="1" x14ac:dyDescent="0.4">
      <c r="A26" s="12" t="s">
        <v>143</v>
      </c>
      <c r="B26" s="4"/>
      <c r="C26" s="4"/>
      <c r="D26" s="4"/>
      <c r="E26" s="4"/>
      <c r="F26" s="14"/>
      <c r="G26" s="14"/>
      <c r="H26" s="14"/>
      <c r="I26" s="14"/>
      <c r="J26" s="14"/>
      <c r="K26" s="4"/>
      <c r="L26" s="4"/>
      <c r="M26" s="4"/>
      <c r="N26" s="4"/>
      <c r="O26" s="4"/>
      <c r="P26" s="4"/>
      <c r="Q26" s="4"/>
      <c r="R26" s="4"/>
      <c r="S26" s="4"/>
      <c r="T26" s="14"/>
      <c r="U26" s="4"/>
      <c r="V26" s="4"/>
      <c r="W26" s="4"/>
      <c r="X26" s="4"/>
      <c r="Y26" s="4"/>
      <c r="Z26" s="4"/>
      <c r="AA26" s="4"/>
      <c r="AB26" s="4"/>
      <c r="AC26" s="4"/>
      <c r="AD26" s="4"/>
      <c r="AE26" s="14"/>
      <c r="AF26" s="19"/>
    </row>
    <row r="27" spans="1:32" ht="20.100000000000001" customHeight="1" x14ac:dyDescent="0.4">
      <c r="A27" s="39"/>
      <c r="B27" s="13"/>
      <c r="C27" s="13"/>
      <c r="D27" s="13"/>
      <c r="E27" s="13"/>
      <c r="F27" s="6"/>
      <c r="G27" s="6"/>
      <c r="H27" s="6"/>
      <c r="I27" s="6"/>
      <c r="J27" s="6"/>
      <c r="K27" s="6"/>
      <c r="L27" s="6"/>
      <c r="M27" s="6"/>
      <c r="N27" s="6"/>
      <c r="O27" s="6"/>
      <c r="P27" s="13"/>
      <c r="Q27" s="13"/>
      <c r="R27" s="13"/>
      <c r="S27" s="13"/>
      <c r="T27" s="13"/>
      <c r="U27" s="13"/>
      <c r="V27" s="13"/>
      <c r="W27" s="13"/>
      <c r="X27" s="13"/>
      <c r="Y27" s="13"/>
      <c r="Z27" s="13"/>
      <c r="AA27" s="13"/>
      <c r="AB27" s="13"/>
      <c r="AC27" s="13"/>
      <c r="AD27" s="13"/>
      <c r="AE27" s="6"/>
      <c r="AF27" s="40"/>
    </row>
    <row r="28" spans="1:32" ht="14.45" customHeight="1" x14ac:dyDescent="0.4">
      <c r="A28" s="15"/>
      <c r="B28" s="4"/>
      <c r="C28" s="4"/>
      <c r="D28" s="4"/>
      <c r="E28" s="4"/>
      <c r="F28" s="14"/>
      <c r="G28" s="14"/>
      <c r="H28" s="14"/>
      <c r="I28" s="4"/>
      <c r="J28" s="4"/>
      <c r="K28" s="14"/>
      <c r="L28" s="4"/>
      <c r="M28" s="4"/>
      <c r="N28" s="4"/>
      <c r="O28" s="4"/>
      <c r="P28" s="4"/>
      <c r="Q28" s="4"/>
      <c r="R28" s="4"/>
      <c r="S28" s="4"/>
      <c r="T28" s="4"/>
      <c r="U28" s="4"/>
      <c r="V28" s="4"/>
      <c r="W28" s="4"/>
      <c r="X28" s="4"/>
      <c r="Y28" s="4"/>
      <c r="Z28" s="4"/>
      <c r="AA28" s="4"/>
      <c r="AB28" s="4"/>
      <c r="AC28" s="4"/>
      <c r="AD28" s="4"/>
    </row>
    <row r="29" spans="1:32" ht="14.45" customHeight="1" x14ac:dyDescent="0.4">
      <c r="A29" s="4"/>
      <c r="B29" s="4"/>
      <c r="C29" s="4"/>
      <c r="D29" s="4"/>
      <c r="E29" s="4"/>
      <c r="F29" s="14"/>
      <c r="G29" s="14"/>
      <c r="H29" s="14"/>
      <c r="I29" s="4"/>
      <c r="J29" s="4"/>
      <c r="K29" s="4"/>
      <c r="L29" s="4"/>
      <c r="M29" s="4"/>
      <c r="N29" s="4"/>
      <c r="O29" s="4"/>
      <c r="P29" s="4"/>
      <c r="Q29" s="4"/>
      <c r="R29" s="14"/>
      <c r="S29" s="14"/>
      <c r="T29" s="14"/>
      <c r="U29" s="4"/>
      <c r="V29" s="4"/>
      <c r="W29" s="4"/>
      <c r="X29" s="4"/>
      <c r="Y29" s="4"/>
      <c r="Z29" s="4"/>
      <c r="AA29" s="4"/>
      <c r="AB29" s="4"/>
      <c r="AC29" s="4"/>
      <c r="AD29" s="4"/>
    </row>
    <row r="30" spans="1:32" s="5" customFormat="1" ht="14.45" customHeight="1" x14ac:dyDescent="0.4">
      <c r="A30" s="41" t="s">
        <v>145</v>
      </c>
      <c r="B30" s="41"/>
      <c r="C30" s="41" t="s">
        <v>146</v>
      </c>
      <c r="D30" s="41"/>
      <c r="E30" s="41"/>
      <c r="F30" s="42"/>
      <c r="G30" s="42"/>
      <c r="H30" s="42"/>
      <c r="I30" s="42"/>
      <c r="J30" s="42"/>
      <c r="K30" s="41"/>
      <c r="L30" s="41"/>
      <c r="M30" s="41"/>
      <c r="N30" s="41"/>
      <c r="O30" s="41"/>
      <c r="P30" s="41"/>
      <c r="Q30" s="41"/>
      <c r="R30" s="41"/>
      <c r="S30" s="41"/>
      <c r="T30" s="42"/>
      <c r="U30" s="41"/>
      <c r="V30" s="41"/>
      <c r="W30" s="41"/>
      <c r="X30" s="41"/>
      <c r="Y30" s="41"/>
      <c r="Z30" s="41"/>
      <c r="AA30" s="41"/>
      <c r="AB30" s="41"/>
      <c r="AC30" s="41"/>
      <c r="AD30" s="41"/>
    </row>
    <row r="31" spans="1:32" s="5" customFormat="1" ht="15.75" customHeight="1" x14ac:dyDescent="0.4">
      <c r="A31" s="43" t="s">
        <v>147</v>
      </c>
      <c r="C31" s="5" t="s">
        <v>148</v>
      </c>
    </row>
    <row r="32" spans="1:32" s="5" customFormat="1" ht="15.75" customHeight="1" x14ac:dyDescent="0.4">
      <c r="C32" s="5" t="s">
        <v>144</v>
      </c>
    </row>
    <row r="33" spans="1:3" s="5" customFormat="1" ht="15.75" customHeight="1" x14ac:dyDescent="0.4">
      <c r="A33" s="5" t="s">
        <v>149</v>
      </c>
      <c r="C33" s="5" t="s">
        <v>150</v>
      </c>
    </row>
    <row r="34" spans="1:3" ht="12.95" customHeight="1" x14ac:dyDescent="0.4"/>
    <row r="35" spans="1:3" ht="12.95" customHeight="1" x14ac:dyDescent="0.4"/>
    <row r="36" spans="1:3" ht="12.95" customHeight="1" x14ac:dyDescent="0.4"/>
    <row r="37" spans="1:3" ht="12.95" customHeight="1" x14ac:dyDescent="0.4"/>
    <row r="38" spans="1:3" ht="12.95" customHeight="1" x14ac:dyDescent="0.4"/>
    <row r="39" spans="1:3" ht="12.95" customHeight="1" x14ac:dyDescent="0.4"/>
    <row r="40" spans="1:3" ht="12.95" customHeight="1" x14ac:dyDescent="0.4"/>
    <row r="41" spans="1:3" ht="12.95" customHeight="1" x14ac:dyDescent="0.4"/>
    <row r="42" spans="1:3" ht="12.95" customHeight="1" x14ac:dyDescent="0.4"/>
    <row r="43" spans="1:3" ht="12.95" customHeight="1" x14ac:dyDescent="0.4"/>
    <row r="44" spans="1:3" ht="12.95" customHeight="1" x14ac:dyDescent="0.4"/>
    <row r="45" spans="1:3" ht="12.95" customHeight="1" x14ac:dyDescent="0.4"/>
    <row r="46" spans="1:3" ht="12.95" customHeight="1" x14ac:dyDescent="0.4"/>
    <row r="47" spans="1:3" ht="9.9499999999999993" customHeight="1" x14ac:dyDescent="0.4"/>
    <row r="48" spans="1:3" ht="9.9499999999999993" customHeight="1" x14ac:dyDescent="0.4"/>
    <row r="49" ht="9.9499999999999993" customHeight="1" x14ac:dyDescent="0.4"/>
    <row r="50" ht="9.9499999999999993" customHeight="1" x14ac:dyDescent="0.4"/>
    <row r="51" ht="9.9499999999999993" customHeight="1" x14ac:dyDescent="0.4"/>
    <row r="52" ht="9.9499999999999993" customHeight="1" x14ac:dyDescent="0.4"/>
    <row r="53" ht="9.9499999999999993" customHeight="1" x14ac:dyDescent="0.4"/>
    <row r="54" ht="9.9499999999999993" customHeight="1" x14ac:dyDescent="0.4"/>
    <row r="55" ht="9.9499999999999993" customHeight="1" x14ac:dyDescent="0.4"/>
    <row r="56" ht="9.9499999999999993" customHeight="1" x14ac:dyDescent="0.4"/>
    <row r="57" ht="9.9499999999999993" customHeight="1" x14ac:dyDescent="0.4"/>
    <row r="58" ht="9.9499999999999993" customHeight="1" x14ac:dyDescent="0.4"/>
    <row r="59" ht="9.9499999999999993" customHeight="1" x14ac:dyDescent="0.4"/>
    <row r="60" ht="9.9499999999999993" customHeight="1" x14ac:dyDescent="0.4"/>
    <row r="61" ht="9.9499999999999993" customHeight="1" x14ac:dyDescent="0.4"/>
    <row r="62" ht="9.9499999999999993" customHeight="1" x14ac:dyDescent="0.4"/>
  </sheetData>
  <sheetProtection algorithmName="SHA-512" hashValue="fAPmUi/YCH9I2fuFrPZVQXfEtKuAFKSDqJ0xgtPfRCLj7LET+CXfI+s344Dcf6o7SapfNv4WtjBVDeVG6YUb8Q==" saltValue="XlGQxY8ZosHL2z7HNuVY7Q==" spinCount="100000" sheet="1" objects="1" scenarios="1"/>
  <mergeCells count="11">
    <mergeCell ref="A1:I2"/>
    <mergeCell ref="A14:AD14"/>
    <mergeCell ref="A15:AD15"/>
    <mergeCell ref="A16:AD16"/>
    <mergeCell ref="A4:AF4"/>
    <mergeCell ref="Q12:AF12"/>
    <mergeCell ref="T9:AF9"/>
    <mergeCell ref="X2:AF3"/>
    <mergeCell ref="Q10:U10"/>
    <mergeCell ref="V10:AF10"/>
    <mergeCell ref="W11:AF11"/>
  </mergeCells>
  <phoneticPr fontId="1"/>
  <pageMargins left="0.7" right="0.7" top="0.75" bottom="0.75"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0</xdr:colOff>
                    <xdr:row>21</xdr:row>
                    <xdr:rowOff>9525</xdr:rowOff>
                  </from>
                  <to>
                    <xdr:col>2</xdr:col>
                    <xdr:colOff>104775</xdr:colOff>
                    <xdr:row>22</xdr:row>
                    <xdr:rowOff>9525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0</xdr:colOff>
                    <xdr:row>22</xdr:row>
                    <xdr:rowOff>9525</xdr:rowOff>
                  </from>
                  <to>
                    <xdr:col>2</xdr:col>
                    <xdr:colOff>104775</xdr:colOff>
                    <xdr:row>23</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551E-B035-4430-A660-E3DCAB4D3542}">
  <sheetPr>
    <tabColor rgb="FF002060"/>
  </sheetPr>
  <dimension ref="A1:AF61"/>
  <sheetViews>
    <sheetView showGridLines="0" showZeros="0" view="pageBreakPreview" zoomScaleNormal="100" zoomScaleSheetLayoutView="100" workbookViewId="0">
      <selection activeCell="V13" sqref="V13:AE13"/>
    </sheetView>
  </sheetViews>
  <sheetFormatPr defaultRowHeight="13.5" x14ac:dyDescent="0.4"/>
  <cols>
    <col min="1" max="43" width="2.625" style="3" customWidth="1"/>
    <col min="44" max="16384" width="9" style="3"/>
  </cols>
  <sheetData>
    <row r="1" spans="1:32" ht="12.95" customHeight="1" x14ac:dyDescent="0.4">
      <c r="A1" s="209" t="s">
        <v>154</v>
      </c>
      <c r="B1" s="209"/>
      <c r="C1" s="209"/>
      <c r="D1" s="209"/>
      <c r="E1" s="209"/>
      <c r="F1" s="209"/>
      <c r="G1" s="209"/>
      <c r="H1" s="209"/>
      <c r="I1" s="209"/>
      <c r="W1" s="4"/>
      <c r="X1" s="4"/>
      <c r="Y1" s="4"/>
      <c r="Z1" s="4"/>
      <c r="AA1" s="4"/>
      <c r="AB1" s="4"/>
      <c r="AC1" s="4"/>
      <c r="AD1" s="4"/>
    </row>
    <row r="2" spans="1:32" ht="12.95" customHeight="1" x14ac:dyDescent="0.4">
      <c r="A2" s="209"/>
      <c r="B2" s="209"/>
      <c r="C2" s="209"/>
      <c r="D2" s="209"/>
      <c r="E2" s="209"/>
      <c r="F2" s="209"/>
      <c r="G2" s="209"/>
      <c r="H2" s="209"/>
      <c r="I2" s="209"/>
      <c r="T2" s="4"/>
      <c r="U2" s="4"/>
      <c r="V2" s="4"/>
      <c r="W2" s="4"/>
      <c r="X2" s="322">
        <f>データシート!D6</f>
        <v>0</v>
      </c>
      <c r="Y2" s="322"/>
      <c r="Z2" s="322"/>
      <c r="AA2" s="322"/>
      <c r="AB2" s="322"/>
      <c r="AC2" s="322"/>
      <c r="AD2" s="322"/>
      <c r="AE2" s="322"/>
      <c r="AF2" s="322"/>
    </row>
    <row r="3" spans="1:32" ht="20.100000000000001" customHeight="1" x14ac:dyDescent="0.4">
      <c r="X3" s="322"/>
      <c r="Y3" s="322"/>
      <c r="Z3" s="322"/>
      <c r="AA3" s="322"/>
      <c r="AB3" s="322"/>
      <c r="AC3" s="322"/>
      <c r="AD3" s="322"/>
      <c r="AE3" s="322"/>
      <c r="AF3" s="322"/>
    </row>
    <row r="4" spans="1:32" ht="20.100000000000001" customHeight="1" x14ac:dyDescent="0.4">
      <c r="A4" s="217" t="s">
        <v>180</v>
      </c>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row>
    <row r="5" spans="1:32" ht="12.95" customHeight="1" x14ac:dyDescent="0.4"/>
    <row r="6" spans="1:32" ht="12.95" customHeight="1" x14ac:dyDescent="0.4">
      <c r="A6" s="3" t="s">
        <v>27</v>
      </c>
    </row>
    <row r="7" spans="1:32" ht="12.95" customHeight="1" x14ac:dyDescent="0.4">
      <c r="A7" s="3" t="s">
        <v>28</v>
      </c>
      <c r="B7" s="3" t="s">
        <v>29</v>
      </c>
    </row>
    <row r="8" spans="1:32" ht="12.95" customHeight="1" x14ac:dyDescent="0.4">
      <c r="T8" s="90"/>
      <c r="U8" s="10"/>
      <c r="W8" s="324"/>
      <c r="X8" s="217"/>
      <c r="Y8" s="217"/>
    </row>
    <row r="9" spans="1:32" ht="20.100000000000001" customHeight="1" x14ac:dyDescent="0.4">
      <c r="N9" s="3" t="s">
        <v>331</v>
      </c>
      <c r="P9" s="88"/>
      <c r="Q9" s="88"/>
      <c r="R9" s="88"/>
      <c r="S9" s="88"/>
      <c r="T9" s="173" t="str">
        <f>データシート!D20&amp;"-"&amp;データシート!G20&amp;"  "&amp;データシート!D21</f>
        <v xml:space="preserve">-  </v>
      </c>
      <c r="U9" s="173"/>
      <c r="V9" s="173"/>
      <c r="W9" s="173"/>
      <c r="X9" s="173"/>
      <c r="Y9" s="173"/>
      <c r="Z9" s="173"/>
      <c r="AA9" s="173"/>
      <c r="AB9" s="173"/>
      <c r="AC9" s="173"/>
      <c r="AD9" s="173"/>
      <c r="AE9" s="173"/>
      <c r="AF9" s="173"/>
    </row>
    <row r="10" spans="1:32" ht="20.100000000000001" customHeight="1" x14ac:dyDescent="0.4">
      <c r="Q10" s="3" t="s">
        <v>30</v>
      </c>
      <c r="V10" s="178">
        <f>データシート!D22</f>
        <v>0</v>
      </c>
      <c r="W10" s="178"/>
      <c r="X10" s="178"/>
      <c r="Y10" s="178"/>
      <c r="Z10" s="178"/>
      <c r="AA10" s="178"/>
      <c r="AB10" s="178"/>
      <c r="AC10" s="178"/>
      <c r="AD10" s="178"/>
      <c r="AE10" s="178"/>
      <c r="AF10" s="178"/>
    </row>
    <row r="11" spans="1:32" ht="20.100000000000001" customHeight="1" x14ac:dyDescent="0.4">
      <c r="Q11" s="3" t="s">
        <v>31</v>
      </c>
      <c r="W11" s="178" t="str">
        <f>データシート!D23&amp;"  "&amp;データシート!D24</f>
        <v xml:space="preserve">  </v>
      </c>
      <c r="X11" s="178"/>
      <c r="Y11" s="178"/>
      <c r="Z11" s="178"/>
      <c r="AA11" s="178"/>
      <c r="AB11" s="178"/>
      <c r="AC11" s="178"/>
      <c r="AD11" s="178"/>
      <c r="AF11" s="59" t="s">
        <v>73</v>
      </c>
    </row>
    <row r="12" spans="1:32" ht="20.100000000000001" customHeight="1" x14ac:dyDescent="0.4">
      <c r="N12" s="5"/>
      <c r="S12" s="5" t="s">
        <v>378</v>
      </c>
    </row>
    <row r="13" spans="1:32" ht="20.100000000000001" customHeight="1" x14ac:dyDescent="0.4">
      <c r="O13" s="3" t="s">
        <v>155</v>
      </c>
      <c r="V13" s="178">
        <f>IFERROR(IF(データシート!D37="買取","",データシート!D50),"")</f>
        <v>0</v>
      </c>
      <c r="W13" s="178"/>
      <c r="X13" s="178"/>
      <c r="Y13" s="178"/>
      <c r="Z13" s="178"/>
      <c r="AA13" s="178"/>
      <c r="AB13" s="178"/>
      <c r="AC13" s="178"/>
      <c r="AD13" s="178"/>
      <c r="AE13" s="178"/>
      <c r="AF13" s="3" t="s">
        <v>34</v>
      </c>
    </row>
    <row r="14" spans="1:32" ht="12.95" customHeight="1" x14ac:dyDescent="0.4">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row>
    <row r="15" spans="1:32" ht="20.100000000000001" customHeight="1" x14ac:dyDescent="0.4">
      <c r="A15" s="209" t="s">
        <v>156</v>
      </c>
      <c r="B15" s="209"/>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row>
    <row r="16" spans="1:32" ht="12.95" customHeight="1" x14ac:dyDescent="0.4"/>
    <row r="17" spans="1:32" ht="20.100000000000001" customHeight="1" x14ac:dyDescent="0.4">
      <c r="A17" s="3" t="s">
        <v>157</v>
      </c>
    </row>
    <row r="18" spans="1:32" ht="20.100000000000001" customHeight="1" x14ac:dyDescent="0.4">
      <c r="A18" s="3" t="s">
        <v>158</v>
      </c>
    </row>
    <row r="19" spans="1:32" ht="20.100000000000001" customHeight="1" x14ac:dyDescent="0.4">
      <c r="A19" s="14"/>
      <c r="B19" s="14"/>
      <c r="C19" s="14"/>
      <c r="D19" s="14"/>
      <c r="E19" s="14"/>
      <c r="F19" s="14"/>
      <c r="G19" s="14"/>
      <c r="H19" s="14"/>
      <c r="I19" s="14"/>
      <c r="J19" s="14"/>
      <c r="K19" s="14"/>
      <c r="L19" s="14"/>
      <c r="M19" s="14"/>
      <c r="N19" s="14"/>
      <c r="O19" s="14"/>
      <c r="P19" s="14"/>
      <c r="Q19" s="14"/>
      <c r="R19" s="14"/>
      <c r="S19" s="14"/>
      <c r="T19" s="14"/>
      <c r="U19" s="14"/>
      <c r="V19" s="14"/>
      <c r="W19" s="14"/>
      <c r="X19" s="14"/>
      <c r="Y19" s="14"/>
    </row>
    <row r="20" spans="1:32" ht="20.100000000000001" customHeight="1" x14ac:dyDescent="0.4">
      <c r="A20" s="14" t="s">
        <v>159</v>
      </c>
      <c r="B20" s="14"/>
      <c r="C20" s="14"/>
      <c r="D20" s="14"/>
      <c r="E20" s="14"/>
      <c r="F20" s="14"/>
      <c r="G20" s="14"/>
      <c r="H20" s="14"/>
      <c r="I20" s="14"/>
      <c r="J20" s="14"/>
      <c r="K20" s="14"/>
      <c r="L20" s="14"/>
      <c r="M20" s="14"/>
      <c r="N20" s="14"/>
      <c r="O20" s="14"/>
      <c r="P20" s="14"/>
      <c r="Q20" s="14"/>
      <c r="R20" s="14"/>
      <c r="S20" s="14"/>
      <c r="T20" s="14"/>
      <c r="U20" s="14"/>
      <c r="V20" s="14"/>
      <c r="W20" s="14"/>
      <c r="X20" s="14"/>
      <c r="Y20" s="14"/>
    </row>
    <row r="21" spans="1:32" ht="12.95" customHeight="1" x14ac:dyDescent="0.4"/>
    <row r="22" spans="1:32" ht="20.100000000000001" customHeight="1" x14ac:dyDescent="0.4">
      <c r="A22" s="14" t="s">
        <v>160</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row>
    <row r="23" spans="1:32" ht="20.100000000000001" customHeight="1" x14ac:dyDescent="0.4">
      <c r="A23" s="4" t="s">
        <v>161</v>
      </c>
      <c r="B23" s="4"/>
      <c r="C23" s="4"/>
      <c r="D23" s="4"/>
      <c r="E23" s="4"/>
      <c r="F23" s="14"/>
      <c r="G23" s="14"/>
      <c r="H23" s="14"/>
      <c r="I23" s="14"/>
      <c r="J23" s="14"/>
      <c r="K23" s="14"/>
      <c r="L23" s="14"/>
      <c r="M23" s="14"/>
      <c r="N23" s="14"/>
      <c r="O23" s="14"/>
      <c r="P23" s="4"/>
      <c r="Q23" s="4"/>
      <c r="R23" s="4"/>
      <c r="S23" s="4"/>
      <c r="T23" s="4"/>
      <c r="U23" s="4"/>
      <c r="V23" s="4"/>
      <c r="W23" s="4"/>
      <c r="X23" s="4"/>
      <c r="Y23" s="4"/>
      <c r="Z23" s="4"/>
      <c r="AA23" s="4"/>
      <c r="AB23" s="4"/>
      <c r="AC23" s="4"/>
      <c r="AD23" s="4"/>
      <c r="AE23" s="14"/>
      <c r="AF23" s="14"/>
    </row>
    <row r="24" spans="1:32" ht="20.100000000000001" customHeight="1" x14ac:dyDescent="0.4">
      <c r="A24" s="4" t="s">
        <v>162</v>
      </c>
      <c r="B24" s="4"/>
      <c r="C24" s="4"/>
      <c r="D24" s="4"/>
      <c r="E24" s="4"/>
      <c r="F24" s="14"/>
      <c r="G24" s="14"/>
      <c r="H24" s="14"/>
      <c r="I24" s="4"/>
      <c r="J24" s="4"/>
      <c r="K24" s="4"/>
      <c r="L24" s="4"/>
      <c r="M24" s="4"/>
      <c r="N24" s="4"/>
      <c r="O24" s="4"/>
      <c r="P24" s="4"/>
      <c r="Q24" s="4"/>
      <c r="R24" s="14"/>
      <c r="S24" s="14"/>
      <c r="T24" s="14"/>
      <c r="U24" s="4"/>
      <c r="V24" s="4"/>
      <c r="W24" s="4"/>
      <c r="X24" s="4"/>
      <c r="Y24" s="4"/>
      <c r="Z24" s="4"/>
      <c r="AA24" s="4"/>
      <c r="AB24" s="4"/>
      <c r="AC24" s="4"/>
      <c r="AD24" s="4"/>
      <c r="AE24" s="14"/>
      <c r="AF24" s="14"/>
    </row>
    <row r="25" spans="1:32" ht="20.100000000000001" customHeight="1" x14ac:dyDescent="0.4">
      <c r="A25" s="4"/>
      <c r="B25" s="4"/>
      <c r="C25" s="4"/>
      <c r="D25" s="4"/>
      <c r="E25" s="4"/>
      <c r="F25" s="14"/>
      <c r="G25" s="14"/>
      <c r="H25" s="14"/>
      <c r="I25" s="14"/>
      <c r="J25" s="14"/>
      <c r="K25" s="4"/>
      <c r="L25" s="4"/>
      <c r="M25" s="4"/>
      <c r="N25" s="4"/>
      <c r="O25" s="4"/>
      <c r="P25" s="4"/>
      <c r="Q25" s="4"/>
      <c r="R25" s="4"/>
      <c r="S25" s="4"/>
      <c r="T25" s="14"/>
      <c r="U25" s="4"/>
      <c r="V25" s="4"/>
      <c r="W25" s="4"/>
      <c r="X25" s="4"/>
      <c r="Y25" s="4"/>
      <c r="Z25" s="4"/>
      <c r="AA25" s="4"/>
      <c r="AB25" s="4"/>
      <c r="AC25" s="4"/>
      <c r="AD25" s="4"/>
      <c r="AE25" s="14"/>
      <c r="AF25" s="14"/>
    </row>
    <row r="26" spans="1:32" s="45" customFormat="1" ht="22.5" customHeight="1" x14ac:dyDescent="0.4">
      <c r="A26" s="323" t="s">
        <v>40</v>
      </c>
      <c r="B26" s="323"/>
      <c r="C26" s="323"/>
      <c r="D26" s="323"/>
      <c r="E26" s="323"/>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row>
    <row r="27" spans="1:32" ht="14.45" customHeight="1" x14ac:dyDescent="0.4">
      <c r="A27" s="15"/>
      <c r="B27" s="4"/>
      <c r="C27" s="4"/>
      <c r="D27" s="4"/>
      <c r="E27" s="4"/>
      <c r="F27" s="14"/>
      <c r="G27" s="14"/>
      <c r="H27" s="14"/>
      <c r="I27" s="4"/>
      <c r="J27" s="4"/>
      <c r="K27" s="14"/>
      <c r="L27" s="4"/>
      <c r="M27" s="4"/>
      <c r="N27" s="4"/>
      <c r="O27" s="4"/>
      <c r="P27" s="4"/>
      <c r="Q27" s="4"/>
      <c r="R27" s="4"/>
      <c r="S27" s="4"/>
      <c r="T27" s="4"/>
      <c r="U27" s="4"/>
      <c r="V27" s="4"/>
      <c r="W27" s="4"/>
      <c r="X27" s="4"/>
      <c r="Y27" s="4"/>
      <c r="Z27" s="4"/>
      <c r="AA27" s="4"/>
      <c r="AB27" s="4"/>
      <c r="AC27" s="4"/>
      <c r="AD27" s="4"/>
    </row>
    <row r="28" spans="1:32" ht="20.100000000000001" customHeight="1" x14ac:dyDescent="0.4">
      <c r="A28" s="44" t="s">
        <v>163</v>
      </c>
      <c r="B28" s="4" t="s">
        <v>164</v>
      </c>
      <c r="C28" s="4"/>
      <c r="D28" s="4"/>
      <c r="E28" s="4"/>
      <c r="F28" s="14"/>
      <c r="G28" s="14"/>
      <c r="H28" s="14"/>
      <c r="I28" s="4"/>
      <c r="J28" s="4"/>
      <c r="K28" s="4"/>
      <c r="L28" s="4"/>
      <c r="M28" s="4"/>
      <c r="N28" s="4"/>
      <c r="O28" s="4"/>
      <c r="P28" s="4"/>
      <c r="Q28" s="4"/>
      <c r="R28" s="14"/>
      <c r="S28" s="14"/>
      <c r="T28" s="14"/>
      <c r="U28" s="4"/>
      <c r="V28" s="4"/>
      <c r="W28" s="4"/>
      <c r="X28" s="4"/>
      <c r="Y28" s="4"/>
      <c r="Z28" s="4"/>
      <c r="AA28" s="4"/>
      <c r="AB28" s="4"/>
      <c r="AC28" s="4"/>
      <c r="AD28" s="4"/>
    </row>
    <row r="29" spans="1:32" ht="20.100000000000001" customHeight="1" x14ac:dyDescent="0.4">
      <c r="A29" s="4"/>
      <c r="B29" s="4" t="s">
        <v>165</v>
      </c>
      <c r="C29" s="4"/>
      <c r="D29" s="4"/>
      <c r="E29" s="4"/>
      <c r="F29" s="14"/>
      <c r="G29" s="14"/>
      <c r="H29" s="14"/>
      <c r="I29" s="14"/>
      <c r="J29" s="14"/>
      <c r="K29" s="4"/>
      <c r="L29" s="4"/>
      <c r="M29" s="4"/>
      <c r="N29" s="4"/>
      <c r="O29" s="4"/>
      <c r="P29" s="4"/>
      <c r="Q29" s="4"/>
      <c r="R29" s="4"/>
      <c r="S29" s="4"/>
      <c r="T29" s="14"/>
      <c r="U29" s="4"/>
      <c r="V29" s="4"/>
      <c r="W29" s="4"/>
      <c r="X29" s="4"/>
      <c r="Y29" s="4"/>
      <c r="Z29" s="4"/>
      <c r="AA29" s="4"/>
      <c r="AB29" s="4"/>
      <c r="AC29" s="4"/>
      <c r="AD29" s="4"/>
    </row>
    <row r="30" spans="1:32" ht="20.100000000000001" customHeight="1" x14ac:dyDescent="0.4">
      <c r="A30" s="34"/>
      <c r="B30" s="3" t="s">
        <v>166</v>
      </c>
    </row>
    <row r="31" spans="1:32" ht="20.100000000000001" customHeight="1" x14ac:dyDescent="0.4">
      <c r="A31" s="44" t="s">
        <v>167</v>
      </c>
      <c r="B31" s="3" t="s">
        <v>168</v>
      </c>
    </row>
    <row r="32" spans="1:32" ht="20.100000000000001" customHeight="1" x14ac:dyDescent="0.4">
      <c r="B32" s="3" t="s">
        <v>169</v>
      </c>
    </row>
    <row r="33" spans="1:2" ht="20.100000000000001" customHeight="1" x14ac:dyDescent="0.4">
      <c r="A33" s="44" t="s">
        <v>170</v>
      </c>
      <c r="B33" s="3" t="s">
        <v>171</v>
      </c>
    </row>
    <row r="34" spans="1:2" ht="20.100000000000001" customHeight="1" x14ac:dyDescent="0.4">
      <c r="B34" s="3" t="s">
        <v>172</v>
      </c>
    </row>
    <row r="35" spans="1:2" ht="20.100000000000001" customHeight="1" x14ac:dyDescent="0.4">
      <c r="A35" s="44" t="s">
        <v>173</v>
      </c>
      <c r="B35" s="3" t="s">
        <v>175</v>
      </c>
    </row>
    <row r="36" spans="1:2" ht="20.100000000000001" customHeight="1" x14ac:dyDescent="0.4">
      <c r="B36" s="3" t="s">
        <v>174</v>
      </c>
    </row>
    <row r="37" spans="1:2" ht="20.100000000000001" customHeight="1" x14ac:dyDescent="0.4">
      <c r="A37" s="44" t="s">
        <v>176</v>
      </c>
      <c r="B37" s="3" t="s">
        <v>177</v>
      </c>
    </row>
    <row r="38" spans="1:2" ht="20.100000000000001" customHeight="1" x14ac:dyDescent="0.4">
      <c r="B38" s="3" t="s">
        <v>178</v>
      </c>
    </row>
    <row r="39" spans="1:2" ht="12.95" customHeight="1" x14ac:dyDescent="0.4"/>
    <row r="40" spans="1:2" ht="12.95" customHeight="1" x14ac:dyDescent="0.4"/>
    <row r="41" spans="1:2" s="5" customFormat="1" ht="12.95" customHeight="1" x14ac:dyDescent="0.4">
      <c r="A41" s="5" t="s">
        <v>179</v>
      </c>
    </row>
    <row r="42" spans="1:2" ht="12.95" customHeight="1" x14ac:dyDescent="0.4"/>
    <row r="43" spans="1:2" ht="12.95" customHeight="1" x14ac:dyDescent="0.4"/>
    <row r="44" spans="1:2" ht="12.95" customHeight="1" x14ac:dyDescent="0.4"/>
    <row r="45" spans="1:2" ht="12.95" customHeight="1" x14ac:dyDescent="0.4"/>
    <row r="46" spans="1:2" ht="9.9499999999999993" customHeight="1" x14ac:dyDescent="0.4"/>
    <row r="47" spans="1:2" ht="9.9499999999999993" customHeight="1" x14ac:dyDescent="0.4"/>
    <row r="48" spans="1:2" ht="9.9499999999999993" customHeight="1" x14ac:dyDescent="0.4"/>
    <row r="49" ht="9.9499999999999993" customHeight="1" x14ac:dyDescent="0.4"/>
    <row r="50" ht="9.9499999999999993" customHeight="1" x14ac:dyDescent="0.4"/>
    <row r="51" ht="9.9499999999999993" customHeight="1" x14ac:dyDescent="0.4"/>
    <row r="52" ht="9.9499999999999993" customHeight="1" x14ac:dyDescent="0.4"/>
    <row r="53" ht="9.9499999999999993" customHeight="1" x14ac:dyDescent="0.4"/>
    <row r="54" ht="9.9499999999999993" customHeight="1" x14ac:dyDescent="0.4"/>
    <row r="55" ht="9.9499999999999993" customHeight="1" x14ac:dyDescent="0.4"/>
    <row r="56" ht="9.9499999999999993" customHeight="1" x14ac:dyDescent="0.4"/>
    <row r="57" ht="9.9499999999999993" customHeight="1" x14ac:dyDescent="0.4"/>
    <row r="58" ht="9.9499999999999993" customHeight="1" x14ac:dyDescent="0.4"/>
    <row r="59" ht="9.9499999999999993" customHeight="1" x14ac:dyDescent="0.4"/>
    <row r="60" ht="9.9499999999999993" customHeight="1" x14ac:dyDescent="0.4"/>
    <row r="61" ht="9.9499999999999993" customHeight="1" x14ac:dyDescent="0.4"/>
  </sheetData>
  <sheetProtection algorithmName="SHA-512" hashValue="6MRodLqOx0++xU0VvvfbCXFMMX40g9mRl0fhh61WZ93DaDpiHgfb6M5N/1rbit6Ijd3miE13FEKNb/jjJktLMA==" saltValue="EhR7jkiMcficuQhZABXfeA==" spinCount="100000" sheet="1" objects="1" scenarios="1"/>
  <mergeCells count="11">
    <mergeCell ref="A1:I2"/>
    <mergeCell ref="A14:AD14"/>
    <mergeCell ref="A15:AD15"/>
    <mergeCell ref="A26:AF26"/>
    <mergeCell ref="A4:AF4"/>
    <mergeCell ref="W8:Y8"/>
    <mergeCell ref="V10:AF10"/>
    <mergeCell ref="W11:AD11"/>
    <mergeCell ref="V13:AE13"/>
    <mergeCell ref="T9:AF9"/>
    <mergeCell ref="X2:AF3"/>
  </mergeCells>
  <phoneticPr fontId="1"/>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6F975-67BC-425B-B7FC-E91AB711861A}">
  <sheetPr>
    <tabColor rgb="FFFFFF00"/>
  </sheetPr>
  <dimension ref="A1:AD30"/>
  <sheetViews>
    <sheetView showGridLines="0" view="pageBreakPreview" zoomScaleNormal="100" zoomScaleSheetLayoutView="100" workbookViewId="0">
      <selection activeCell="P24" sqref="P24:AD24"/>
    </sheetView>
  </sheetViews>
  <sheetFormatPr defaultRowHeight="13.5" x14ac:dyDescent="0.4"/>
  <cols>
    <col min="1" max="32" width="2.625" style="3" customWidth="1"/>
    <col min="33" max="16384" width="9" style="3"/>
  </cols>
  <sheetData>
    <row r="1" spans="1:30" x14ac:dyDescent="0.4">
      <c r="P1" s="3" t="s">
        <v>73</v>
      </c>
    </row>
    <row r="2" spans="1:30" x14ac:dyDescent="0.4">
      <c r="A2" s="3" t="s">
        <v>401</v>
      </c>
      <c r="T2" s="211" t="s">
        <v>402</v>
      </c>
      <c r="U2" s="211"/>
      <c r="V2" s="211"/>
      <c r="W2" s="325"/>
      <c r="X2" s="325"/>
      <c r="Y2" s="325"/>
      <c r="Z2" s="325"/>
      <c r="AA2" s="325"/>
      <c r="AB2" s="325"/>
      <c r="AC2" s="325"/>
      <c r="AD2" s="325"/>
    </row>
    <row r="3" spans="1:30" x14ac:dyDescent="0.4">
      <c r="Y3" s="3" t="s">
        <v>25</v>
      </c>
      <c r="AD3" s="3" t="s">
        <v>26</v>
      </c>
    </row>
    <row r="4" spans="1:30" x14ac:dyDescent="0.4">
      <c r="W4" s="3" t="s">
        <v>403</v>
      </c>
    </row>
    <row r="6" spans="1:30" x14ac:dyDescent="0.4">
      <c r="A6" s="3" t="s">
        <v>404</v>
      </c>
    </row>
    <row r="7" spans="1:30" x14ac:dyDescent="0.4">
      <c r="A7" s="3" t="s">
        <v>405</v>
      </c>
    </row>
    <row r="9" spans="1:30" ht="15.75" x14ac:dyDescent="0.4">
      <c r="N9" s="3" t="s">
        <v>415</v>
      </c>
    </row>
    <row r="10" spans="1:30" x14ac:dyDescent="0.4">
      <c r="R10" s="3" t="s">
        <v>406</v>
      </c>
    </row>
    <row r="11" spans="1:30" x14ac:dyDescent="0.4">
      <c r="R11" s="3" t="s">
        <v>407</v>
      </c>
      <c r="AD11" s="59" t="s">
        <v>73</v>
      </c>
    </row>
    <row r="12" spans="1:30" x14ac:dyDescent="0.4">
      <c r="R12" s="5" t="s">
        <v>408</v>
      </c>
    </row>
    <row r="14" spans="1:30" x14ac:dyDescent="0.4">
      <c r="A14" s="217" t="s">
        <v>409</v>
      </c>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row>
    <row r="15" spans="1:30" x14ac:dyDescent="0.4">
      <c r="A15" s="217" t="s">
        <v>410</v>
      </c>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row>
    <row r="16" spans="1:30" x14ac:dyDescent="0.4">
      <c r="A16" s="217" t="s">
        <v>411</v>
      </c>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row>
    <row r="18" spans="1:30" x14ac:dyDescent="0.4">
      <c r="B18" s="3" t="s">
        <v>412</v>
      </c>
    </row>
    <row r="20" spans="1:30" x14ac:dyDescent="0.4">
      <c r="A20" s="3" t="s">
        <v>416</v>
      </c>
    </row>
    <row r="21" spans="1:30" x14ac:dyDescent="0.4">
      <c r="A21" s="3" t="s">
        <v>413</v>
      </c>
    </row>
    <row r="23" spans="1:30" x14ac:dyDescent="0.4">
      <c r="B23" s="3" t="s">
        <v>414</v>
      </c>
    </row>
    <row r="24" spans="1:30" x14ac:dyDescent="0.4">
      <c r="A24" s="197" t="s">
        <v>55</v>
      </c>
      <c r="B24" s="198"/>
      <c r="C24" s="198"/>
      <c r="D24" s="198"/>
      <c r="E24" s="199"/>
      <c r="F24" s="7" t="s">
        <v>56</v>
      </c>
      <c r="G24" s="8"/>
      <c r="H24" s="8"/>
      <c r="I24" s="8"/>
      <c r="J24" s="8"/>
      <c r="K24" s="8"/>
      <c r="L24" s="8"/>
      <c r="M24" s="8"/>
      <c r="N24" s="8"/>
      <c r="O24" s="8"/>
      <c r="P24" s="176"/>
      <c r="Q24" s="176"/>
      <c r="R24" s="176"/>
      <c r="S24" s="176"/>
      <c r="T24" s="176"/>
      <c r="U24" s="176"/>
      <c r="V24" s="176"/>
      <c r="W24" s="176"/>
      <c r="X24" s="176"/>
      <c r="Y24" s="176"/>
      <c r="Z24" s="176"/>
      <c r="AA24" s="176"/>
      <c r="AB24" s="176"/>
      <c r="AC24" s="176"/>
      <c r="AD24" s="177"/>
    </row>
    <row r="25" spans="1:30" x14ac:dyDescent="0.4">
      <c r="A25" s="203"/>
      <c r="B25" s="201"/>
      <c r="C25" s="201"/>
      <c r="D25" s="201"/>
      <c r="E25" s="202"/>
      <c r="F25" s="7" t="s">
        <v>57</v>
      </c>
      <c r="G25" s="8"/>
      <c r="H25" s="8"/>
      <c r="I25" s="326"/>
      <c r="J25" s="280"/>
      <c r="K25" s="280"/>
      <c r="L25" s="280"/>
      <c r="M25" s="280"/>
      <c r="N25" s="280"/>
      <c r="O25" s="280"/>
      <c r="P25" s="280"/>
      <c r="Q25" s="282"/>
      <c r="R25" s="7" t="s">
        <v>59</v>
      </c>
      <c r="S25" s="8"/>
      <c r="T25" s="8"/>
      <c r="U25" s="326"/>
      <c r="V25" s="280"/>
      <c r="W25" s="280"/>
      <c r="X25" s="280"/>
      <c r="Y25" s="280"/>
      <c r="Z25" s="280"/>
      <c r="AA25" s="280"/>
      <c r="AB25" s="280"/>
      <c r="AC25" s="280"/>
      <c r="AD25" s="282"/>
    </row>
    <row r="26" spans="1:30" x14ac:dyDescent="0.4">
      <c r="A26" s="204"/>
      <c r="B26" s="205"/>
      <c r="C26" s="205"/>
      <c r="D26" s="205"/>
      <c r="E26" s="206"/>
      <c r="F26" s="6" t="s">
        <v>58</v>
      </c>
      <c r="G26" s="6"/>
      <c r="H26" s="6"/>
      <c r="I26" s="6"/>
      <c r="J26" s="6"/>
      <c r="K26" s="207"/>
      <c r="L26" s="207"/>
      <c r="M26" s="207"/>
      <c r="N26" s="207"/>
      <c r="O26" s="207"/>
      <c r="P26" s="207"/>
      <c r="Q26" s="207"/>
      <c r="R26" s="207"/>
      <c r="S26" s="207"/>
      <c r="T26" s="6" t="s">
        <v>60</v>
      </c>
      <c r="U26" s="207"/>
      <c r="V26" s="207"/>
      <c r="W26" s="207"/>
      <c r="X26" s="207"/>
      <c r="Y26" s="207"/>
      <c r="Z26" s="207"/>
      <c r="AA26" s="207"/>
      <c r="AB26" s="207"/>
      <c r="AC26" s="207"/>
      <c r="AD26" s="327"/>
    </row>
    <row r="27" spans="1:30" x14ac:dyDescent="0.4">
      <c r="A27" s="197" t="s">
        <v>61</v>
      </c>
      <c r="B27" s="198"/>
      <c r="C27" s="198"/>
      <c r="D27" s="198"/>
      <c r="E27" s="199"/>
      <c r="F27" s="7" t="s">
        <v>62</v>
      </c>
      <c r="G27" s="8"/>
      <c r="H27" s="8"/>
      <c r="I27" s="8"/>
      <c r="J27" s="8"/>
      <c r="K27" s="8"/>
      <c r="L27" s="8"/>
      <c r="M27" s="8"/>
      <c r="N27" s="8"/>
      <c r="O27" s="8"/>
      <c r="P27" s="176"/>
      <c r="Q27" s="176"/>
      <c r="R27" s="176"/>
      <c r="S27" s="176"/>
      <c r="T27" s="176"/>
      <c r="U27" s="176"/>
      <c r="V27" s="176"/>
      <c r="W27" s="176"/>
      <c r="X27" s="176"/>
      <c r="Y27" s="176"/>
      <c r="Z27" s="176"/>
      <c r="AA27" s="176"/>
      <c r="AB27" s="176"/>
      <c r="AC27" s="176"/>
      <c r="AD27" s="177"/>
    </row>
    <row r="28" spans="1:30" x14ac:dyDescent="0.4">
      <c r="A28" s="200"/>
      <c r="B28" s="201"/>
      <c r="C28" s="201"/>
      <c r="D28" s="201"/>
      <c r="E28" s="202"/>
      <c r="F28" s="7" t="s">
        <v>63</v>
      </c>
      <c r="G28" s="8"/>
      <c r="H28" s="8"/>
      <c r="I28" s="208"/>
      <c r="J28" s="208"/>
      <c r="K28" s="8" t="s">
        <v>64</v>
      </c>
      <c r="L28" s="175"/>
      <c r="M28" s="175"/>
      <c r="N28" s="175"/>
      <c r="O28" s="175"/>
      <c r="P28" s="176"/>
      <c r="Q28" s="176"/>
      <c r="R28" s="176"/>
      <c r="S28" s="176"/>
      <c r="T28" s="176"/>
      <c r="U28" s="176"/>
      <c r="V28" s="176"/>
      <c r="W28" s="176"/>
      <c r="X28" s="176"/>
      <c r="Y28" s="176"/>
      <c r="Z28" s="176"/>
      <c r="AA28" s="176"/>
      <c r="AB28" s="176"/>
      <c r="AC28" s="176"/>
      <c r="AD28" s="177"/>
    </row>
    <row r="29" spans="1:30" x14ac:dyDescent="0.4">
      <c r="A29" s="203"/>
      <c r="B29" s="201"/>
      <c r="C29" s="201"/>
      <c r="D29" s="201"/>
      <c r="E29" s="202"/>
      <c r="F29" s="7" t="s">
        <v>57</v>
      </c>
      <c r="G29" s="8"/>
      <c r="H29" s="8"/>
      <c r="I29" s="326"/>
      <c r="J29" s="280"/>
      <c r="K29" s="280"/>
      <c r="L29" s="280"/>
      <c r="M29" s="280"/>
      <c r="N29" s="280"/>
      <c r="O29" s="280"/>
      <c r="P29" s="280"/>
      <c r="Q29" s="282"/>
      <c r="R29" s="7" t="s">
        <v>59</v>
      </c>
      <c r="S29" s="8"/>
      <c r="T29" s="8"/>
      <c r="U29" s="326"/>
      <c r="V29" s="280"/>
      <c r="W29" s="280"/>
      <c r="X29" s="280"/>
      <c r="Y29" s="280"/>
      <c r="Z29" s="280"/>
      <c r="AA29" s="280"/>
      <c r="AB29" s="280"/>
      <c r="AC29" s="280"/>
      <c r="AD29" s="282"/>
    </row>
    <row r="30" spans="1:30" x14ac:dyDescent="0.4">
      <c r="A30" s="204"/>
      <c r="B30" s="205"/>
      <c r="C30" s="205"/>
      <c r="D30" s="205"/>
      <c r="E30" s="206"/>
      <c r="F30" s="6" t="s">
        <v>58</v>
      </c>
      <c r="G30" s="6"/>
      <c r="H30" s="6"/>
      <c r="I30" s="6"/>
      <c r="J30" s="6"/>
      <c r="K30" s="207"/>
      <c r="L30" s="207"/>
      <c r="M30" s="207"/>
      <c r="N30" s="207"/>
      <c r="O30" s="207"/>
      <c r="P30" s="207"/>
      <c r="Q30" s="207"/>
      <c r="R30" s="207"/>
      <c r="S30" s="207"/>
      <c r="T30" s="6" t="s">
        <v>60</v>
      </c>
      <c r="U30" s="207"/>
      <c r="V30" s="207"/>
      <c r="W30" s="207"/>
      <c r="X30" s="207"/>
      <c r="Y30" s="207"/>
      <c r="Z30" s="207"/>
      <c r="AA30" s="207"/>
      <c r="AB30" s="207"/>
      <c r="AC30" s="207"/>
      <c r="AD30" s="327"/>
    </row>
  </sheetData>
  <mergeCells count="20">
    <mergeCell ref="A27:E30"/>
    <mergeCell ref="P27:AD27"/>
    <mergeCell ref="I28:J28"/>
    <mergeCell ref="L28:O28"/>
    <mergeCell ref="P28:AD28"/>
    <mergeCell ref="I29:Q29"/>
    <mergeCell ref="U29:AD29"/>
    <mergeCell ref="K30:S30"/>
    <mergeCell ref="U30:AD30"/>
    <mergeCell ref="A24:E26"/>
    <mergeCell ref="P24:AD24"/>
    <mergeCell ref="I25:Q25"/>
    <mergeCell ref="U25:AD25"/>
    <mergeCell ref="K26:S26"/>
    <mergeCell ref="U26:AD26"/>
    <mergeCell ref="T2:V2"/>
    <mergeCell ref="W2:AD2"/>
    <mergeCell ref="A14:AD14"/>
    <mergeCell ref="A15:AD15"/>
    <mergeCell ref="A16:AD16"/>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0A975-150A-418A-AC86-B96F2F780B96}">
  <sheetPr>
    <tabColor rgb="FFFFFF00"/>
  </sheetPr>
  <dimension ref="B1:Z27"/>
  <sheetViews>
    <sheetView showGridLines="0" view="pageBreakPreview" zoomScale="90" zoomScaleNormal="100" zoomScaleSheetLayoutView="90" workbookViewId="0">
      <selection activeCell="AC2" sqref="AC2"/>
    </sheetView>
  </sheetViews>
  <sheetFormatPr defaultRowHeight="18.75" x14ac:dyDescent="0.4"/>
  <cols>
    <col min="1" max="1" width="0.75" customWidth="1"/>
    <col min="2" max="26" width="3.125" customWidth="1"/>
    <col min="27" max="27" width="0.375" customWidth="1"/>
  </cols>
  <sheetData>
    <row r="1" spans="2:26" ht="25.5" customHeight="1" x14ac:dyDescent="0.4">
      <c r="B1" s="95"/>
      <c r="C1" s="96"/>
      <c r="D1" s="96"/>
      <c r="E1" s="96"/>
      <c r="F1" s="96"/>
      <c r="G1" s="96"/>
      <c r="H1" s="96"/>
      <c r="I1" s="96"/>
      <c r="J1" s="328" t="s">
        <v>379</v>
      </c>
      <c r="K1" s="328"/>
      <c r="L1" s="328"/>
      <c r="M1" s="328"/>
      <c r="N1" s="328"/>
      <c r="O1" s="328"/>
      <c r="P1" s="328"/>
      <c r="Q1" s="328"/>
      <c r="R1" s="328"/>
      <c r="S1" s="328"/>
      <c r="T1" s="97"/>
      <c r="U1" s="96"/>
      <c r="V1" s="96"/>
      <c r="W1" s="96"/>
      <c r="X1" s="96"/>
      <c r="Y1" s="96"/>
      <c r="Z1" s="96"/>
    </row>
    <row r="2" spans="2:26" ht="14.25" customHeight="1" x14ac:dyDescent="0.4">
      <c r="B2" s="95"/>
      <c r="C2" s="96"/>
      <c r="D2" s="96"/>
      <c r="E2" s="96"/>
      <c r="F2" s="96"/>
      <c r="G2" s="96"/>
      <c r="H2" s="96"/>
      <c r="I2" s="96"/>
      <c r="J2" s="98"/>
      <c r="K2" s="98"/>
      <c r="L2" s="98"/>
      <c r="M2" s="98"/>
      <c r="N2" s="98"/>
      <c r="O2" s="98"/>
      <c r="P2" s="98"/>
      <c r="Q2" s="98"/>
      <c r="R2" s="98"/>
      <c r="S2" s="98"/>
      <c r="T2" s="97"/>
      <c r="U2" s="96"/>
      <c r="V2" s="96"/>
      <c r="W2" s="96"/>
      <c r="X2" s="96"/>
      <c r="Y2" s="96"/>
      <c r="Z2" s="96"/>
    </row>
    <row r="3" spans="2:26" ht="18.75" customHeight="1" x14ac:dyDescent="0.4">
      <c r="B3" s="95"/>
      <c r="C3" s="96"/>
      <c r="D3" s="96"/>
      <c r="E3" s="96"/>
      <c r="F3" s="96"/>
      <c r="G3" s="96"/>
      <c r="H3" s="96"/>
      <c r="I3" s="96"/>
      <c r="J3" s="96"/>
      <c r="K3" s="96"/>
      <c r="L3" s="96"/>
      <c r="M3" s="96"/>
      <c r="N3" s="96"/>
      <c r="O3" s="96"/>
      <c r="P3" s="96"/>
      <c r="Q3" s="96"/>
      <c r="R3" s="96"/>
      <c r="S3" s="99"/>
      <c r="T3" s="100" t="s">
        <v>380</v>
      </c>
      <c r="U3" s="101"/>
      <c r="V3" s="99" t="s">
        <v>381</v>
      </c>
      <c r="W3" s="102"/>
      <c r="X3" s="99" t="s">
        <v>382</v>
      </c>
      <c r="Y3" s="103"/>
      <c r="Z3" s="99" t="s">
        <v>383</v>
      </c>
    </row>
    <row r="4" spans="2:26" x14ac:dyDescent="0.4">
      <c r="B4" s="104"/>
      <c r="C4" s="95"/>
      <c r="D4" s="95"/>
      <c r="E4" s="95"/>
      <c r="F4" s="95"/>
      <c r="G4" s="95"/>
      <c r="H4" s="95"/>
      <c r="I4" s="95"/>
      <c r="J4" s="95"/>
      <c r="K4" s="95"/>
      <c r="L4" s="95"/>
      <c r="M4" s="95"/>
      <c r="N4" s="95"/>
      <c r="O4" s="95"/>
      <c r="P4" s="95"/>
      <c r="Q4" s="95"/>
      <c r="R4" s="95"/>
      <c r="S4" s="95"/>
      <c r="T4" s="95"/>
      <c r="U4" s="95"/>
      <c r="V4" s="95"/>
      <c r="W4" s="95"/>
      <c r="X4" s="95"/>
      <c r="Y4" s="95"/>
      <c r="Z4" s="95"/>
    </row>
    <row r="5" spans="2:26" ht="18.75" customHeight="1" x14ac:dyDescent="0.4">
      <c r="B5" s="96" t="s">
        <v>384</v>
      </c>
      <c r="C5" s="96"/>
      <c r="D5" s="96"/>
      <c r="E5" s="96"/>
      <c r="F5" s="96"/>
      <c r="G5" s="96"/>
      <c r="H5" s="96"/>
      <c r="I5" s="96"/>
      <c r="J5" s="96"/>
      <c r="K5" s="96"/>
      <c r="L5" s="96"/>
      <c r="M5" s="96"/>
      <c r="N5" s="96"/>
      <c r="O5" s="96"/>
      <c r="P5" s="96"/>
      <c r="Q5" s="96"/>
      <c r="R5" s="96"/>
      <c r="S5" s="96"/>
      <c r="T5" s="96"/>
      <c r="U5" s="96"/>
      <c r="V5" s="96"/>
      <c r="W5" s="96"/>
      <c r="X5" s="96"/>
      <c r="Y5" s="96"/>
      <c r="Z5" s="96"/>
    </row>
    <row r="6" spans="2:26" ht="18.75" customHeight="1" x14ac:dyDescent="0.4">
      <c r="B6" s="95"/>
      <c r="C6" s="97"/>
      <c r="D6" s="97"/>
      <c r="E6" s="96" t="s">
        <v>385</v>
      </c>
      <c r="F6" s="97"/>
      <c r="G6" s="97"/>
      <c r="H6" s="97"/>
      <c r="I6" s="97"/>
      <c r="J6" s="97"/>
      <c r="K6" s="97"/>
      <c r="L6" s="97"/>
      <c r="M6" s="97"/>
      <c r="N6" s="97"/>
      <c r="O6" s="97"/>
      <c r="P6" s="97"/>
      <c r="Q6" s="97"/>
      <c r="R6" s="97"/>
      <c r="S6" s="97"/>
      <c r="T6" s="97"/>
      <c r="U6" s="97"/>
      <c r="V6" s="97"/>
      <c r="W6" s="97"/>
      <c r="X6" s="97"/>
      <c r="Y6" s="97"/>
      <c r="Z6" s="97"/>
    </row>
    <row r="7" spans="2:26" x14ac:dyDescent="0.4">
      <c r="B7" s="105"/>
      <c r="C7" s="95"/>
      <c r="D7" s="95"/>
      <c r="E7" s="95"/>
      <c r="F7" s="95"/>
      <c r="G7" s="95"/>
      <c r="H7" s="95"/>
      <c r="I7" s="95"/>
      <c r="J7" s="95"/>
      <c r="K7" s="95"/>
      <c r="L7" s="95"/>
      <c r="M7" s="95"/>
      <c r="N7" s="95"/>
      <c r="O7" s="95"/>
      <c r="P7" s="95"/>
      <c r="Q7" s="95"/>
      <c r="R7" s="95"/>
      <c r="S7" s="95"/>
      <c r="T7" s="95"/>
      <c r="U7" s="95"/>
      <c r="V7" s="95"/>
      <c r="W7" s="95"/>
      <c r="X7" s="95"/>
      <c r="Y7" s="95"/>
      <c r="Z7" s="95"/>
    </row>
    <row r="8" spans="2:26" ht="39.75" customHeight="1" x14ac:dyDescent="0.4">
      <c r="B8" s="95"/>
      <c r="C8" s="96"/>
      <c r="D8" s="96"/>
      <c r="E8" s="96"/>
      <c r="F8" s="96"/>
      <c r="G8" s="96"/>
      <c r="H8" s="96"/>
      <c r="I8" s="96"/>
      <c r="J8" s="96"/>
      <c r="K8" s="96"/>
      <c r="L8" s="96"/>
      <c r="M8" s="106" t="s">
        <v>386</v>
      </c>
      <c r="N8" s="106"/>
      <c r="O8" s="106"/>
      <c r="P8" s="107"/>
      <c r="Q8" s="106"/>
      <c r="R8" s="106"/>
      <c r="S8" s="106"/>
      <c r="T8" s="106"/>
      <c r="U8" s="106"/>
      <c r="V8" s="106"/>
      <c r="W8" s="106"/>
      <c r="X8" s="106"/>
      <c r="Y8" s="106"/>
      <c r="Z8" s="106"/>
    </row>
    <row r="9" spans="2:26" ht="40.5" customHeight="1" x14ac:dyDescent="0.4">
      <c r="B9" s="95"/>
      <c r="C9" s="96"/>
      <c r="D9" s="96"/>
      <c r="E9" s="96"/>
      <c r="F9" s="96"/>
      <c r="G9" s="96"/>
      <c r="H9" s="96"/>
      <c r="I9" s="96" t="s">
        <v>387</v>
      </c>
      <c r="J9" s="95"/>
      <c r="K9" s="96"/>
      <c r="L9" s="96"/>
      <c r="M9" s="108" t="s">
        <v>388</v>
      </c>
      <c r="N9" s="109"/>
      <c r="O9" s="109"/>
      <c r="P9" s="109"/>
      <c r="Q9" s="109"/>
      <c r="R9" s="109"/>
      <c r="S9" s="109"/>
      <c r="T9" s="109"/>
      <c r="U9" s="109"/>
      <c r="V9" s="109"/>
      <c r="W9" s="109"/>
      <c r="X9" s="109"/>
      <c r="Y9" s="109"/>
      <c r="Z9" s="108"/>
    </row>
    <row r="10" spans="2:26" ht="43.5" customHeight="1" x14ac:dyDescent="0.4">
      <c r="C10" s="96"/>
      <c r="M10" s="106" t="s">
        <v>389</v>
      </c>
      <c r="N10" s="106"/>
      <c r="O10" s="106"/>
      <c r="P10" s="106"/>
      <c r="Q10" s="106"/>
      <c r="R10" s="106"/>
      <c r="S10" s="106"/>
      <c r="T10" s="106"/>
      <c r="U10" s="106"/>
      <c r="V10" s="106"/>
      <c r="W10" s="106"/>
      <c r="X10" s="106"/>
      <c r="Y10" s="106" t="s">
        <v>390</v>
      </c>
      <c r="Z10" s="108"/>
    </row>
    <row r="11" spans="2:26" x14ac:dyDescent="0.4">
      <c r="B11" s="105"/>
      <c r="C11" s="95"/>
      <c r="D11" s="95"/>
      <c r="E11" s="95"/>
      <c r="F11" s="95"/>
      <c r="G11" s="95"/>
      <c r="H11" s="95"/>
      <c r="I11" s="95"/>
      <c r="J11" s="95"/>
      <c r="K11" s="95"/>
      <c r="L11" s="95"/>
      <c r="M11" s="95"/>
      <c r="N11" s="95"/>
      <c r="O11" s="95"/>
      <c r="P11" s="95"/>
      <c r="Q11" s="95"/>
      <c r="R11" s="95"/>
      <c r="S11" s="95"/>
      <c r="T11" s="95"/>
      <c r="U11" s="95"/>
      <c r="V11" s="95"/>
      <c r="W11" s="95"/>
      <c r="X11" s="95"/>
      <c r="Y11" s="95"/>
      <c r="Z11" s="95"/>
    </row>
    <row r="12" spans="2:26" ht="9" customHeight="1" x14ac:dyDescent="0.4">
      <c r="B12" s="105"/>
      <c r="C12" s="95"/>
      <c r="D12" s="95"/>
      <c r="E12" s="95"/>
      <c r="F12" s="95"/>
      <c r="G12" s="95"/>
      <c r="H12" s="95"/>
      <c r="I12" s="95"/>
      <c r="J12" s="95"/>
      <c r="K12" s="95"/>
      <c r="L12" s="95"/>
      <c r="M12" s="95"/>
      <c r="N12" s="95"/>
      <c r="O12" s="95"/>
      <c r="P12" s="95"/>
      <c r="Q12" s="95"/>
      <c r="R12" s="95"/>
      <c r="S12" s="95"/>
      <c r="T12" s="95"/>
      <c r="U12" s="95"/>
      <c r="V12" s="95"/>
      <c r="W12" s="95"/>
      <c r="X12" s="95"/>
      <c r="Y12" s="95"/>
      <c r="Z12" s="95"/>
    </row>
    <row r="13" spans="2:26" ht="36.75" customHeight="1" x14ac:dyDescent="0.4">
      <c r="C13" s="96"/>
      <c r="D13" s="96"/>
      <c r="E13" s="96"/>
      <c r="F13" s="96"/>
      <c r="G13" s="96"/>
      <c r="H13" s="96"/>
      <c r="I13" s="96" t="s">
        <v>391</v>
      </c>
      <c r="J13" s="96"/>
      <c r="K13" s="96"/>
      <c r="L13" s="96"/>
      <c r="M13" s="106" t="s">
        <v>392</v>
      </c>
      <c r="N13" s="106"/>
      <c r="O13" s="106"/>
      <c r="P13" s="106"/>
      <c r="Q13" s="106"/>
      <c r="R13" s="106"/>
      <c r="S13" s="106"/>
      <c r="T13" s="106"/>
      <c r="U13" s="106"/>
      <c r="V13" s="106"/>
      <c r="W13" s="106"/>
      <c r="X13" s="106"/>
      <c r="Y13" s="106"/>
      <c r="Z13" s="106"/>
    </row>
    <row r="14" spans="2:26" ht="47.25" customHeight="1" x14ac:dyDescent="0.4">
      <c r="M14" s="108" t="s">
        <v>393</v>
      </c>
      <c r="N14" s="108"/>
      <c r="O14" s="108"/>
      <c r="P14" s="108"/>
      <c r="Q14" s="108"/>
      <c r="R14" s="108"/>
      <c r="S14" s="108"/>
      <c r="T14" s="108"/>
      <c r="U14" s="108"/>
      <c r="V14" s="108"/>
      <c r="W14" s="108"/>
      <c r="X14" s="108"/>
      <c r="Y14" s="108"/>
      <c r="Z14" s="108"/>
    </row>
    <row r="15" spans="2:26" x14ac:dyDescent="0.4">
      <c r="B15" s="105"/>
      <c r="C15" s="95"/>
      <c r="D15" s="95"/>
      <c r="E15" s="95"/>
      <c r="F15" s="95"/>
      <c r="G15" s="95"/>
      <c r="H15" s="95"/>
      <c r="I15" s="95"/>
      <c r="J15" s="95"/>
      <c r="K15" s="95"/>
      <c r="L15" s="95"/>
      <c r="M15" s="95"/>
      <c r="N15" s="95"/>
      <c r="O15" s="95"/>
      <c r="P15" s="95"/>
      <c r="Q15" s="95"/>
      <c r="R15" s="95"/>
      <c r="S15" s="95"/>
      <c r="T15" s="95"/>
      <c r="U15" s="95"/>
      <c r="V15" s="95"/>
      <c r="W15" s="95"/>
      <c r="X15" s="95"/>
      <c r="Y15" s="95"/>
      <c r="Z15" s="95"/>
    </row>
    <row r="16" spans="2:26" x14ac:dyDescent="0.4">
      <c r="B16" s="105"/>
      <c r="C16" s="95"/>
      <c r="D16" s="95"/>
      <c r="E16" s="95"/>
      <c r="F16" s="95"/>
      <c r="G16" s="95"/>
      <c r="H16" s="95"/>
      <c r="I16" s="95"/>
      <c r="J16" s="95"/>
      <c r="K16" s="95"/>
      <c r="L16" s="95"/>
      <c r="M16" s="95"/>
      <c r="N16" s="95"/>
      <c r="O16" s="95"/>
      <c r="P16" s="95"/>
      <c r="Q16" s="95"/>
      <c r="R16" s="95"/>
      <c r="S16" s="95"/>
      <c r="T16" s="95"/>
      <c r="U16" s="95"/>
      <c r="V16" s="95"/>
      <c r="W16" s="95"/>
      <c r="X16" s="95"/>
      <c r="Y16" s="95"/>
      <c r="Z16" s="95"/>
    </row>
    <row r="17" spans="2:26" ht="18.75" customHeight="1" x14ac:dyDescent="0.4">
      <c r="B17" s="96" t="s">
        <v>394</v>
      </c>
      <c r="C17" s="96"/>
      <c r="D17" s="110"/>
      <c r="E17" s="110"/>
      <c r="F17" s="110"/>
      <c r="G17" s="110"/>
      <c r="H17" s="110"/>
      <c r="I17" s="96" t="s">
        <v>395</v>
      </c>
      <c r="J17" s="96"/>
      <c r="K17" s="96"/>
      <c r="L17" s="96"/>
      <c r="M17" s="96"/>
      <c r="N17" s="96"/>
      <c r="O17" s="96"/>
      <c r="P17" s="96"/>
      <c r="Q17" s="96"/>
      <c r="R17" s="96"/>
      <c r="S17" s="96"/>
      <c r="T17" s="96"/>
      <c r="U17" s="96"/>
      <c r="V17" s="96"/>
      <c r="W17" s="96"/>
      <c r="X17" s="96"/>
      <c r="Y17" s="96"/>
      <c r="Z17" s="96"/>
    </row>
    <row r="18" spans="2:26" x14ac:dyDescent="0.4">
      <c r="B18" s="105"/>
      <c r="C18" s="95"/>
      <c r="D18" s="95"/>
      <c r="E18" s="95"/>
      <c r="F18" s="95"/>
      <c r="G18" s="95"/>
      <c r="H18" s="95"/>
      <c r="I18" s="95"/>
      <c r="J18" s="95"/>
      <c r="K18" s="95"/>
      <c r="L18" s="95"/>
      <c r="M18" s="95"/>
      <c r="N18" s="95"/>
      <c r="O18" s="95"/>
      <c r="P18" s="95"/>
      <c r="Q18" s="95"/>
      <c r="R18" s="95"/>
      <c r="S18" s="95"/>
      <c r="T18" s="95"/>
      <c r="U18" s="95"/>
      <c r="V18" s="95"/>
      <c r="W18" s="95"/>
      <c r="X18" s="95"/>
      <c r="Y18" s="95"/>
      <c r="Z18" s="95"/>
    </row>
    <row r="19" spans="2:26" x14ac:dyDescent="0.4">
      <c r="B19" s="329" t="s">
        <v>396</v>
      </c>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row>
    <row r="20" spans="2:26" x14ac:dyDescent="0.4">
      <c r="B20" s="105"/>
      <c r="C20" s="95"/>
      <c r="D20" s="95"/>
      <c r="E20" s="95"/>
      <c r="F20" s="95"/>
      <c r="G20" s="95"/>
      <c r="H20" s="95"/>
      <c r="I20" s="95"/>
      <c r="J20" s="95"/>
      <c r="K20" s="95"/>
      <c r="L20" s="95"/>
      <c r="M20" s="95"/>
      <c r="N20" s="95"/>
      <c r="O20" s="95"/>
      <c r="P20" s="95"/>
      <c r="Q20" s="95"/>
      <c r="R20" s="95"/>
      <c r="S20" s="95"/>
      <c r="T20" s="95"/>
      <c r="U20" s="95"/>
      <c r="V20" s="95"/>
      <c r="W20" s="95"/>
      <c r="X20" s="95"/>
      <c r="Y20" s="95"/>
      <c r="Z20" s="95"/>
    </row>
    <row r="21" spans="2:26" ht="18.75" customHeight="1" x14ac:dyDescent="0.4">
      <c r="B21" s="96" t="s">
        <v>397</v>
      </c>
      <c r="C21" s="96"/>
      <c r="D21" s="96"/>
      <c r="E21" s="96"/>
      <c r="F21" s="96"/>
      <c r="G21" s="96"/>
      <c r="H21" s="96"/>
      <c r="I21" s="96"/>
      <c r="J21" s="96"/>
      <c r="K21" s="96"/>
      <c r="L21" s="96"/>
      <c r="M21" s="96"/>
      <c r="N21" s="96"/>
      <c r="O21" s="96"/>
      <c r="P21" s="96"/>
      <c r="Q21" s="96"/>
      <c r="R21" s="96"/>
      <c r="S21" s="96"/>
      <c r="T21" s="96"/>
      <c r="U21" s="96"/>
      <c r="V21" s="96"/>
      <c r="W21" s="96"/>
      <c r="X21" s="96"/>
      <c r="Y21" s="96"/>
      <c r="Z21" s="96"/>
    </row>
    <row r="22" spans="2:26" ht="18.75" customHeight="1" x14ac:dyDescent="0.4">
      <c r="B22" s="96" t="s">
        <v>398</v>
      </c>
      <c r="C22" s="96"/>
      <c r="D22" s="96"/>
      <c r="E22" s="96"/>
      <c r="F22" s="96"/>
      <c r="G22" s="96"/>
      <c r="H22" s="96"/>
      <c r="I22" s="96"/>
      <c r="J22" s="96"/>
      <c r="K22" s="96"/>
      <c r="L22" s="96"/>
      <c r="M22" s="96"/>
      <c r="N22" s="96"/>
      <c r="O22" s="96"/>
      <c r="P22" s="96"/>
      <c r="Q22" s="96"/>
      <c r="R22" s="96"/>
      <c r="S22" s="96"/>
      <c r="T22" s="96"/>
      <c r="U22" s="96"/>
      <c r="V22" s="96"/>
      <c r="W22" s="96"/>
      <c r="X22" s="96"/>
      <c r="Y22" s="96"/>
      <c r="Z22" s="96"/>
    </row>
    <row r="23" spans="2:26" x14ac:dyDescent="0.4">
      <c r="B23" s="105"/>
      <c r="C23" s="95" t="s">
        <v>399</v>
      </c>
      <c r="D23" s="95"/>
      <c r="E23" s="95"/>
      <c r="F23" s="95"/>
      <c r="G23" s="95"/>
      <c r="H23" s="95"/>
      <c r="I23" s="95"/>
      <c r="J23" s="95"/>
      <c r="K23" s="95"/>
      <c r="L23" s="95"/>
      <c r="M23" s="95"/>
      <c r="N23" s="95"/>
      <c r="O23" s="95"/>
      <c r="P23" s="95"/>
      <c r="Q23" s="95"/>
      <c r="R23" s="95"/>
      <c r="S23" s="95"/>
      <c r="T23" s="95"/>
      <c r="U23" s="95"/>
      <c r="V23" s="95"/>
      <c r="W23" s="95"/>
      <c r="X23" s="95"/>
      <c r="Y23" s="95"/>
      <c r="Z23" s="95"/>
    </row>
    <row r="24" spans="2:26" x14ac:dyDescent="0.4">
      <c r="B24" s="105"/>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row>
    <row r="25" spans="2:26" x14ac:dyDescent="0.4">
      <c r="B25" s="112"/>
    </row>
    <row r="26" spans="2:26" x14ac:dyDescent="0.4">
      <c r="B26" s="112"/>
    </row>
    <row r="27" spans="2:26" x14ac:dyDescent="0.4">
      <c r="B27" s="112"/>
    </row>
  </sheetData>
  <mergeCells count="2">
    <mergeCell ref="J1:S1"/>
    <mergeCell ref="B19:Z19"/>
  </mergeCells>
  <phoneticPr fontId="1"/>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22</vt:i4>
      </vt:variant>
    </vt:vector>
  </HeadingPairs>
  <TitlesOfParts>
    <vt:vector size="30" baseType="lpstr">
      <vt:lpstr>データシート</vt:lpstr>
      <vt:lpstr>様式第１の１(第５条関係)</vt:lpstr>
      <vt:lpstr>様式第１(その７の１)</vt:lpstr>
      <vt:lpstr>様式第１(その８)</vt:lpstr>
      <vt:lpstr>様式第１(その９)</vt:lpstr>
      <vt:lpstr>別添</vt:lpstr>
      <vt:lpstr>共同事業者申請書</vt:lpstr>
      <vt:lpstr>委任状フォーマット</vt:lpstr>
      <vt:lpstr>CENNTROor不明</vt:lpstr>
      <vt:lpstr>DFSKor不明</vt:lpstr>
      <vt:lpstr>データシート!Print_Area</vt:lpstr>
      <vt:lpstr>委任状フォーマット!Print_Area</vt:lpstr>
      <vt:lpstr>共同事業者申請書!Print_Area</vt:lpstr>
      <vt:lpstr>別添!Print_Area</vt:lpstr>
      <vt:lpstr>'様式第１(その７の１)'!Print_Area</vt:lpstr>
      <vt:lpstr>'様式第１(その８)'!Print_Area</vt:lpstr>
      <vt:lpstr>'様式第１(その９)'!Print_Area</vt:lpstr>
      <vt:lpstr>'様式第１の１(第５条関係)'!Print_Area</vt:lpstr>
      <vt:lpstr>ZAA</vt:lpstr>
      <vt:lpstr>ZAB</vt:lpstr>
      <vt:lpstr>いすゞ</vt:lpstr>
      <vt:lpstr>トヨタ</vt:lpstr>
      <vt:lpstr>ニッサン</vt:lpstr>
      <vt:lpstr>フォトンor不明</vt:lpstr>
      <vt:lpstr>ホンダ</vt:lpstr>
      <vt:lpstr>三菱</vt:lpstr>
      <vt:lpstr>三菱ふそう</vt:lpstr>
      <vt:lpstr>日野</vt:lpstr>
      <vt:lpstr>不明</vt:lpstr>
      <vt:lpstr>柳州五菱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m-fuchikami</dc:creator>
  <cp:lastModifiedBy>淵上 皆実</cp:lastModifiedBy>
  <cp:lastPrinted>2024-10-09T04:20:53Z</cp:lastPrinted>
  <dcterms:created xsi:type="dcterms:W3CDTF">2024-03-08T01:53:09Z</dcterms:created>
  <dcterms:modified xsi:type="dcterms:W3CDTF">2025-01-22T05:29:37Z</dcterms:modified>
</cp:coreProperties>
</file>