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N:\令和7年度　事業準備ファイル\システム\データシート（HP掲載用）\トラック\"/>
    </mc:Choice>
  </mc:AlternateContent>
  <xr:revisionPtr revIDLastSave="0" documentId="13_ncr:1_{A81C59DE-F1A6-48E4-91A2-C81EB7A11B02}" xr6:coauthVersionLast="36" xr6:coauthVersionMax="36" xr10:uidLastSave="{00000000-0000-0000-0000-000000000000}"/>
  <bookViews>
    <workbookView xWindow="0" yWindow="0" windowWidth="28800" windowHeight="11385" tabRatio="601" xr2:uid="{FFC19699-9F99-4616-9412-1F68101A2628}"/>
  </bookViews>
  <sheets>
    <sheet name="データシート" sheetId="1" r:id="rId1"/>
    <sheet name="様式第１の１(第５条関係)" sheetId="2" r:id="rId2"/>
    <sheet name="様式第１(その５の１)" sheetId="9" r:id="rId3"/>
    <sheet name="様式第１(その６)" sheetId="11" r:id="rId4"/>
    <sheet name="様式第１(その９)" sheetId="14" r:id="rId5"/>
    <sheet name="別添" sheetId="15" r:id="rId6"/>
    <sheet name="様式第１の４" sheetId="24" r:id="rId7"/>
    <sheet name="委任状フォーマット" sheetId="25" r:id="rId8"/>
  </sheets>
  <definedNames>
    <definedName name="CENNTROor不明">データシート!$BB$28:$BB$30</definedName>
    <definedName name="DFSKor不明">データシート!$AY$28:$AY$31</definedName>
    <definedName name="_xlnm.Print_Area" localSheetId="0">データシート!$A$1:$AQ$85</definedName>
    <definedName name="_xlnm.Print_Area" localSheetId="7">委任状フォーマット!$A$1:$AA$28</definedName>
    <definedName name="_xlnm.Print_Area" localSheetId="5">別添!$A$1:$AF$44</definedName>
    <definedName name="_xlnm.Print_Area" localSheetId="2">'様式第１(その５の１)'!$A$1:$AD$51</definedName>
    <definedName name="_xlnm.Print_Area" localSheetId="3">'様式第１(その６)'!$A$1:$AD$56</definedName>
    <definedName name="_xlnm.Print_Area" localSheetId="4">'様式第１(その９)'!$A$1:$AF$50</definedName>
    <definedName name="_xlnm.Print_Area" localSheetId="1">'様式第１の１(第５条関係)'!$A$1:$AD$52</definedName>
    <definedName name="_xlnm.Print_Area" localSheetId="6">様式第１の４!$A$1:$AD$43</definedName>
    <definedName name="SHINERAYor不明">データシート!$BD$28</definedName>
    <definedName name="ZAA">データシート!$BL$55:$BL$57</definedName>
    <definedName name="ZAB">データシート!$BJ$55:$BJ$84</definedName>
    <definedName name="いすゞ">データシート!$BK$28:$BK$30</definedName>
    <definedName name="トヨタ">データシート!$BL$28</definedName>
    <definedName name="ニッサン">データシート!$BH$28:$BH$33</definedName>
    <definedName name="フォトンorFOTONor不明">データシート!$BE$28</definedName>
    <definedName name="フォトンor不明">データシート!$BF$28</definedName>
    <definedName name="ホンダ">データシート!$BI$28:$BI$31</definedName>
    <definedName name="三菱">データシート!$BG$28:$BG$37</definedName>
    <definedName name="三菱ふそう">データシート!$BJ$28</definedName>
    <definedName name="日野">データシート!$BM$28</definedName>
    <definedName name="不明">データシート!$BC$28:$BC$32</definedName>
    <definedName name="柳州五菱">データシート!$BA$28</definedName>
    <definedName name="柳州五菱or不明">データシート!$AZ$28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5" i="1" l="1"/>
  <c r="BG79"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127" i="1"/>
  <c r="BG128" i="1"/>
  <c r="BG129" i="1"/>
  <c r="BG130" i="1"/>
  <c r="BG131" i="1"/>
  <c r="BG132" i="1"/>
  <c r="BG133" i="1"/>
  <c r="BG134" i="1"/>
  <c r="BG135" i="1"/>
  <c r="BG136" i="1"/>
  <c r="BG137" i="1"/>
  <c r="BG138" i="1"/>
  <c r="BG139" i="1"/>
  <c r="BG140" i="1"/>
  <c r="BG141" i="1"/>
  <c r="BG142" i="1"/>
  <c r="BG53" i="1"/>
  <c r="S66" i="1" l="1"/>
  <c r="B23" i="14" l="1"/>
  <c r="B22" i="14"/>
  <c r="V13" i="15" l="1"/>
  <c r="S9" i="15"/>
  <c r="X2" i="15"/>
  <c r="X2" i="14"/>
  <c r="W11" i="14"/>
  <c r="V10" i="14"/>
  <c r="V9" i="14"/>
  <c r="U16" i="11" l="1"/>
  <c r="J16" i="11"/>
  <c r="X10" i="11"/>
  <c r="Q10" i="11"/>
  <c r="J10" i="11"/>
  <c r="J5" i="11"/>
  <c r="N39" i="9"/>
  <c r="N29" i="9"/>
  <c r="J14" i="9"/>
  <c r="J12" i="9"/>
  <c r="J9" i="9"/>
  <c r="J4" i="9"/>
  <c r="T45" i="2"/>
  <c r="I45" i="2"/>
  <c r="T44" i="2"/>
  <c r="H44" i="2"/>
  <c r="G43" i="2"/>
  <c r="M42" i="2"/>
  <c r="T41" i="2"/>
  <c r="I41" i="2"/>
  <c r="T40" i="2"/>
  <c r="H40" i="2"/>
  <c r="M39" i="2"/>
  <c r="P36" i="2"/>
  <c r="B36" i="2"/>
  <c r="B33" i="2"/>
  <c r="P33" i="2"/>
  <c r="Q29" i="2"/>
  <c r="V12" i="2"/>
  <c r="T4" i="2"/>
  <c r="BJ8" i="1"/>
  <c r="H34" i="9" s="1"/>
  <c r="BG8" i="1"/>
  <c r="L31" i="2" l="1"/>
  <c r="M30" i="11" l="1"/>
  <c r="A48" i="1"/>
  <c r="D79" i="1" l="1"/>
  <c r="BA8" i="1"/>
  <c r="A39" i="2" l="1"/>
  <c r="M28" i="11" l="1"/>
  <c r="U24" i="11"/>
  <c r="J24" i="11"/>
  <c r="AA22" i="11"/>
  <c r="O22" i="11"/>
  <c r="J22" i="11"/>
  <c r="J20" i="11"/>
  <c r="J18" i="11"/>
  <c r="M32" i="11"/>
  <c r="BD8" i="1" l="1"/>
  <c r="H20" i="9" s="1"/>
  <c r="A33" i="2" l="1"/>
  <c r="S8" i="2" l="1"/>
  <c r="V10" i="15" l="1"/>
  <c r="W11" i="15"/>
  <c r="Q38" i="11"/>
  <c r="J38" i="11"/>
  <c r="J36" i="11"/>
  <c r="Q36" i="11"/>
  <c r="X14" i="11"/>
  <c r="Q14" i="11"/>
  <c r="Q12" i="11"/>
  <c r="J14" i="11"/>
  <c r="J12" i="11"/>
  <c r="X12" i="11"/>
  <c r="J8" i="11"/>
  <c r="X8" i="11"/>
  <c r="Q8" i="11"/>
  <c r="V10" i="2"/>
  <c r="U9" i="2"/>
  <c r="W5" i="2"/>
  <c r="W2" i="2"/>
  <c r="M34" i="11" l="1"/>
  <c r="D81" i="1" l="1"/>
  <c r="L28" i="2" s="1"/>
</calcChain>
</file>

<file path=xl/sharedStrings.xml><?xml version="1.0" encoding="utf-8"?>
<sst xmlns="http://schemas.openxmlformats.org/spreadsheetml/2006/main" count="1209" uniqueCount="488">
  <si>
    <t>提出日（西暦で入力）</t>
    <rPh sb="0" eb="3">
      <t>テイシュツビ</t>
    </rPh>
    <rPh sb="4" eb="6">
      <t>セイレキ</t>
    </rPh>
    <rPh sb="7" eb="9">
      <t>ニュウリョク</t>
    </rPh>
    <phoneticPr fontId="1"/>
  </si>
  <si>
    <t>貴社管理番号</t>
    <rPh sb="0" eb="2">
      <t>キシャ</t>
    </rPh>
    <rPh sb="2" eb="4">
      <t>カンリ</t>
    </rPh>
    <rPh sb="4" eb="6">
      <t>バンゴウ</t>
    </rPh>
    <phoneticPr fontId="1"/>
  </si>
  <si>
    <t>識別番号（電子申請のみ）</t>
    <rPh sb="0" eb="4">
      <t>シキベツバンゴウ</t>
    </rPh>
    <rPh sb="5" eb="9">
      <t>デンシシンセイ</t>
    </rPh>
    <phoneticPr fontId="1"/>
  </si>
  <si>
    <t>申請者情報</t>
    <rPh sb="0" eb="5">
      <t>シンセイシャジョウホウ</t>
    </rPh>
    <phoneticPr fontId="1"/>
  </si>
  <si>
    <t>社名又は名称</t>
    <rPh sb="0" eb="2">
      <t>シャメイ</t>
    </rPh>
    <rPh sb="2" eb="3">
      <t>マタ</t>
    </rPh>
    <rPh sb="4" eb="6">
      <t>メイショウ</t>
    </rPh>
    <phoneticPr fontId="1"/>
  </si>
  <si>
    <t>代表者役職</t>
    <rPh sb="0" eb="3">
      <t>ダイヒョウシャ</t>
    </rPh>
    <rPh sb="3" eb="5">
      <t>ヤクショク</t>
    </rPh>
    <phoneticPr fontId="1"/>
  </si>
  <si>
    <t>代表者氏名</t>
    <rPh sb="0" eb="3">
      <t>ダイヒョウシャ</t>
    </rPh>
    <rPh sb="3" eb="5">
      <t>シメイ</t>
    </rPh>
    <phoneticPr fontId="1"/>
  </si>
  <si>
    <t>責任者の所属部署・役職</t>
    <rPh sb="0" eb="3">
      <t>セキニンシャ</t>
    </rPh>
    <rPh sb="4" eb="8">
      <t>ショゾクブショ</t>
    </rPh>
    <rPh sb="9" eb="11">
      <t>ヤクショク</t>
    </rPh>
    <phoneticPr fontId="1"/>
  </si>
  <si>
    <t>責任者氏名</t>
    <rPh sb="0" eb="3">
      <t>セキニンシャ</t>
    </rPh>
    <rPh sb="3" eb="5">
      <t>シメイ</t>
    </rPh>
    <phoneticPr fontId="1"/>
  </si>
  <si>
    <t>責任者電話番号</t>
    <rPh sb="0" eb="3">
      <t>セキニンシャ</t>
    </rPh>
    <rPh sb="3" eb="7">
      <t>デンワバンゴウ</t>
    </rPh>
    <phoneticPr fontId="1"/>
  </si>
  <si>
    <t>責任者FAX番号</t>
    <rPh sb="0" eb="3">
      <t>セキニンシャ</t>
    </rPh>
    <rPh sb="6" eb="8">
      <t>バンゴウ</t>
    </rPh>
    <phoneticPr fontId="1"/>
  </si>
  <si>
    <t>責任者Eメールアドレス</t>
    <rPh sb="0" eb="3">
      <t>セキニンシャ</t>
    </rPh>
    <phoneticPr fontId="1"/>
  </si>
  <si>
    <t>担当者の所属部署・役職</t>
    <rPh sb="0" eb="3">
      <t>タントウシャ</t>
    </rPh>
    <rPh sb="4" eb="8">
      <t>ショゾクブショ</t>
    </rPh>
    <rPh sb="9" eb="11">
      <t>ヤクショク</t>
    </rPh>
    <phoneticPr fontId="1"/>
  </si>
  <si>
    <t>担当者氏名</t>
    <rPh sb="0" eb="3">
      <t>タントウシャ</t>
    </rPh>
    <rPh sb="3" eb="5">
      <t>シメイ</t>
    </rPh>
    <phoneticPr fontId="1"/>
  </si>
  <si>
    <t>担当者電話番号</t>
    <rPh sb="0" eb="3">
      <t>タントウシャ</t>
    </rPh>
    <rPh sb="3" eb="7">
      <t>デンワバンゴウ</t>
    </rPh>
    <phoneticPr fontId="1"/>
  </si>
  <si>
    <t>担当者FAX番号</t>
    <rPh sb="0" eb="3">
      <t>タントウシャ</t>
    </rPh>
    <rPh sb="6" eb="8">
      <t>バンゴウ</t>
    </rPh>
    <phoneticPr fontId="1"/>
  </si>
  <si>
    <t>担当者Eメールアドレス</t>
    <rPh sb="0" eb="3">
      <t>タントウシャ</t>
    </rPh>
    <phoneticPr fontId="1"/>
  </si>
  <si>
    <t>貸渡先住所</t>
    <rPh sb="0" eb="3">
      <t>カシワタシサキ</t>
    </rPh>
    <rPh sb="3" eb="5">
      <t>ジュウショ</t>
    </rPh>
    <phoneticPr fontId="1"/>
  </si>
  <si>
    <t>貸渡先事業者名</t>
    <rPh sb="0" eb="3">
      <t>カシワタシサキ</t>
    </rPh>
    <rPh sb="3" eb="7">
      <t>ジギョウシャメイ</t>
    </rPh>
    <phoneticPr fontId="1"/>
  </si>
  <si>
    <t>識別番号</t>
    <rPh sb="0" eb="4">
      <t>シキベツバンゴウ</t>
    </rPh>
    <phoneticPr fontId="1"/>
  </si>
  <si>
    <t>一般財団法人環境優良車普及機構</t>
    <rPh sb="0" eb="6">
      <t>イッパンザイダンホウジン</t>
    </rPh>
    <rPh sb="6" eb="11">
      <t>カンキョウユウリョウシャ</t>
    </rPh>
    <rPh sb="11" eb="15">
      <t>フキュウキコウ</t>
    </rPh>
    <phoneticPr fontId="1"/>
  </si>
  <si>
    <t>　</t>
    <phoneticPr fontId="1"/>
  </si>
  <si>
    <t>代  表  理  事        　岩  村　敬  殿</t>
    <rPh sb="0" eb="1">
      <t>ダイ</t>
    </rPh>
    <rPh sb="3" eb="4">
      <t>オモテ</t>
    </rPh>
    <rPh sb="6" eb="7">
      <t>リ</t>
    </rPh>
    <rPh sb="9" eb="10">
      <t>コト</t>
    </rPh>
    <rPh sb="19" eb="20">
      <t>イワ</t>
    </rPh>
    <rPh sb="22" eb="23">
      <t>ムラ</t>
    </rPh>
    <rPh sb="24" eb="25">
      <t>ケイ</t>
    </rPh>
    <rPh sb="27" eb="28">
      <t>ドノ</t>
    </rPh>
    <phoneticPr fontId="1"/>
  </si>
  <si>
    <t>氏名又は名称</t>
    <rPh sb="0" eb="2">
      <t>シメイ</t>
    </rPh>
    <rPh sb="2" eb="3">
      <t>マタ</t>
    </rPh>
    <rPh sb="4" eb="6">
      <t>メイショウ</t>
    </rPh>
    <phoneticPr fontId="1"/>
  </si>
  <si>
    <t>代表者役職・氏名</t>
    <rPh sb="0" eb="3">
      <t>ダイヒョウシャ</t>
    </rPh>
    <rPh sb="3" eb="5">
      <t>ヤクショク</t>
    </rPh>
    <rPh sb="6" eb="8">
      <t>シメイ</t>
    </rPh>
    <phoneticPr fontId="1"/>
  </si>
  <si>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1"/>
  </si>
  <si>
    <t>)</t>
    <phoneticPr fontId="1"/>
  </si>
  <si>
    <t>記</t>
    <rPh sb="0" eb="1">
      <t>キ</t>
    </rPh>
    <phoneticPr fontId="1"/>
  </si>
  <si>
    <t>事業用</t>
    <rPh sb="0" eb="3">
      <t>ジギョウヨウ</t>
    </rPh>
    <phoneticPr fontId="1"/>
  </si>
  <si>
    <t>自家用</t>
    <rPh sb="0" eb="3">
      <t>ジカヨウ</t>
    </rPh>
    <phoneticPr fontId="1"/>
  </si>
  <si>
    <t>㊞※</t>
    <phoneticPr fontId="1"/>
  </si>
  <si>
    <r>
      <t xml:space="preserve">補助対象車両使用者
</t>
    </r>
    <r>
      <rPr>
        <sz val="8"/>
        <color theme="1"/>
        <rFont val="ＭＳ Ｐ明朝"/>
        <family val="1"/>
        <charset val="128"/>
      </rPr>
      <t>(リースの場合は貸渡し先)
事業者名又は個人の場合は氏名
注１</t>
    </r>
    <rPh sb="0" eb="9">
      <t>ホジョタイショウシャリョウシヨウシャ</t>
    </rPh>
    <rPh sb="15" eb="17">
      <t>バアイ</t>
    </rPh>
    <rPh sb="18" eb="20">
      <t>カシワタ</t>
    </rPh>
    <rPh sb="21" eb="22">
      <t>サキ</t>
    </rPh>
    <rPh sb="24" eb="28">
      <t>ジギョウシャメイ</t>
    </rPh>
    <rPh sb="28" eb="29">
      <t>マタ</t>
    </rPh>
    <rPh sb="30" eb="32">
      <t>コジン</t>
    </rPh>
    <rPh sb="33" eb="35">
      <t>バアイ</t>
    </rPh>
    <rPh sb="36" eb="38">
      <t>シメイ</t>
    </rPh>
    <rPh sb="39" eb="40">
      <t>チュウ</t>
    </rPh>
    <phoneticPr fontId="1"/>
  </si>
  <si>
    <t>住所</t>
    <rPh sb="0" eb="2">
      <t>ジュウショ</t>
    </rPh>
    <phoneticPr fontId="1"/>
  </si>
  <si>
    <t>資本金(事業者の場合)</t>
    <rPh sb="0" eb="3">
      <t>シホンキン</t>
    </rPh>
    <rPh sb="4" eb="7">
      <t>ジギョウシャ</t>
    </rPh>
    <rPh sb="8" eb="10">
      <t>バアイ</t>
    </rPh>
    <phoneticPr fontId="1"/>
  </si>
  <si>
    <t>従業員数（事業者の場合）</t>
    <rPh sb="0" eb="4">
      <t>ジュウギョウインスウ</t>
    </rPh>
    <rPh sb="5" eb="8">
      <t>ジギョウシャ</t>
    </rPh>
    <rPh sb="9" eb="11">
      <t>バアイ</t>
    </rPh>
    <phoneticPr fontId="1"/>
  </si>
  <si>
    <t>車両使用者の経営する
事業</t>
    <rPh sb="0" eb="2">
      <t>シャリョウ</t>
    </rPh>
    <rPh sb="2" eb="5">
      <t>シヨウシャ</t>
    </rPh>
    <rPh sb="6" eb="8">
      <t>ケイエイ</t>
    </rPh>
    <rPh sb="11" eb="13">
      <t>ジギョウ</t>
    </rPh>
    <phoneticPr fontId="1"/>
  </si>
  <si>
    <t>）</t>
    <phoneticPr fontId="1"/>
  </si>
  <si>
    <t>車両の用途</t>
    <rPh sb="0" eb="2">
      <t>シャリョウ</t>
    </rPh>
    <rPh sb="3" eb="5">
      <t>ヨウト</t>
    </rPh>
    <phoneticPr fontId="1"/>
  </si>
  <si>
    <t>注１　官公庁、地方公共団体、大学、研究機関等は、その名称を記入</t>
    <rPh sb="0" eb="1">
      <t>チュウ</t>
    </rPh>
    <rPh sb="3" eb="6">
      <t>カンコウチョウ</t>
    </rPh>
    <rPh sb="7" eb="9">
      <t>チホウ</t>
    </rPh>
    <rPh sb="9" eb="11">
      <t>コウキョウ</t>
    </rPh>
    <rPh sb="11" eb="13">
      <t>ダンタイ</t>
    </rPh>
    <rPh sb="14" eb="16">
      <t>ダイガク</t>
    </rPh>
    <rPh sb="17" eb="19">
      <t>ケンキュウ</t>
    </rPh>
    <rPh sb="19" eb="21">
      <t>キカン</t>
    </rPh>
    <rPh sb="21" eb="22">
      <t>ナド</t>
    </rPh>
    <rPh sb="26" eb="28">
      <t>メイショウ</t>
    </rPh>
    <rPh sb="29" eb="31">
      <t>キニュウ</t>
    </rPh>
    <phoneticPr fontId="1"/>
  </si>
  <si>
    <t>営業所名</t>
    <rPh sb="0" eb="3">
      <t>エイギョウショ</t>
    </rPh>
    <rPh sb="3" eb="4">
      <t>メイ</t>
    </rPh>
    <phoneticPr fontId="1"/>
  </si>
  <si>
    <t>※営業所・型式ごとに記入</t>
    <rPh sb="1" eb="4">
      <t>エイギョウショ</t>
    </rPh>
    <rPh sb="5" eb="7">
      <t>カタシキ</t>
    </rPh>
    <rPh sb="10" eb="12">
      <t>キニュウ</t>
    </rPh>
    <phoneticPr fontId="1"/>
  </si>
  <si>
    <t>補助対象車両使用者
(リースの場合は貸渡し先)</t>
    <rPh sb="0" eb="9">
      <t>ホジョタイショウシャリョウシヨウシャ</t>
    </rPh>
    <rPh sb="15" eb="17">
      <t>バアイ</t>
    </rPh>
    <rPh sb="18" eb="20">
      <t>カシワタ</t>
    </rPh>
    <rPh sb="21" eb="22">
      <t>サキ</t>
    </rPh>
    <phoneticPr fontId="1"/>
  </si>
  <si>
    <t>BEV</t>
    <phoneticPr fontId="1"/>
  </si>
  <si>
    <t>PHEV</t>
    <phoneticPr fontId="1"/>
  </si>
  <si>
    <t>FCV</t>
    <phoneticPr fontId="1"/>
  </si>
  <si>
    <t>軽自動車(バン)</t>
    <rPh sb="0" eb="4">
      <t>ケイジドウシャ</t>
    </rPh>
    <phoneticPr fontId="1"/>
  </si>
  <si>
    <t>軽自動車(トラック)</t>
    <rPh sb="0" eb="4">
      <t>ケイジドウシャ</t>
    </rPh>
    <phoneticPr fontId="1"/>
  </si>
  <si>
    <t>トラクタ</t>
    <phoneticPr fontId="1"/>
  </si>
  <si>
    <t>トラック(小型)</t>
    <rPh sb="5" eb="7">
      <t>コガタ</t>
    </rPh>
    <phoneticPr fontId="1"/>
  </si>
  <si>
    <t>トラック(中型)</t>
    <rPh sb="5" eb="7">
      <t>チュウガタ</t>
    </rPh>
    <phoneticPr fontId="1"/>
  </si>
  <si>
    <t>トラック(大型)</t>
    <rPh sb="5" eb="7">
      <t>オオガタ</t>
    </rPh>
    <phoneticPr fontId="1"/>
  </si>
  <si>
    <t>-</t>
    <phoneticPr fontId="1"/>
  </si>
  <si>
    <t>営業所名</t>
    <rPh sb="0" eb="4">
      <t>エイギョウショメイ</t>
    </rPh>
    <phoneticPr fontId="1"/>
  </si>
  <si>
    <t>営業所位置
(使用本拠の位置・住所)</t>
    <rPh sb="0" eb="5">
      <t>エイギョウショイチ</t>
    </rPh>
    <rPh sb="7" eb="11">
      <t>シヨウホンキョ</t>
    </rPh>
    <rPh sb="12" eb="14">
      <t>イチ</t>
    </rPh>
    <rPh sb="15" eb="17">
      <t>ジュウショ</t>
    </rPh>
    <phoneticPr fontId="1"/>
  </si>
  <si>
    <t>（A)</t>
    <phoneticPr fontId="1"/>
  </si>
  <si>
    <r>
      <rPr>
        <sz val="9"/>
        <color theme="1"/>
        <rFont val="ＭＳ Ｐ明朝"/>
        <family val="1"/>
        <charset val="128"/>
      </rPr>
      <t>基準額/台</t>
    </r>
    <r>
      <rPr>
        <vertAlign val="superscript"/>
        <sz val="9"/>
        <color theme="1"/>
        <rFont val="ＭＳ Ｐ明朝"/>
        <family val="1"/>
        <charset val="128"/>
      </rPr>
      <t>注６</t>
    </r>
    <rPh sb="0" eb="3">
      <t>キジュンガク</t>
    </rPh>
    <rPh sb="4" eb="5">
      <t>ダイ</t>
    </rPh>
    <rPh sb="5" eb="6">
      <t>チュウ</t>
    </rPh>
    <phoneticPr fontId="1"/>
  </si>
  <si>
    <t>（B)</t>
    <phoneticPr fontId="1"/>
  </si>
  <si>
    <t>（A)×（B)</t>
    <phoneticPr fontId="1"/>
  </si>
  <si>
    <t>抵当権設定の予定</t>
    <rPh sb="0" eb="3">
      <t>テイトウケン</t>
    </rPh>
    <rPh sb="3" eb="5">
      <t>セッテイ</t>
    </rPh>
    <rPh sb="6" eb="8">
      <t>ヨテイ</t>
    </rPh>
    <phoneticPr fontId="1"/>
  </si>
  <si>
    <t>有り</t>
    <rPh sb="0" eb="1">
      <t>ア</t>
    </rPh>
    <phoneticPr fontId="1"/>
  </si>
  <si>
    <t>無し</t>
    <rPh sb="0" eb="1">
      <t>ナ</t>
    </rPh>
    <phoneticPr fontId="1"/>
  </si>
  <si>
    <t>導入計画</t>
    <rPh sb="0" eb="4">
      <t>ドウニュウケイカク</t>
    </rPh>
    <phoneticPr fontId="1"/>
  </si>
  <si>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1"/>
  </si>
  <si>
    <t>大型車　車両総重量（GVW）１２ｔ超</t>
    <rPh sb="0" eb="2">
      <t>オオガタ</t>
    </rPh>
    <rPh sb="2" eb="3">
      <t>クルマ</t>
    </rPh>
    <rPh sb="4" eb="9">
      <t>シャリョウソウジュウリョウ</t>
    </rPh>
    <rPh sb="17" eb="18">
      <t>チョウ</t>
    </rPh>
    <phoneticPr fontId="1"/>
  </si>
  <si>
    <t>中型車　車両総重量（GVW）７.５ｔ超１２ｔ以下</t>
    <rPh sb="0" eb="2">
      <t>チュウガタ</t>
    </rPh>
    <rPh sb="2" eb="3">
      <t>クルマ</t>
    </rPh>
    <rPh sb="4" eb="9">
      <t>シャリョウソウジュウリョウ</t>
    </rPh>
    <rPh sb="18" eb="19">
      <t>チョウ</t>
    </rPh>
    <rPh sb="22" eb="24">
      <t>イカ</t>
    </rPh>
    <phoneticPr fontId="1"/>
  </si>
  <si>
    <t>小型車　車両総重量（GVW）２.５ｔ超７.５ｔ以下</t>
    <rPh sb="0" eb="2">
      <t>コガタ</t>
    </rPh>
    <rPh sb="2" eb="3">
      <t>クルマ</t>
    </rPh>
    <rPh sb="4" eb="9">
      <t>シャリョウソウジュウリョウ</t>
    </rPh>
    <rPh sb="18" eb="19">
      <t>チョウ</t>
    </rPh>
    <rPh sb="23" eb="25">
      <t>イカ</t>
    </rPh>
    <phoneticPr fontId="1"/>
  </si>
  <si>
    <t>注１</t>
    <rPh sb="0" eb="1">
      <t>チュウ</t>
    </rPh>
    <phoneticPr fontId="1"/>
  </si>
  <si>
    <t>官公庁、地方公共団体、大学、研究機関等は　その名称を記入</t>
    <phoneticPr fontId="1"/>
  </si>
  <si>
    <t>注２</t>
    <rPh sb="0" eb="1">
      <t>チュウ</t>
    </rPh>
    <phoneticPr fontId="1"/>
  </si>
  <si>
    <t>注３</t>
    <rPh sb="0" eb="1">
      <t>チュウ</t>
    </rPh>
    <phoneticPr fontId="1"/>
  </si>
  <si>
    <t>補助対象車両の区分における大型、中型、小型とは</t>
    <phoneticPr fontId="1"/>
  </si>
  <si>
    <t>注４</t>
    <rPh sb="0" eb="1">
      <t>チュウ</t>
    </rPh>
    <phoneticPr fontId="1"/>
  </si>
  <si>
    <t>「事前登録された補助対象車両情報」に記載されている車名、通称名、型式であること</t>
    <phoneticPr fontId="1"/>
  </si>
  <si>
    <t>注５</t>
    <rPh sb="0" eb="1">
      <t>チュウ</t>
    </rPh>
    <phoneticPr fontId="1"/>
  </si>
  <si>
    <t>車名、型式、車の種類、区分（以下「区分等」という。）が同じ車両の申請台数を記載</t>
    <phoneticPr fontId="1"/>
  </si>
  <si>
    <t>注６</t>
    <rPh sb="0" eb="1">
      <t>チュウ</t>
    </rPh>
    <phoneticPr fontId="1"/>
  </si>
  <si>
    <t>基準額：「事前登録された補助対象車両情報」に記載された基準額</t>
  </si>
  <si>
    <t>注７</t>
    <rPh sb="0" eb="1">
      <t>チュウ</t>
    </rPh>
    <phoneticPr fontId="1"/>
  </si>
  <si>
    <t>補助対象経費：改造車両のみ記入。改造事業者が算出した改造に要する費用で当機構が承認した経費</t>
  </si>
  <si>
    <t>注８</t>
    <rPh sb="0" eb="1">
      <t>チュウ</t>
    </rPh>
    <phoneticPr fontId="1"/>
  </si>
  <si>
    <t>交付申請額：導入計画台数(A)×基準額/台(B)　　改造車は環境省と協議の上算出</t>
  </si>
  <si>
    <t>注９</t>
    <rPh sb="0" eb="1">
      <t>チュウ</t>
    </rPh>
    <phoneticPr fontId="1"/>
  </si>
  <si>
    <t>注１０</t>
    <rPh sb="0" eb="1">
      <t>チュウ</t>
    </rPh>
    <phoneticPr fontId="1"/>
  </si>
  <si>
    <t>同じ型式で事業用と自家用の両方を申請の場合は基準額が違うため、この様式は分けて記入すること</t>
  </si>
  <si>
    <t>注１１</t>
    <rPh sb="0" eb="1">
      <t>チュウ</t>
    </rPh>
    <phoneticPr fontId="1"/>
  </si>
  <si>
    <t>BEV：電気自動車、PHEV：プラグインハイブリッド自動車、FCV：燃料電池自動車</t>
    <phoneticPr fontId="1"/>
  </si>
  <si>
    <t>様式第１(その９)</t>
    <rPh sb="0" eb="2">
      <t>ヨウシキ</t>
    </rPh>
    <rPh sb="2" eb="3">
      <t>ダイ</t>
    </rPh>
    <phoneticPr fontId="1"/>
  </si>
  <si>
    <t>万ｔ以上につき、以下の事項について表明いたします。</t>
    <phoneticPr fontId="1"/>
  </si>
  <si>
    <r>
      <t>　以下の⑴又は⑵の取組を実施します。</t>
    </r>
    <r>
      <rPr>
        <vertAlign val="superscript"/>
        <sz val="11"/>
        <color theme="1"/>
        <rFont val="ＭＳ Ｐ明朝"/>
        <family val="1"/>
        <charset val="128"/>
      </rPr>
      <t>注1</t>
    </r>
    <phoneticPr fontId="1"/>
  </si>
  <si>
    <t>②　①の目標達成ができない場合、Ｊ-クレジット等の適格クレジットを調達する、又は未達理由を報告・公表</t>
    <phoneticPr fontId="1"/>
  </si>
  <si>
    <t>第三者検証については、「ＧＸリーグ第三者検証ガイドライン」に則ること</t>
  </si>
  <si>
    <t>注１</t>
    <phoneticPr fontId="1"/>
  </si>
  <si>
    <t>表明の際は、“□”にレ点を入れること</t>
    <phoneticPr fontId="1"/>
  </si>
  <si>
    <t>注２</t>
    <phoneticPr fontId="1"/>
  </si>
  <si>
    <t>令和６年度以降毎年度の排出実績及び目標達成に向けた進捗状況を、第三者による検証を経て、毎年度公表すること。なお、</t>
    <phoneticPr fontId="1"/>
  </si>
  <si>
    <t>注３</t>
    <phoneticPr fontId="1"/>
  </si>
  <si>
    <t>本書式で記載に誤記等が有った場合は、様式第１の捨印にて修正する</t>
    <phoneticPr fontId="1"/>
  </si>
  <si>
    <t>⑴　ＧＸリーグへの参画</t>
    <phoneticPr fontId="1"/>
  </si>
  <si>
    <t>⑵　以下の取組</t>
    <phoneticPr fontId="1"/>
  </si>
  <si>
    <t>代表理事(会長)　岩村 敬  殿</t>
    <rPh sb="0" eb="1">
      <t>ダイ</t>
    </rPh>
    <rPh sb="1" eb="2">
      <t>オモテ</t>
    </rPh>
    <rPh sb="2" eb="3">
      <t>リ</t>
    </rPh>
    <rPh sb="3" eb="4">
      <t>コト</t>
    </rPh>
    <rPh sb="5" eb="7">
      <t>カイチョウ</t>
    </rPh>
    <rPh sb="9" eb="10">
      <t>イワ</t>
    </rPh>
    <rPh sb="10" eb="11">
      <t>ムラ</t>
    </rPh>
    <rPh sb="12" eb="13">
      <t>ケイ</t>
    </rPh>
    <rPh sb="15" eb="16">
      <t>ドノ</t>
    </rPh>
    <phoneticPr fontId="1"/>
  </si>
  <si>
    <t>別添</t>
    <rPh sb="0" eb="2">
      <t>ベッテン</t>
    </rPh>
    <phoneticPr fontId="1"/>
  </si>
  <si>
    <t>(貸渡し先(ﾘｰｽの場合)</t>
    <rPh sb="1" eb="3">
      <t>カシワタ</t>
    </rPh>
    <rPh sb="4" eb="5">
      <t>サキ</t>
    </rPh>
    <rPh sb="10" eb="12">
      <t>バアイ</t>
    </rPh>
    <phoneticPr fontId="1"/>
  </si>
  <si>
    <t>〔国の補助金に関する事項〕</t>
    <phoneticPr fontId="1"/>
  </si>
  <si>
    <t>　本申請において申請する補助対象車両の導入について、本補助金の交付決定を受けた後は、新たに本</t>
    <phoneticPr fontId="1"/>
  </si>
  <si>
    <t>補助金以外の国からの補助金の交付について申請しません。</t>
    <phoneticPr fontId="1"/>
  </si>
  <si>
    <t>誓　約　書</t>
    <phoneticPr fontId="1"/>
  </si>
  <si>
    <t>表明書</t>
    <phoneticPr fontId="1"/>
  </si>
  <si>
    <r>
      <t>①　国内でのScope1・2に関する削減目標を設定し、進捗状況を毎年報告・公表</t>
    </r>
    <r>
      <rPr>
        <vertAlign val="superscript"/>
        <sz val="11"/>
        <color theme="1"/>
        <rFont val="ＭＳ Ｐ明朝"/>
        <family val="1"/>
        <charset val="128"/>
      </rPr>
      <t>注２</t>
    </r>
    <phoneticPr fontId="1"/>
  </si>
  <si>
    <t>資本金</t>
    <rPh sb="0" eb="3">
      <t>シホンキン</t>
    </rPh>
    <phoneticPr fontId="1"/>
  </si>
  <si>
    <t>従業員数</t>
    <rPh sb="0" eb="4">
      <t>ジュウギョウインスウ</t>
    </rPh>
    <phoneticPr fontId="1"/>
  </si>
  <si>
    <t>経営する事業</t>
    <rPh sb="0" eb="2">
      <t>ケイエイ</t>
    </rPh>
    <rPh sb="4" eb="6">
      <t>ジギョウ</t>
    </rPh>
    <phoneticPr fontId="1"/>
  </si>
  <si>
    <t>その他を選択した場合</t>
    <rPh sb="2" eb="3">
      <t>タ</t>
    </rPh>
    <rPh sb="4" eb="6">
      <t>センタク</t>
    </rPh>
    <rPh sb="8" eb="10">
      <t>バアイ</t>
    </rPh>
    <phoneticPr fontId="1"/>
  </si>
  <si>
    <t>車両の用途</t>
    <rPh sb="0" eb="2">
      <t>シャリョウ</t>
    </rPh>
    <rPh sb="3" eb="5">
      <t>ヨウト</t>
    </rPh>
    <phoneticPr fontId="1"/>
  </si>
  <si>
    <t>事業用・自家用の別</t>
    <rPh sb="0" eb="3">
      <t>ジギョウヨウ</t>
    </rPh>
    <rPh sb="4" eb="7">
      <t>ジカヨウ</t>
    </rPh>
    <rPh sb="8" eb="9">
      <t>ベツ</t>
    </rPh>
    <phoneticPr fontId="1"/>
  </si>
  <si>
    <t>種類</t>
    <rPh sb="0" eb="2">
      <t>シュルイ</t>
    </rPh>
    <phoneticPr fontId="1"/>
  </si>
  <si>
    <t>区分</t>
    <rPh sb="0" eb="2">
      <t>クブン</t>
    </rPh>
    <phoneticPr fontId="1"/>
  </si>
  <si>
    <t>車名</t>
    <rPh sb="0" eb="2">
      <t>シャメイ</t>
    </rPh>
    <phoneticPr fontId="1"/>
  </si>
  <si>
    <t>通称名</t>
    <rPh sb="0" eb="3">
      <t>ツウショウメイ</t>
    </rPh>
    <phoneticPr fontId="1"/>
  </si>
  <si>
    <t>型式</t>
    <rPh sb="0" eb="2">
      <t>カタシキ</t>
    </rPh>
    <phoneticPr fontId="1"/>
  </si>
  <si>
    <t>バッテリーサイズ</t>
    <phoneticPr fontId="1"/>
  </si>
  <si>
    <t>営業所位置
(使用本拠の位置・住所)</t>
    <rPh sb="0" eb="3">
      <t>エイギョウショ</t>
    </rPh>
    <rPh sb="3" eb="5">
      <t>イチ</t>
    </rPh>
    <rPh sb="7" eb="11">
      <t>シヨウホンキョ</t>
    </rPh>
    <rPh sb="12" eb="14">
      <t>イチ</t>
    </rPh>
    <rPh sb="15" eb="17">
      <t>ジュウショ</t>
    </rPh>
    <phoneticPr fontId="1"/>
  </si>
  <si>
    <t>導入計画台数</t>
    <rPh sb="0" eb="6">
      <t>ドウニュウケイカクダイスウ</t>
    </rPh>
    <phoneticPr fontId="1"/>
  </si>
  <si>
    <t>抵当権設定の予定</t>
    <rPh sb="0" eb="3">
      <t>テイトウケン</t>
    </rPh>
    <rPh sb="3" eb="5">
      <t>セッテイ</t>
    </rPh>
    <rPh sb="6" eb="8">
      <t>ヨテイ</t>
    </rPh>
    <phoneticPr fontId="1"/>
  </si>
  <si>
    <t>GXリーグへの表明</t>
    <rPh sb="7" eb="9">
      <t>ヒョウメイ</t>
    </rPh>
    <phoneticPr fontId="1"/>
  </si>
  <si>
    <t>①本申請での交付申請額</t>
    <rPh sb="1" eb="4">
      <t>ホンシンセイ</t>
    </rPh>
    <rPh sb="6" eb="11">
      <t>コウフシンセイガク</t>
    </rPh>
    <phoneticPr fontId="1"/>
  </si>
  <si>
    <t>②別の型式の交付申請額（合計）</t>
    <rPh sb="1" eb="2">
      <t>ベツ</t>
    </rPh>
    <rPh sb="3" eb="5">
      <t>カタシキ</t>
    </rPh>
    <rPh sb="6" eb="11">
      <t>コウフシンセイガク</t>
    </rPh>
    <rPh sb="12" eb="14">
      <t>ゴウケイ</t>
    </rPh>
    <phoneticPr fontId="1"/>
  </si>
  <si>
    <t>（①+②）合計交付申請額</t>
    <rPh sb="5" eb="7">
      <t>ゴウケイ</t>
    </rPh>
    <rPh sb="7" eb="12">
      <t>コウフシンセイガク</t>
    </rPh>
    <phoneticPr fontId="1"/>
  </si>
  <si>
    <t>-</t>
    <phoneticPr fontId="1"/>
  </si>
  <si>
    <t>@</t>
    <phoneticPr fontId="1"/>
  </si>
  <si>
    <t>円</t>
    <rPh sb="0" eb="1">
      <t>エン</t>
    </rPh>
    <phoneticPr fontId="1"/>
  </si>
  <si>
    <t>人</t>
    <rPh sb="0" eb="1">
      <t>ヒト</t>
    </rPh>
    <phoneticPr fontId="1"/>
  </si>
  <si>
    <t>DFSKor不明</t>
    <rPh sb="6" eb="8">
      <t>フメイ</t>
    </rPh>
    <phoneticPr fontId="1"/>
  </si>
  <si>
    <t>柳州五菱</t>
    <rPh sb="0" eb="1">
      <t>ヤナギ</t>
    </rPh>
    <rPh sb="1" eb="2">
      <t>シュウ</t>
    </rPh>
    <rPh sb="2" eb="3">
      <t>ゴ</t>
    </rPh>
    <rPh sb="3" eb="4">
      <t>ヒシ</t>
    </rPh>
    <phoneticPr fontId="1"/>
  </si>
  <si>
    <t>CENNTROor不明</t>
    <rPh sb="9" eb="11">
      <t>フメイ</t>
    </rPh>
    <phoneticPr fontId="1"/>
  </si>
  <si>
    <t>不明</t>
    <rPh sb="0" eb="2">
      <t>フメイ</t>
    </rPh>
    <phoneticPr fontId="1"/>
  </si>
  <si>
    <t>三菱</t>
    <rPh sb="0" eb="2">
      <t>ミツビシ</t>
    </rPh>
    <phoneticPr fontId="1"/>
  </si>
  <si>
    <t>三菱ふそう</t>
    <rPh sb="0" eb="2">
      <t>ミツビシ</t>
    </rPh>
    <phoneticPr fontId="1"/>
  </si>
  <si>
    <t>いすゞ</t>
    <phoneticPr fontId="1"/>
  </si>
  <si>
    <t>トヨタ</t>
    <phoneticPr fontId="1"/>
  </si>
  <si>
    <t>MINICAB EV 2シーター</t>
    <phoneticPr fontId="1"/>
  </si>
  <si>
    <t>MINICAB EV 4シーター</t>
    <phoneticPr fontId="1"/>
  </si>
  <si>
    <t>eCanter</t>
    <phoneticPr fontId="1"/>
  </si>
  <si>
    <t>エルフ mio EV</t>
    <phoneticPr fontId="1"/>
  </si>
  <si>
    <t>エルフ EV</t>
    <phoneticPr fontId="1"/>
  </si>
  <si>
    <t>FC小型トラック</t>
    <rPh sb="2" eb="4">
      <t>コガタ</t>
    </rPh>
    <phoneticPr fontId="1"/>
  </si>
  <si>
    <t>fumei</t>
    <phoneticPr fontId="1"/>
  </si>
  <si>
    <t>ZAB</t>
    <phoneticPr fontId="1"/>
  </si>
  <si>
    <t>FEAVK</t>
    <phoneticPr fontId="1"/>
  </si>
  <si>
    <t>FEBVK</t>
    <phoneticPr fontId="1"/>
  </si>
  <si>
    <t>FEB8K</t>
    <phoneticPr fontId="1"/>
  </si>
  <si>
    <t>FEC9K</t>
    <phoneticPr fontId="1"/>
  </si>
  <si>
    <t>FED9K</t>
    <phoneticPr fontId="1"/>
  </si>
  <si>
    <t>FEB8U</t>
    <phoneticPr fontId="1"/>
  </si>
  <si>
    <t>2RG</t>
    <phoneticPr fontId="1"/>
  </si>
  <si>
    <t>台</t>
    <rPh sb="0" eb="1">
      <t>ダイ</t>
    </rPh>
    <phoneticPr fontId="1"/>
  </si>
  <si>
    <t>WA20VP</t>
    <phoneticPr fontId="1"/>
  </si>
  <si>
    <t>NHR48AF</t>
    <phoneticPr fontId="1"/>
  </si>
  <si>
    <t>NJR48AF</t>
    <phoneticPr fontId="1"/>
  </si>
  <si>
    <t>NJR48AM</t>
    <phoneticPr fontId="1"/>
  </si>
  <si>
    <t>㊞※</t>
    <phoneticPr fontId="1"/>
  </si>
  <si>
    <t>１.運輸、運送、倉庫</t>
    <phoneticPr fontId="1"/>
  </si>
  <si>
    <t>２.鉄道、道路関連</t>
    <phoneticPr fontId="1"/>
  </si>
  <si>
    <t>３.航空、宇宙関連</t>
    <phoneticPr fontId="1"/>
  </si>
  <si>
    <t>４.製造・商社、卸し、流通</t>
    <phoneticPr fontId="1"/>
  </si>
  <si>
    <t>５.飲食、小売り、コンビニ</t>
    <phoneticPr fontId="1"/>
  </si>
  <si>
    <t>６.服飾</t>
    <phoneticPr fontId="1"/>
  </si>
  <si>
    <t>７.建設、住宅、土木関連、</t>
    <phoneticPr fontId="1"/>
  </si>
  <si>
    <t>８.農林、水産</t>
    <phoneticPr fontId="1"/>
  </si>
  <si>
    <t>９.医療、福祉関連</t>
    <phoneticPr fontId="1"/>
  </si>
  <si>
    <t>１０.官公庁、地方公共団体、大学、研究機関</t>
    <phoneticPr fontId="1"/>
  </si>
  <si>
    <t>１１.電気、通信、情報、ＩＴ関連</t>
    <phoneticPr fontId="1"/>
  </si>
  <si>
    <t>１.貨物運送</t>
    <phoneticPr fontId="1"/>
  </si>
  <si>
    <t>２.機材・部品運搬</t>
    <phoneticPr fontId="1"/>
  </si>
  <si>
    <t>３.塵芥運搬</t>
    <phoneticPr fontId="1"/>
  </si>
  <si>
    <t>４.特種用途</t>
    <phoneticPr fontId="1"/>
  </si>
  <si>
    <t>補助対象経費</t>
    <rPh sb="0" eb="6">
      <t>ホジョタイショウケイヒ</t>
    </rPh>
    <phoneticPr fontId="1"/>
  </si>
  <si>
    <t>(１)ＧＸリーグへの参画</t>
    <phoneticPr fontId="1"/>
  </si>
  <si>
    <t>(２)以下の取組</t>
    <phoneticPr fontId="1"/>
  </si>
  <si>
    <t>…必要な場合入力</t>
    <rPh sb="1" eb="3">
      <t>ヒツヨウ</t>
    </rPh>
    <rPh sb="4" eb="6">
      <t>バアイ</t>
    </rPh>
    <rPh sb="6" eb="8">
      <t>ニュウリョク</t>
    </rPh>
    <phoneticPr fontId="1"/>
  </si>
  <si>
    <t>…入力不要項目</t>
    <rPh sb="1" eb="5">
      <t>ニュウリョクフヨウ</t>
    </rPh>
    <rPh sb="5" eb="7">
      <t>コウモク</t>
    </rPh>
    <phoneticPr fontId="1"/>
  </si>
  <si>
    <t>…自動算出のため入力不要</t>
    <rPh sb="1" eb="5">
      <t>ジドウサンシュツ</t>
    </rPh>
    <rPh sb="8" eb="10">
      <t>ニュウリョク</t>
    </rPh>
    <rPh sb="10" eb="12">
      <t>フヨウ</t>
    </rPh>
    <phoneticPr fontId="1"/>
  </si>
  <si>
    <t>…入力必須</t>
    <rPh sb="1" eb="3">
      <t>ニュウリョク</t>
    </rPh>
    <rPh sb="3" eb="5">
      <t>ヒッス</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</si>
  <si>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</si>
  <si>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</si>
  <si>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</si>
  <si>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</si>
  <si>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</si>
  <si>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</si>
  <si>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</si>
  <si>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</si>
  <si>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…エラーのため、エラー内容を確認してください</t>
    <rPh sb="11" eb="13">
      <t>ナイヨウ</t>
    </rPh>
    <rPh sb="14" eb="16">
      <t>カクニン</t>
    </rPh>
    <phoneticPr fontId="1"/>
  </si>
  <si>
    <t>１</t>
    <phoneticPr fontId="1"/>
  </si>
  <si>
    <t>５</t>
  </si>
  <si>
    <t>２</t>
  </si>
  <si>
    <t>３</t>
  </si>
  <si>
    <t>４</t>
  </si>
  <si>
    <t>６</t>
  </si>
  <si>
    <t>７</t>
  </si>
  <si>
    <t>８</t>
  </si>
  <si>
    <t>９</t>
  </si>
  <si>
    <t>１０</t>
  </si>
  <si>
    <t>１１</t>
  </si>
  <si>
    <t>住　所 〒</t>
    <phoneticPr fontId="1"/>
  </si>
  <si>
    <t>補助対象車両</t>
    <rPh sb="0" eb="6">
      <t>ホジョタイショウシャリョウ</t>
    </rPh>
    <phoneticPr fontId="1"/>
  </si>
  <si>
    <t>事業者名又は個人の場合は氏名
注１</t>
    <rPh sb="0" eb="4">
      <t>ジギョウシャメイ</t>
    </rPh>
    <rPh sb="4" eb="5">
      <t>マタ</t>
    </rPh>
    <rPh sb="6" eb="8">
      <t>コジン</t>
    </rPh>
    <rPh sb="9" eb="11">
      <t>バアイ</t>
    </rPh>
    <rPh sb="12" eb="14">
      <t>シメイ</t>
    </rPh>
    <rPh sb="15" eb="16">
      <t>チュウ</t>
    </rPh>
    <phoneticPr fontId="1"/>
  </si>
  <si>
    <r>
      <t>種類</t>
    </r>
    <r>
      <rPr>
        <vertAlign val="superscript"/>
        <sz val="10"/>
        <color theme="1"/>
        <rFont val="ＭＳ Ｐ明朝"/>
        <family val="1"/>
        <charset val="128"/>
      </rPr>
      <t>注２</t>
    </r>
    <rPh sb="0" eb="2">
      <t>シュルイ</t>
    </rPh>
    <rPh sb="2" eb="3">
      <t>チュウ</t>
    </rPh>
    <phoneticPr fontId="1"/>
  </si>
  <si>
    <r>
      <rPr>
        <sz val="10"/>
        <color theme="1"/>
        <rFont val="ＭＳ Ｐ明朝"/>
        <family val="1"/>
        <charset val="128"/>
      </rPr>
      <t>区分</t>
    </r>
    <r>
      <rPr>
        <vertAlign val="superscript"/>
        <sz val="10"/>
        <color theme="1"/>
        <rFont val="ＭＳ Ｐ明朝"/>
        <family val="1"/>
        <charset val="128"/>
      </rPr>
      <t>注３</t>
    </r>
    <rPh sb="0" eb="2">
      <t>クブン</t>
    </rPh>
    <rPh sb="2" eb="3">
      <t>チュウ</t>
    </rPh>
    <phoneticPr fontId="1"/>
  </si>
  <si>
    <r>
      <t>車名</t>
    </r>
    <r>
      <rPr>
        <vertAlign val="superscript"/>
        <sz val="11"/>
        <color theme="1"/>
        <rFont val="ＭＳ Ｐ明朝"/>
        <family val="1"/>
        <charset val="128"/>
      </rPr>
      <t>注４</t>
    </r>
    <rPh sb="0" eb="2">
      <t>シャメイ</t>
    </rPh>
    <rPh sb="2" eb="3">
      <t>チュウ</t>
    </rPh>
    <phoneticPr fontId="1"/>
  </si>
  <si>
    <r>
      <t>通称名</t>
    </r>
    <r>
      <rPr>
        <vertAlign val="superscript"/>
        <sz val="11"/>
        <color theme="1"/>
        <rFont val="ＭＳ Ｐ明朝"/>
        <family val="1"/>
        <charset val="128"/>
      </rPr>
      <t>注４</t>
    </r>
    <rPh sb="0" eb="3">
      <t>ツウショウメイ</t>
    </rPh>
    <rPh sb="3" eb="4">
      <t>チュウ</t>
    </rPh>
    <phoneticPr fontId="1"/>
  </si>
  <si>
    <r>
      <rPr>
        <sz val="11"/>
        <color theme="1"/>
        <rFont val="ＭＳ Ｐ明朝"/>
        <family val="1"/>
        <charset val="128"/>
      </rPr>
      <t>型式</t>
    </r>
    <r>
      <rPr>
        <vertAlign val="superscript"/>
        <sz val="11"/>
        <color theme="1"/>
        <rFont val="ＭＳ Ｐ明朝"/>
        <family val="1"/>
        <charset val="128"/>
      </rPr>
      <t>注４</t>
    </r>
    <rPh sb="0" eb="2">
      <t>カタシキ</t>
    </rPh>
    <rPh sb="2" eb="3">
      <t>チュウ</t>
    </rPh>
    <phoneticPr fontId="1"/>
  </si>
  <si>
    <r>
      <t>バッテリーサイズ等</t>
    </r>
    <r>
      <rPr>
        <vertAlign val="superscript"/>
        <sz val="9"/>
        <color theme="1"/>
        <rFont val="ＭＳ Ｐ明朝"/>
        <family val="1"/>
        <charset val="128"/>
      </rPr>
      <t>注９</t>
    </r>
    <rPh sb="8" eb="9">
      <t>ナド</t>
    </rPh>
    <rPh sb="9" eb="10">
      <t>チュウ</t>
    </rPh>
    <phoneticPr fontId="1"/>
  </si>
  <si>
    <r>
      <t>導入計画台数</t>
    </r>
    <r>
      <rPr>
        <vertAlign val="superscript"/>
        <sz val="9"/>
        <color theme="1"/>
        <rFont val="ＭＳ Ｐ明朝"/>
        <family val="1"/>
        <charset val="128"/>
      </rPr>
      <t>注５</t>
    </r>
    <rPh sb="0" eb="6">
      <t>ドウニュウケイカクダイスウ</t>
    </rPh>
    <rPh sb="6" eb="7">
      <t>チュウ</t>
    </rPh>
    <phoneticPr fontId="1"/>
  </si>
  <si>
    <r>
      <t>交付申請額</t>
    </r>
    <r>
      <rPr>
        <vertAlign val="superscript"/>
        <sz val="9"/>
        <color theme="1"/>
        <rFont val="ＭＳ Ｐ明朝"/>
        <family val="1"/>
        <charset val="128"/>
      </rPr>
      <t>注８</t>
    </r>
    <rPh sb="0" eb="5">
      <t>コウフシンセイガク</t>
    </rPh>
    <rPh sb="5" eb="6">
      <t>チュウ</t>
    </rPh>
    <phoneticPr fontId="1"/>
  </si>
  <si>
    <t>バッテリーサイズ等で基準額が異なる場合は記入する</t>
    <phoneticPr fontId="1"/>
  </si>
  <si>
    <t>１４.その他</t>
    <rPh sb="5" eb="6">
      <t>タ</t>
    </rPh>
    <phoneticPr fontId="1"/>
  </si>
  <si>
    <t>１４</t>
    <phoneticPr fontId="1"/>
  </si>
  <si>
    <t>５.自社製品・荷物搬送</t>
    <phoneticPr fontId="1"/>
  </si>
  <si>
    <t>６.移動販売車</t>
    <phoneticPr fontId="1"/>
  </si>
  <si>
    <t>７.調理販売</t>
    <phoneticPr fontId="1"/>
  </si>
  <si>
    <t>８.レンタル</t>
    <phoneticPr fontId="1"/>
  </si>
  <si>
    <t>５</t>
    <phoneticPr fontId="1"/>
  </si>
  <si>
    <t>６</t>
    <phoneticPr fontId="1"/>
  </si>
  <si>
    <t>７</t>
    <phoneticPr fontId="1"/>
  </si>
  <si>
    <t>８</t>
    <phoneticPr fontId="1"/>
  </si>
  <si>
    <t>９</t>
    <phoneticPr fontId="1"/>
  </si>
  <si>
    <t>９.製品プロモーション・デモンストレーション</t>
    <phoneticPr fontId="1"/>
  </si>
  <si>
    <t>１０.その他</t>
    <phoneticPr fontId="1"/>
  </si>
  <si>
    <t>１０</t>
    <phoneticPr fontId="1"/>
  </si>
  <si>
    <t>１０.その他（</t>
    <rPh sb="5" eb="6">
      <t>タ</t>
    </rPh>
    <phoneticPr fontId="1"/>
  </si>
  <si>
    <t>本書式で記載に誤記入等が有った場合は、様式第１又は様式第１１の捨印にて修正する(金額以外)</t>
    <rPh sb="7" eb="10">
      <t>ゴキニュウ</t>
    </rPh>
    <phoneticPr fontId="1"/>
  </si>
  <si>
    <t>申請者住所</t>
    <phoneticPr fontId="1"/>
  </si>
  <si>
    <t>郵便番号（〒）</t>
    <rPh sb="0" eb="4">
      <t>ユウビンバンゴウ</t>
    </rPh>
    <phoneticPr fontId="1"/>
  </si>
  <si>
    <t>貸渡先郵便番号（〒）</t>
    <rPh sb="0" eb="3">
      <t>カシワタシサキ</t>
    </rPh>
    <rPh sb="3" eb="7">
      <t>ユウビンバンゴウ</t>
    </rPh>
    <phoneticPr fontId="1"/>
  </si>
  <si>
    <t>　※様式第１に識別番号記載がある場合は押印省略可</t>
    <rPh sb="2" eb="4">
      <t>ヨウシキ</t>
    </rPh>
    <rPh sb="4" eb="5">
      <t>ダイ</t>
    </rPh>
    <rPh sb="7" eb="11">
      <t>シキベツバンゴウ</t>
    </rPh>
    <rPh sb="11" eb="13">
      <t>キサイ</t>
    </rPh>
    <rPh sb="16" eb="18">
      <t>バアイ</t>
    </rPh>
    <rPh sb="19" eb="23">
      <t>オウインショウリャク</t>
    </rPh>
    <rPh sb="23" eb="24">
      <t>カ</t>
    </rPh>
    <phoneticPr fontId="1"/>
  </si>
  <si>
    <t>円</t>
    <rPh sb="0" eb="1">
      <t>エン</t>
    </rPh>
    <phoneticPr fontId="1"/>
  </si>
  <si>
    <t>人</t>
    <rPh sb="0" eb="1">
      <t>ヒト</t>
    </rPh>
    <phoneticPr fontId="1"/>
  </si>
  <si>
    <t>注２　本書式で記載に誤記入等が有った場合は、様式第１の捨印にて修正する</t>
    <rPh sb="0" eb="1">
      <t>チュウ</t>
    </rPh>
    <rPh sb="3" eb="6">
      <t>ホンショシキ</t>
    </rPh>
    <rPh sb="7" eb="9">
      <t>キサイ</t>
    </rPh>
    <rPh sb="10" eb="13">
      <t>ゴキニュウ</t>
    </rPh>
    <rPh sb="13" eb="14">
      <t>ナド</t>
    </rPh>
    <rPh sb="15" eb="16">
      <t>ア</t>
    </rPh>
    <rPh sb="18" eb="20">
      <t>バアイ</t>
    </rPh>
    <rPh sb="22" eb="24">
      <t>ヨウシキ</t>
    </rPh>
    <rPh sb="24" eb="25">
      <t>ダイ</t>
    </rPh>
    <rPh sb="27" eb="29">
      <t>ステイン</t>
    </rPh>
    <rPh sb="31" eb="33">
      <t>シュウセイ</t>
    </rPh>
    <phoneticPr fontId="1"/>
  </si>
  <si>
    <t>貸渡先代表者役職</t>
    <rPh sb="0" eb="3">
      <t>カシワタシサキ</t>
    </rPh>
    <rPh sb="3" eb="6">
      <t>ダイヒョウシャ</t>
    </rPh>
    <rPh sb="6" eb="8">
      <t>ヤクショク</t>
    </rPh>
    <phoneticPr fontId="1"/>
  </si>
  <si>
    <t>貸渡先代表者氏名</t>
    <rPh sb="0" eb="3">
      <t>カシワタシサキ</t>
    </rPh>
    <rPh sb="3" eb="6">
      <t>ダイヒョウシャ</t>
    </rPh>
    <rPh sb="6" eb="8">
      <t>シメイ</t>
    </rPh>
    <phoneticPr fontId="1"/>
  </si>
  <si>
    <t>氏名又は名称</t>
    <phoneticPr fontId="1"/>
  </si>
  <si>
    <t>ホンダ</t>
    <phoneticPr fontId="1"/>
  </si>
  <si>
    <t>N-VAN e:G</t>
    <phoneticPr fontId="1"/>
  </si>
  <si>
    <t>N-VAN e:L2</t>
    <phoneticPr fontId="1"/>
  </si>
  <si>
    <t>N-VAN e:L4</t>
    <phoneticPr fontId="1"/>
  </si>
  <si>
    <t>N-VAN e:FUN</t>
    <phoneticPr fontId="1"/>
  </si>
  <si>
    <t>ZAA</t>
    <phoneticPr fontId="1"/>
  </si>
  <si>
    <t>ニッサン</t>
    <phoneticPr fontId="1"/>
  </si>
  <si>
    <t>フォトンor不明</t>
    <phoneticPr fontId="1"/>
  </si>
  <si>
    <t>(貸渡し先（リースの場合）</t>
    <phoneticPr fontId="1"/>
  </si>
  <si>
    <t>令和６年度補正予算　脱炭素成長型経済構造移行推進対策費補助金</t>
    <phoneticPr fontId="1"/>
  </si>
  <si>
    <r>
      <t>申請者</t>
    </r>
    <r>
      <rPr>
        <vertAlign val="superscript"/>
        <sz val="10.5"/>
        <color theme="1"/>
        <rFont val="ＭＳ Ｐ明朝"/>
        <family val="1"/>
        <charset val="128"/>
      </rPr>
      <t>注１</t>
    </r>
    <rPh sb="0" eb="3">
      <t>シンセイシャ</t>
    </rPh>
    <rPh sb="3" eb="4">
      <t>チュウ</t>
    </rPh>
    <phoneticPr fontId="1"/>
  </si>
  <si>
    <r>
      <rPr>
        <sz val="10"/>
        <color theme="1"/>
        <rFont val="ＭＳ Ｐ明朝"/>
        <family val="1"/>
        <charset val="128"/>
      </rPr>
      <t>)</t>
    </r>
    <r>
      <rPr>
        <vertAlign val="superscript"/>
        <sz val="10.5"/>
        <color theme="1"/>
        <rFont val="ＭＳ Ｐ明朝"/>
        <family val="1"/>
        <charset val="128"/>
      </rPr>
      <t>注２</t>
    </r>
    <rPh sb="1" eb="2">
      <t>チュウ</t>
    </rPh>
    <phoneticPr fontId="1"/>
  </si>
  <si>
    <t>金</t>
    <rPh sb="0" eb="1">
      <t>キン</t>
    </rPh>
    <phoneticPr fontId="1"/>
  </si>
  <si>
    <t>円</t>
    <rPh sb="0" eb="1">
      <t>エン</t>
    </rPh>
    <phoneticPr fontId="1"/>
  </si>
  <si>
    <t>補助事業の完了予定年月日</t>
    <rPh sb="0" eb="2">
      <t>ホジョ</t>
    </rPh>
    <rPh sb="2" eb="4">
      <t>ジギョウ</t>
    </rPh>
    <rPh sb="5" eb="7">
      <t>カンリョウ</t>
    </rPh>
    <rPh sb="7" eb="9">
      <t>ヨテイ</t>
    </rPh>
    <rPh sb="9" eb="12">
      <t>ネンガッピ</t>
    </rPh>
    <phoneticPr fontId="1"/>
  </si>
  <si>
    <r>
      <t>複数年度事業の開始及び完了予定年月日</t>
    </r>
    <r>
      <rPr>
        <vertAlign val="superscript"/>
        <sz val="10.5"/>
        <color theme="1"/>
        <rFont val="ＭＳ Ｐ明朝"/>
        <family val="1"/>
        <charset val="128"/>
      </rPr>
      <t>注３</t>
    </r>
    <rPh sb="0" eb="2">
      <t>フクスウ</t>
    </rPh>
    <rPh sb="2" eb="4">
      <t>ネンド</t>
    </rPh>
    <rPh sb="4" eb="6">
      <t>ジギョウ</t>
    </rPh>
    <rPh sb="7" eb="9">
      <t>カイシ</t>
    </rPh>
    <rPh sb="9" eb="10">
      <t>オヨ</t>
    </rPh>
    <rPh sb="11" eb="13">
      <t>カンリョウ</t>
    </rPh>
    <rPh sb="13" eb="15">
      <t>ヨテイ</t>
    </rPh>
    <rPh sb="15" eb="18">
      <t>ネンガッピ</t>
    </rPh>
    <rPh sb="18" eb="19">
      <t>チュウ</t>
    </rPh>
    <phoneticPr fontId="1"/>
  </si>
  <si>
    <t>有</t>
    <rPh sb="0" eb="1">
      <t>アリ</t>
    </rPh>
    <phoneticPr fontId="1"/>
  </si>
  <si>
    <t>無</t>
    <rPh sb="0" eb="1">
      <t>ナ</t>
    </rPh>
    <phoneticPr fontId="1"/>
  </si>
  <si>
    <t>本件責任者及び担当者の氏名、連絡先等</t>
    <phoneticPr fontId="1"/>
  </si>
  <si>
    <t>責任者
連絡先</t>
    <rPh sb="0" eb="3">
      <t>セキニンシャ</t>
    </rPh>
    <rPh sb="4" eb="7">
      <t>レンラクサキ</t>
    </rPh>
    <phoneticPr fontId="1"/>
  </si>
  <si>
    <t>責任者（所属部署・職名・氏名）</t>
    <phoneticPr fontId="1"/>
  </si>
  <si>
    <t>電話番号</t>
    <rPh sb="0" eb="4">
      <t>デンワバンゴウ</t>
    </rPh>
    <phoneticPr fontId="1"/>
  </si>
  <si>
    <t>FAX番号</t>
    <rPh sb="3" eb="5">
      <t>バンゴウ</t>
    </rPh>
    <phoneticPr fontId="1"/>
  </si>
  <si>
    <t>Eメールアドレス</t>
    <phoneticPr fontId="1"/>
  </si>
  <si>
    <t>@</t>
    <phoneticPr fontId="1"/>
  </si>
  <si>
    <t>担当者
連絡先</t>
    <rPh sb="0" eb="3">
      <t>タントウシャ</t>
    </rPh>
    <rPh sb="4" eb="7">
      <t>レンラクサキ</t>
    </rPh>
    <phoneticPr fontId="1"/>
  </si>
  <si>
    <t>住所〒</t>
    <rPh sb="0" eb="2">
      <t>ジュウショ</t>
    </rPh>
    <phoneticPr fontId="1"/>
  </si>
  <si>
    <t>添付資料　様式第１（その５の１）及び（その６）</t>
    <phoneticPr fontId="1"/>
  </si>
  <si>
    <t>※複数年度事業であっても、当該年度に必要な金額（単年度分のみ）を申請すること。複数年度の合計金額で申請しないこと。</t>
    <phoneticPr fontId="1"/>
  </si>
  <si>
    <t>注２　使用者が複数であり共同申請する場合は、その共同の詳細（使用形態等）な書類を提出すること。</t>
    <phoneticPr fontId="1"/>
  </si>
  <si>
    <t>様式第１(その５の１)</t>
    <rPh sb="0" eb="2">
      <t>ヨウシキ</t>
    </rPh>
    <rPh sb="2" eb="3">
      <t>ダイ</t>
    </rPh>
    <phoneticPr fontId="1"/>
  </si>
  <si>
    <t>該当事業の番号
を記入→</t>
    <phoneticPr fontId="1"/>
  </si>
  <si>
    <t>２.鉄道、道路関連</t>
    <phoneticPr fontId="1"/>
  </si>
  <si>
    <t>３.航空、宇宙関連</t>
    <phoneticPr fontId="1"/>
  </si>
  <si>
    <t>４.製造・商社、卸し、流通</t>
    <phoneticPr fontId="1"/>
  </si>
  <si>
    <t>５.飲食、小売り、コンビニ</t>
    <phoneticPr fontId="1"/>
  </si>
  <si>
    <t>６.服飾</t>
    <phoneticPr fontId="1"/>
  </si>
  <si>
    <t>７.建設、住宅、土木関連</t>
    <phoneticPr fontId="1"/>
  </si>
  <si>
    <t>８.農林、水産</t>
    <phoneticPr fontId="1"/>
  </si>
  <si>
    <t>９.医療、福祉関連</t>
    <phoneticPr fontId="1"/>
  </si>
  <si>
    <t>１０.官公庁、地方公共団体、大学、研究機関</t>
    <phoneticPr fontId="1"/>
  </si>
  <si>
    <t>１１.電気、通信、情報、ＩＴ関連</t>
    <phoneticPr fontId="1"/>
  </si>
  <si>
    <t>１２.レンタル</t>
    <phoneticPr fontId="1"/>
  </si>
  <si>
    <t>１３.ビル、ホテル、旅館、レジャー施設、各種サービス</t>
    <phoneticPr fontId="1"/>
  </si>
  <si>
    <t>１４.その他（</t>
    <rPh sb="5" eb="6">
      <t>タ</t>
    </rPh>
    <phoneticPr fontId="1"/>
  </si>
  <si>
    <t>１.貨物運送</t>
    <phoneticPr fontId="1"/>
  </si>
  <si>
    <t>２.機材・部品運搬</t>
    <phoneticPr fontId="1"/>
  </si>
  <si>
    <t>３.塵芥運搬</t>
    <phoneticPr fontId="1"/>
  </si>
  <si>
    <t>４.特種用途</t>
    <phoneticPr fontId="1"/>
  </si>
  <si>
    <t>５.自社製品・荷物搬送</t>
    <phoneticPr fontId="1"/>
  </si>
  <si>
    <t>６.移動販売車</t>
    <phoneticPr fontId="1"/>
  </si>
  <si>
    <t>７.調理販売</t>
    <phoneticPr fontId="1"/>
  </si>
  <si>
    <t>８.レンタル</t>
    <phoneticPr fontId="1"/>
  </si>
  <si>
    <t>９.製品プロモーション・デモンストレーション</t>
    <phoneticPr fontId="1"/>
  </si>
  <si>
    <t>商用車等の電動化促進事業(トラック)　実施計画書（導入予定表）</t>
    <rPh sb="0" eb="3">
      <t>ショウヨウシャ</t>
    </rPh>
    <rPh sb="3" eb="4">
      <t>ナド</t>
    </rPh>
    <rPh sb="5" eb="12">
      <t>デンドウカソクシンジギョウ</t>
    </rPh>
    <rPh sb="19" eb="24">
      <t>ジッシケイカクショ</t>
    </rPh>
    <rPh sb="25" eb="30">
      <t>ドウニュウヨテイヒョウ</t>
    </rPh>
    <phoneticPr fontId="1"/>
  </si>
  <si>
    <t>バッテリー交換式</t>
    <rPh sb="5" eb="8">
      <t>コウカンシキ</t>
    </rPh>
    <phoneticPr fontId="1"/>
  </si>
  <si>
    <t>水素内燃</t>
    <rPh sb="0" eb="2">
      <t>スイソ</t>
    </rPh>
    <rPh sb="2" eb="4">
      <t>ナイネン</t>
    </rPh>
    <phoneticPr fontId="1"/>
  </si>
  <si>
    <t>改造車</t>
    <rPh sb="0" eb="2">
      <t>カイゾウ</t>
    </rPh>
    <rPh sb="2" eb="3">
      <t>シャ</t>
    </rPh>
    <phoneticPr fontId="1"/>
  </si>
  <si>
    <t>導入台数（令和７年２月３日～令和８年１月３０日）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1"/>
  </si>
  <si>
    <t>事業用・自家用</t>
    <rPh sb="0" eb="3">
      <t>ジギョウヨウ</t>
    </rPh>
    <rPh sb="4" eb="7">
      <t>ジカヨウ</t>
    </rPh>
    <phoneticPr fontId="1"/>
  </si>
  <si>
    <t>事業用</t>
    <rPh sb="0" eb="3">
      <t>ジギョウヨウ</t>
    </rPh>
    <phoneticPr fontId="1"/>
  </si>
  <si>
    <t>自家用</t>
    <rPh sb="0" eb="3">
      <t>ジカヨウ</t>
    </rPh>
    <phoneticPr fontId="1"/>
  </si>
  <si>
    <r>
      <t>補助対象経費</t>
    </r>
    <r>
      <rPr>
        <vertAlign val="superscript"/>
        <sz val="9"/>
        <color theme="1"/>
        <rFont val="ＭＳ Ｐ明朝"/>
        <family val="1"/>
        <charset val="128"/>
      </rPr>
      <t>注７</t>
    </r>
    <r>
      <rPr>
        <sz val="9"/>
        <color theme="1"/>
        <rFont val="ＭＳ Ｐ明朝"/>
        <family val="1"/>
        <charset val="128"/>
      </rPr>
      <t xml:space="preserve">
</t>
    </r>
    <r>
      <rPr>
        <sz val="8"/>
        <color theme="1"/>
        <rFont val="ＭＳ Ｐ明朝"/>
        <family val="1"/>
        <charset val="128"/>
      </rPr>
      <t>（改造車）</t>
    </r>
    <rPh sb="0" eb="6">
      <t>ホジョタイショウケイヒ</t>
    </rPh>
    <rPh sb="6" eb="7">
      <t>チュウ</t>
    </rPh>
    <rPh sb="10" eb="13">
      <t>カイゾウシャ</t>
    </rPh>
    <phoneticPr fontId="1"/>
  </si>
  <si>
    <t>様式第１(その６)</t>
    <rPh sb="0" eb="2">
      <t>ヨウシキ</t>
    </rPh>
    <rPh sb="2" eb="3">
      <t>ダイ</t>
    </rPh>
    <phoneticPr fontId="1"/>
  </si>
  <si>
    <t>なお、種類等が異なる場合は、本様式（様式第１（その６））を複数枚記載して添付する</t>
    <phoneticPr fontId="1"/>
  </si>
  <si>
    <t>（商用車等の電動化促進事業（トラック））交付申請書</t>
    <phoneticPr fontId="1"/>
  </si>
  <si>
    <t>翌年度に充電設備の導入予定（該当する欄に○を付す）</t>
    <rPh sb="0" eb="1">
      <t>ヨク</t>
    </rPh>
    <phoneticPr fontId="1"/>
  </si>
  <si>
    <t xml:space="preserve">報告者(使用者)　住　所 </t>
    <rPh sb="4" eb="7">
      <t>シヨウシャ</t>
    </rPh>
    <phoneticPr fontId="1"/>
  </si>
  <si>
    <t>　地球温暖化対策推進法に基づく算定・報告・公表制度によって公表された令和３年度 CO2排出量が20</t>
    <phoneticPr fontId="1"/>
  </si>
  <si>
    <t>注1　本書式で記載に誤記等が有った場合は、様式第１の捨印にて修正する</t>
    <phoneticPr fontId="1"/>
  </si>
  <si>
    <t>令和６年度（補正予算）商用車等の電動化促進事業</t>
    <rPh sb="0" eb="2">
      <t>レイワ</t>
    </rPh>
    <rPh sb="3" eb="5">
      <t>ネンド</t>
    </rPh>
    <rPh sb="6" eb="10">
      <t>ホセイヨサン</t>
    </rPh>
    <rPh sb="11" eb="14">
      <t>ショウヨウシャ</t>
    </rPh>
    <rPh sb="14" eb="15">
      <t>トウ</t>
    </rPh>
    <rPh sb="16" eb="23">
      <t>デンドウカソクシンジギョウ</t>
    </rPh>
    <phoneticPr fontId="1"/>
  </si>
  <si>
    <r>
      <t>＜トラック申請専用＞</t>
    </r>
    <r>
      <rPr>
        <b/>
        <sz val="18"/>
        <rFont val="游ゴシック"/>
        <family val="3"/>
        <charset val="128"/>
        <scheme val="minor"/>
      </rPr>
      <t>交付申請時用Excelデータシート</t>
    </r>
    <rPh sb="5" eb="7">
      <t>シンセイ</t>
    </rPh>
    <rPh sb="7" eb="9">
      <t>センヨウ</t>
    </rPh>
    <rPh sb="10" eb="15">
      <t>コウフシンセイジ</t>
    </rPh>
    <rPh sb="15" eb="16">
      <t>ヨウ</t>
    </rPh>
    <phoneticPr fontId="1"/>
  </si>
  <si>
    <t>補助事業の完了予定年月日</t>
    <rPh sb="0" eb="4">
      <t>ホジョジギョウ</t>
    </rPh>
    <rPh sb="5" eb="7">
      <t>カンリョウ</t>
    </rPh>
    <rPh sb="7" eb="9">
      <t>ヨテイ</t>
    </rPh>
    <rPh sb="9" eb="12">
      <t>ネンガッピ</t>
    </rPh>
    <phoneticPr fontId="1"/>
  </si>
  <si>
    <t>補助対象充電設備の申請番号</t>
    <rPh sb="0" eb="4">
      <t>ホジョタイショウ</t>
    </rPh>
    <rPh sb="4" eb="8">
      <t>ジュウデンセツビ</t>
    </rPh>
    <rPh sb="9" eb="13">
      <t>シンセイバンゴウ</t>
    </rPh>
    <phoneticPr fontId="1"/>
  </si>
  <si>
    <t>初年度充電設備の導入予定</t>
    <rPh sb="0" eb="3">
      <t>ショネンド</t>
    </rPh>
    <rPh sb="3" eb="7">
      <t>ジュウデンセツビ</t>
    </rPh>
    <rPh sb="8" eb="10">
      <t>ドウニュウ</t>
    </rPh>
    <rPh sb="10" eb="12">
      <t>ヨテイ</t>
    </rPh>
    <phoneticPr fontId="1"/>
  </si>
  <si>
    <t>翌年度充電設備の導入予定</t>
    <rPh sb="0" eb="3">
      <t>ヨクネンド</t>
    </rPh>
    <rPh sb="3" eb="7">
      <t>ジュウデンセツビ</t>
    </rPh>
    <rPh sb="8" eb="12">
      <t>ドウニュウヨテイ</t>
    </rPh>
    <phoneticPr fontId="1"/>
  </si>
  <si>
    <t>申請区分</t>
    <rPh sb="0" eb="4">
      <t>シンセイクブン</t>
    </rPh>
    <phoneticPr fontId="1"/>
  </si>
  <si>
    <t>電子メール申請（jGrants申請含む）の場合には、申請書類送付時にこのExcelファイルを添付してください。</t>
    <rPh sb="0" eb="2">
      <t>デンシ</t>
    </rPh>
    <rPh sb="5" eb="7">
      <t>シンセイ</t>
    </rPh>
    <rPh sb="15" eb="17">
      <t>シンセイ</t>
    </rPh>
    <rPh sb="17" eb="18">
      <t>フク</t>
    </rPh>
    <rPh sb="21" eb="23">
      <t>バアイ</t>
    </rPh>
    <rPh sb="26" eb="30">
      <t>シンセイショルイ</t>
    </rPh>
    <rPh sb="30" eb="33">
      <t>ソウフジ</t>
    </rPh>
    <rPh sb="46" eb="48">
      <t>テンプ</t>
    </rPh>
    <phoneticPr fontId="1"/>
  </si>
  <si>
    <t>担当者郵便番号（〒）</t>
    <rPh sb="0" eb="3">
      <t>タントウシャ</t>
    </rPh>
    <rPh sb="3" eb="7">
      <t>ユウビンバンゴウ</t>
    </rPh>
    <phoneticPr fontId="1"/>
  </si>
  <si>
    <t>担当者住所</t>
    <rPh sb="0" eb="3">
      <t>タントウシャ</t>
    </rPh>
    <rPh sb="3" eb="5">
      <t>ジュウショ</t>
    </rPh>
    <phoneticPr fontId="1"/>
  </si>
  <si>
    <t>円</t>
    <rPh sb="0" eb="1">
      <t>エン</t>
    </rPh>
    <phoneticPr fontId="1"/>
  </si>
  <si>
    <t>基準額/台</t>
    <rPh sb="0" eb="3">
      <t>キジュンガク</t>
    </rPh>
    <rPh sb="4" eb="5">
      <t>ダイ</t>
    </rPh>
    <phoneticPr fontId="1"/>
  </si>
  <si>
    <t>BEV</t>
    <phoneticPr fontId="1"/>
  </si>
  <si>
    <t>PHEV</t>
    <phoneticPr fontId="1"/>
  </si>
  <si>
    <t>FCV</t>
    <phoneticPr fontId="1"/>
  </si>
  <si>
    <t>バッテリー交換式</t>
    <rPh sb="5" eb="8">
      <t>コウカンシキ</t>
    </rPh>
    <phoneticPr fontId="1"/>
  </si>
  <si>
    <t>水素内燃</t>
    <rPh sb="0" eb="4">
      <t>スイソナイネン</t>
    </rPh>
    <phoneticPr fontId="1"/>
  </si>
  <si>
    <t>改造車</t>
    <rPh sb="0" eb="3">
      <t>カイゾウシャ</t>
    </rPh>
    <phoneticPr fontId="1"/>
  </si>
  <si>
    <t>事業用</t>
    <rPh sb="0" eb="3">
      <t>ジギョウヨウ</t>
    </rPh>
    <phoneticPr fontId="1"/>
  </si>
  <si>
    <t>自家用</t>
    <rPh sb="0" eb="3">
      <t>ジカヨウ</t>
    </rPh>
    <phoneticPr fontId="1"/>
  </si>
  <si>
    <t>本補助金以外の国の補助金の交付
又は交付申請の有無</t>
    <rPh sb="0" eb="4">
      <t>ホンホジョキン</t>
    </rPh>
    <rPh sb="4" eb="6">
      <t>イガイ</t>
    </rPh>
    <rPh sb="7" eb="8">
      <t>クニ</t>
    </rPh>
    <rPh sb="9" eb="12">
      <t>ホジョキン</t>
    </rPh>
    <rPh sb="13" eb="15">
      <t>コウフ</t>
    </rPh>
    <rPh sb="16" eb="17">
      <t>マタ</t>
    </rPh>
    <rPh sb="18" eb="22">
      <t>コウフシンセイ</t>
    </rPh>
    <rPh sb="23" eb="25">
      <t>ウム</t>
    </rPh>
    <phoneticPr fontId="1"/>
  </si>
  <si>
    <t>基準額</t>
    <rPh sb="0" eb="3">
      <t>キジュンガク</t>
    </rPh>
    <phoneticPr fontId="1"/>
  </si>
  <si>
    <t>■GXリーグへの表明(買取)</t>
    <rPh sb="8" eb="10">
      <t>ヒョウメイ</t>
    </rPh>
    <rPh sb="11" eb="13">
      <t>カイトリ</t>
    </rPh>
    <phoneticPr fontId="1"/>
  </si>
  <si>
    <t>■経営する事業(買取)</t>
    <rPh sb="1" eb="3">
      <t>ケイエイ</t>
    </rPh>
    <rPh sb="5" eb="7">
      <t>ジギョウ</t>
    </rPh>
    <rPh sb="8" eb="10">
      <t>カイトリ</t>
    </rPh>
    <phoneticPr fontId="1"/>
  </si>
  <si>
    <t>■経営する事業(リース )</t>
    <rPh sb="1" eb="3">
      <t>ケイエイ</t>
    </rPh>
    <rPh sb="5" eb="7">
      <t>ジギョウ</t>
    </rPh>
    <phoneticPr fontId="1"/>
  </si>
  <si>
    <t>■車両の用途(買取)</t>
    <rPh sb="1" eb="3">
      <t>シャリョウ</t>
    </rPh>
    <rPh sb="4" eb="6">
      <t>ヨウト</t>
    </rPh>
    <rPh sb="7" eb="9">
      <t>カイトリ</t>
    </rPh>
    <phoneticPr fontId="1"/>
  </si>
  <si>
    <t>■車両の用途(リース)</t>
    <rPh sb="1" eb="3">
      <t>シャリョウ</t>
    </rPh>
    <rPh sb="4" eb="6">
      <t>ヨウト</t>
    </rPh>
    <phoneticPr fontId="1"/>
  </si>
  <si>
    <t>■車名</t>
    <rPh sb="1" eb="3">
      <t>シャメイ</t>
    </rPh>
    <phoneticPr fontId="1"/>
  </si>
  <si>
    <t>SHINERAYor不明</t>
    <rPh sb="10" eb="12">
      <t>フメイ</t>
    </rPh>
    <phoneticPr fontId="1"/>
  </si>
  <si>
    <t>フォトンorFOTONor不明</t>
    <rPh sb="13" eb="15">
      <t>フメイ</t>
    </rPh>
    <phoneticPr fontId="1"/>
  </si>
  <si>
    <t>■通称名</t>
    <rPh sb="1" eb="4">
      <t>ツウショウメイ</t>
    </rPh>
    <phoneticPr fontId="1"/>
  </si>
  <si>
    <t>F1V</t>
    <phoneticPr fontId="1"/>
  </si>
  <si>
    <t>F1T</t>
    <phoneticPr fontId="1"/>
  </si>
  <si>
    <t>F1VS</t>
    <phoneticPr fontId="1"/>
  </si>
  <si>
    <t>F1TS</t>
    <phoneticPr fontId="1"/>
  </si>
  <si>
    <t>ASF2.0</t>
    <phoneticPr fontId="1"/>
  </si>
  <si>
    <t>ELEMO-K</t>
    <phoneticPr fontId="1"/>
  </si>
  <si>
    <t>ELEMO</t>
    <phoneticPr fontId="1"/>
  </si>
  <si>
    <t>ELEMO-L</t>
    <phoneticPr fontId="1"/>
  </si>
  <si>
    <t>OHKUMA-LV270L</t>
    <phoneticPr fontId="1"/>
  </si>
  <si>
    <t>OHKUMA-TX200L</t>
    <phoneticPr fontId="1"/>
  </si>
  <si>
    <t>TVC-700</t>
    <phoneticPr fontId="1"/>
  </si>
  <si>
    <t>E1</t>
    <phoneticPr fontId="1"/>
  </si>
  <si>
    <t>E2</t>
    <phoneticPr fontId="1"/>
  </si>
  <si>
    <t>ZM6</t>
    <phoneticPr fontId="1"/>
  </si>
  <si>
    <t>eAUMARK</t>
    <phoneticPr fontId="1"/>
  </si>
  <si>
    <t>MINICAB-MiEV 2シーター</t>
    <phoneticPr fontId="1"/>
  </si>
  <si>
    <t>MINICAB-MiEV 4シーター</t>
    <phoneticPr fontId="1"/>
  </si>
  <si>
    <t>23MY eKクロス EV（Gグレード）</t>
    <phoneticPr fontId="1"/>
  </si>
  <si>
    <t>23MY eKクロス EV（Pグレード）</t>
    <phoneticPr fontId="1"/>
  </si>
  <si>
    <t>23MY eKクロス EV（Gビジネスパッケージグレード）</t>
    <phoneticPr fontId="1"/>
  </si>
  <si>
    <t>25MY eKクロス EV（Gビジネスパッケージグレード）</t>
    <phoneticPr fontId="1"/>
  </si>
  <si>
    <t>25MY eKクロス EV（Gグレード）</t>
    <phoneticPr fontId="1"/>
  </si>
  <si>
    <t>25MY eKクロス EV（Pグレード）</t>
    <phoneticPr fontId="1"/>
  </si>
  <si>
    <t>クリッパーEV 4シーター</t>
    <phoneticPr fontId="1"/>
  </si>
  <si>
    <t>日産サクラ Sグレード</t>
    <rPh sb="0" eb="2">
      <t>ニッサン</t>
    </rPh>
    <phoneticPr fontId="1"/>
  </si>
  <si>
    <t>日産サクラ Gグレード</t>
    <rPh sb="0" eb="2">
      <t>ニッサン</t>
    </rPh>
    <phoneticPr fontId="1"/>
  </si>
  <si>
    <t>日産サクラ Xグレード</t>
    <rPh sb="0" eb="2">
      <t>ニッサン</t>
    </rPh>
    <phoneticPr fontId="1"/>
  </si>
  <si>
    <t>日産サクラ 90周年記念車</t>
    <rPh sb="0" eb="2">
      <t>ニッサン</t>
    </rPh>
    <rPh sb="8" eb="10">
      <t>シュウネン</t>
    </rPh>
    <rPh sb="10" eb="13">
      <t>キネンシャ</t>
    </rPh>
    <phoneticPr fontId="1"/>
  </si>
  <si>
    <t>SX4257MJ4XFCEV17</t>
    <phoneticPr fontId="1"/>
  </si>
  <si>
    <t>■型式（左側）</t>
    <rPh sb="1" eb="3">
      <t>カタシキ</t>
    </rPh>
    <rPh sb="4" eb="6">
      <t>ヒダリガワ</t>
    </rPh>
    <phoneticPr fontId="1"/>
  </si>
  <si>
    <t>■型式（右側）</t>
    <rPh sb="1" eb="3">
      <t>カタシキ</t>
    </rPh>
    <rPh sb="4" eb="6">
      <t>ミギガワ</t>
    </rPh>
    <phoneticPr fontId="1"/>
  </si>
  <si>
    <t>■基準額</t>
    <rPh sb="1" eb="4">
      <t>キジュンガク</t>
    </rPh>
    <phoneticPr fontId="1"/>
  </si>
  <si>
    <t>■種類</t>
    <rPh sb="1" eb="3">
      <t>シュルイ</t>
    </rPh>
    <phoneticPr fontId="1"/>
  </si>
  <si>
    <t>■区分</t>
    <rPh sb="1" eb="3">
      <t>クブン</t>
    </rPh>
    <phoneticPr fontId="1"/>
  </si>
  <si>
    <t>■事業用・自家用の別</t>
    <rPh sb="1" eb="4">
      <t>ジギョウヨウ</t>
    </rPh>
    <rPh sb="5" eb="8">
      <t>ジカヨウ</t>
    </rPh>
    <rPh sb="9" eb="10">
      <t>ベツ</t>
    </rPh>
    <phoneticPr fontId="1"/>
  </si>
  <si>
    <t>車名</t>
    <rPh sb="0" eb="2">
      <t>シャメイ</t>
    </rPh>
    <phoneticPr fontId="1"/>
  </si>
  <si>
    <t>通称名</t>
    <rPh sb="0" eb="3">
      <t>ツウショウメイ</t>
    </rPh>
    <phoneticPr fontId="1"/>
  </si>
  <si>
    <t>型式（右側）</t>
    <rPh sb="0" eb="2">
      <t>カタシキ</t>
    </rPh>
    <rPh sb="3" eb="5">
      <t>ミギガワ</t>
    </rPh>
    <phoneticPr fontId="1"/>
  </si>
  <si>
    <t>型式（左側）</t>
    <rPh sb="0" eb="2">
      <t>カタシキ</t>
    </rPh>
    <rPh sb="3" eb="5">
      <t>ヒダリガワ</t>
    </rPh>
    <phoneticPr fontId="1"/>
  </si>
  <si>
    <t>バッテリーサイズ等</t>
    <rPh sb="8" eb="9">
      <t>ナド</t>
    </rPh>
    <phoneticPr fontId="1"/>
  </si>
  <si>
    <t>区分</t>
    <rPh sb="0" eb="2">
      <t>クブン</t>
    </rPh>
    <phoneticPr fontId="1"/>
  </si>
  <si>
    <t>合計</t>
    <rPh sb="0" eb="2">
      <t>ゴウケイ</t>
    </rPh>
    <phoneticPr fontId="1"/>
  </si>
  <si>
    <t>B5AWLDCB</t>
    <phoneticPr fontId="1"/>
  </si>
  <si>
    <t>B5AWLDEB</t>
    <phoneticPr fontId="1"/>
  </si>
  <si>
    <t>B6AW</t>
    <phoneticPr fontId="1"/>
  </si>
  <si>
    <t>JJ3AGDY</t>
    <phoneticPr fontId="1"/>
  </si>
  <si>
    <t>JJ3AGEY</t>
    <phoneticPr fontId="1"/>
  </si>
  <si>
    <t>JJ3AGFY</t>
    <phoneticPr fontId="1"/>
  </si>
  <si>
    <t>JJ3AGGY</t>
    <phoneticPr fontId="1"/>
  </si>
  <si>
    <t>S</t>
    <phoneticPr fontId="1"/>
  </si>
  <si>
    <t>M</t>
    <phoneticPr fontId="1"/>
  </si>
  <si>
    <t>自家用</t>
    <rPh sb="0" eb="3">
      <t>ジカヨウ</t>
    </rPh>
    <phoneticPr fontId="1"/>
  </si>
  <si>
    <t>NLR48AM</t>
    <phoneticPr fontId="1"/>
  </si>
  <si>
    <t>NPR48AM</t>
    <phoneticPr fontId="1"/>
  </si>
  <si>
    <t>NMR48AM</t>
    <phoneticPr fontId="1"/>
  </si>
  <si>
    <t>NKR48AM</t>
    <phoneticPr fontId="1"/>
  </si>
  <si>
    <t>NPR88AN改</t>
    <rPh sb="7" eb="8">
      <t>カイ</t>
    </rPh>
    <phoneticPr fontId="1"/>
  </si>
  <si>
    <t>～</t>
    <phoneticPr fontId="1"/>
  </si>
  <si>
    <t>補助対象充電設備の申請番号</t>
    <rPh sb="0" eb="2">
      <t>ホジョ</t>
    </rPh>
    <rPh sb="2" eb="4">
      <t>タイショウ</t>
    </rPh>
    <rPh sb="4" eb="6">
      <t>ジュウデン</t>
    </rPh>
    <rPh sb="6" eb="8">
      <t>セツビ</t>
    </rPh>
    <rPh sb="9" eb="11">
      <t>シンセイ</t>
    </rPh>
    <rPh sb="11" eb="13">
      <t>バンゴウ</t>
    </rPh>
    <phoneticPr fontId="1"/>
  </si>
  <si>
    <t>担当者（所属部署・職名・氏名）</t>
    <rPh sb="0" eb="3">
      <t>タントウシャ</t>
    </rPh>
    <phoneticPr fontId="1"/>
  </si>
  <si>
    <t xml:space="preserve">申請者   住　所 </t>
    <phoneticPr fontId="1"/>
  </si>
  <si>
    <t>　令和６年度（補正予算）脱炭素成長型経済構造移行推進対策費補助金（商用車等の電動化促進事業（トラック））交付規程（以下「交付規程」という。）第５条第１項の規定により上記補助金の交付について下記のとおり申請します。
　なお、交付決定を受けて補助事業を実施する際には、補助金等に係る予算の執行の適正化に関する法律（昭和３０年法律第１７９号）、補助金等に係る予算の執行の適正化に関する法律施行令（昭和３０年政令第２５５号）及び交付規程の定めるところに従います。</t>
    <phoneticPr fontId="1"/>
  </si>
  <si>
    <r>
      <t xml:space="preserve">補助事業の目的及び内容　　様式第１（その５の１）及び（その６）のとおり
</t>
    </r>
    <r>
      <rPr>
        <sz val="9"/>
        <color theme="1"/>
        <rFont val="ＭＳ Ｐ明朝"/>
        <family val="1"/>
        <charset val="128"/>
      </rPr>
      <t>※複数年度事業の場合、加えて様式第１（その７の１）及び翌年度分の実施計画書</t>
    </r>
    <r>
      <rPr>
        <vertAlign val="superscript"/>
        <sz val="9"/>
        <color theme="1"/>
        <rFont val="ＭＳ Ｐ明朝"/>
        <family val="1"/>
        <charset val="128"/>
      </rPr>
      <t>注３</t>
    </r>
    <r>
      <rPr>
        <sz val="9"/>
        <color theme="1"/>
        <rFont val="ＭＳ Ｐ明朝"/>
        <family val="1"/>
        <charset val="128"/>
      </rPr>
      <t>のとおり</t>
    </r>
    <phoneticPr fontId="1"/>
  </si>
  <si>
    <r>
      <t>前年度申請番号及び交付決定年月日</t>
    </r>
    <r>
      <rPr>
        <vertAlign val="superscript"/>
        <sz val="10.5"/>
        <color theme="1"/>
        <rFont val="ＭＳ Ｐ明朝"/>
        <family val="1"/>
        <charset val="128"/>
      </rPr>
      <t>注４</t>
    </r>
    <r>
      <rPr>
        <sz val="10.5"/>
        <color theme="1"/>
        <rFont val="ＭＳ Ｐ明朝"/>
        <family val="1"/>
        <charset val="128"/>
      </rPr>
      <t>（（申請番号：　　　　　　）令和　年　月　日　第　　　　号）</t>
    </r>
    <rPh sb="0" eb="3">
      <t>ゼンネンド</t>
    </rPh>
    <rPh sb="3" eb="5">
      <t>シンセイ</t>
    </rPh>
    <rPh sb="5" eb="7">
      <t>バンゴウ</t>
    </rPh>
    <rPh sb="7" eb="8">
      <t>オヨ</t>
    </rPh>
    <rPh sb="9" eb="11">
      <t>コウフ</t>
    </rPh>
    <rPh sb="11" eb="13">
      <t>ケッテイ</t>
    </rPh>
    <rPh sb="13" eb="16">
      <t>ネンガッピ</t>
    </rPh>
    <rPh sb="16" eb="17">
      <t>チュウ</t>
    </rPh>
    <rPh sb="20" eb="22">
      <t>シンセイ</t>
    </rPh>
    <rPh sb="22" eb="24">
      <t>バンゴウ</t>
    </rPh>
    <rPh sb="32" eb="34">
      <t>レイワ</t>
    </rPh>
    <rPh sb="35" eb="36">
      <t>トシ</t>
    </rPh>
    <rPh sb="37" eb="38">
      <t>ツキ</t>
    </rPh>
    <rPh sb="39" eb="40">
      <t>ヒ</t>
    </rPh>
    <rPh sb="41" eb="42">
      <t>ダイ</t>
    </rPh>
    <rPh sb="46" eb="47">
      <t>ゴウ</t>
    </rPh>
    <phoneticPr fontId="1"/>
  </si>
  <si>
    <r>
      <t>補助金交付申請額</t>
    </r>
    <r>
      <rPr>
        <vertAlign val="superscript"/>
        <sz val="10.5"/>
        <color theme="1"/>
        <rFont val="ＭＳ Ｐ明朝"/>
        <family val="1"/>
        <charset val="128"/>
      </rPr>
      <t>注５</t>
    </r>
    <rPh sb="0" eb="3">
      <t>ホジョキン</t>
    </rPh>
    <rPh sb="3" eb="5">
      <t>コウフ</t>
    </rPh>
    <rPh sb="5" eb="7">
      <t>シンセイ</t>
    </rPh>
    <rPh sb="7" eb="8">
      <t>ガク</t>
    </rPh>
    <rPh sb="8" eb="9">
      <t>チュウ</t>
    </rPh>
    <phoneticPr fontId="1"/>
  </si>
  <si>
    <t>注１　交付規程第３条第３項の規定に基づき共同で申請する場合は、代表事業者が申請すること。</t>
    <phoneticPr fontId="1"/>
  </si>
  <si>
    <t>注３　翌年度にトラックの導入予定の場合は様式第１（その７の２）及び（その８）、充電設備の導入予定の場合は様式第１（その７の３）を提出すること。</t>
    <phoneticPr fontId="1"/>
  </si>
  <si>
    <t>注４　複数年度事業申請で、翌年度（２年目）に申請する場合にのみ記載すること。</t>
    <phoneticPr fontId="1"/>
  </si>
  <si>
    <t>注５　様式第１（その６）に記載されている台数分の合計額を記載　　</t>
    <phoneticPr fontId="1"/>
  </si>
  <si>
    <t>様式第１の４</t>
    <phoneticPr fontId="1"/>
  </si>
  <si>
    <t>第</t>
    <rPh sb="0" eb="1">
      <t>ダイ</t>
    </rPh>
    <phoneticPr fontId="1"/>
  </si>
  <si>
    <t>号</t>
    <rPh sb="0" eb="1">
      <t>ゴウ</t>
    </rPh>
    <phoneticPr fontId="1"/>
  </si>
  <si>
    <t>令和</t>
    <rPh sb="0" eb="2">
      <t>レイワ</t>
    </rPh>
    <phoneticPr fontId="1"/>
  </si>
  <si>
    <t>年</t>
    <rPh sb="0" eb="1">
      <t>ネン</t>
    </rPh>
    <phoneticPr fontId="1"/>
  </si>
  <si>
    <t>月</t>
    <rPh sb="0" eb="1">
      <t>ガツ</t>
    </rPh>
    <phoneticPr fontId="1"/>
  </si>
  <si>
    <t>日</t>
    <rPh sb="0" eb="1">
      <t>ニチ</t>
    </rPh>
    <phoneticPr fontId="1"/>
  </si>
  <si>
    <t>（商用車等の電動化促進事業（トラック））</t>
    <phoneticPr fontId="1"/>
  </si>
  <si>
    <t>共同事業者申請書</t>
    <phoneticPr fontId="1"/>
  </si>
  <si>
    <t>標記について、以下のとおり申請します。</t>
    <phoneticPr fontId="1"/>
  </si>
  <si>
    <t>が代表申請者として実施する令和６年度補正予算脱炭素成長型経済構造移行</t>
    <phoneticPr fontId="1"/>
  </si>
  <si>
    <t>推進対策費補助金（商用車等の電動化促進事業（トラック））に共同申請者として参画します。</t>
    <phoneticPr fontId="1"/>
  </si>
  <si>
    <t>注　別紙にて本申請の商流を添付すること</t>
    <phoneticPr fontId="1"/>
  </si>
  <si>
    <t/>
  </si>
  <si>
    <t>柳州五菱or不明</t>
    <rPh sb="6" eb="8">
      <t>フメイ</t>
    </rPh>
    <phoneticPr fontId="1"/>
  </si>
  <si>
    <t>FKV</t>
    <phoneticPr fontId="1"/>
  </si>
  <si>
    <t>fumei</t>
    <phoneticPr fontId="1"/>
  </si>
  <si>
    <t>申請車両情報（1型式目）</t>
    <rPh sb="0" eb="6">
      <t>シンセイシャリョウジョウホウ</t>
    </rPh>
    <rPh sb="8" eb="11">
      <t>カタシキメ</t>
    </rPh>
    <phoneticPr fontId="1"/>
  </si>
  <si>
    <r>
      <t>本Excelデータシートの必要項目を記入すると、</t>
    </r>
    <r>
      <rPr>
        <b/>
        <sz val="11"/>
        <color rgb="FFFF0000"/>
        <rFont val="游ゴシック"/>
        <family val="3"/>
        <charset val="128"/>
        <scheme val="minor"/>
      </rPr>
      <t>様式第１の１(第５条関係)</t>
    </r>
    <r>
      <rPr>
        <b/>
        <sz val="11"/>
        <color theme="1"/>
        <rFont val="游ゴシック"/>
        <family val="3"/>
        <charset val="128"/>
        <scheme val="minor"/>
      </rPr>
      <t>・</t>
    </r>
    <r>
      <rPr>
        <b/>
        <sz val="11"/>
        <color rgb="FFFFC000"/>
        <rFont val="游ゴシック"/>
        <family val="3"/>
        <charset val="128"/>
        <scheme val="minor"/>
      </rPr>
      <t>様式第１(その５の１)</t>
    </r>
    <r>
      <rPr>
        <b/>
        <sz val="11"/>
        <color theme="1"/>
        <rFont val="游ゴシック"/>
        <family val="3"/>
        <charset val="128"/>
        <scheme val="minor"/>
      </rPr>
      <t>・</t>
    </r>
    <r>
      <rPr>
        <b/>
        <sz val="11"/>
        <color rgb="FFFFFF00"/>
        <rFont val="游ゴシック"/>
        <family val="3"/>
        <charset val="128"/>
        <scheme val="minor"/>
      </rPr>
      <t>様式第１(その６)</t>
    </r>
    <r>
      <rPr>
        <b/>
        <sz val="11"/>
        <color rgb="FFFFC000"/>
        <rFont val="游ゴシック"/>
        <family val="3"/>
        <charset val="128"/>
        <scheme val="minor"/>
      </rPr>
      <t>・</t>
    </r>
    <r>
      <rPr>
        <b/>
        <sz val="11"/>
        <color rgb="FF92D050"/>
        <rFont val="游ゴシック"/>
        <family val="3"/>
        <charset val="128"/>
        <scheme val="minor"/>
      </rPr>
      <t>様式第１(その９)</t>
    </r>
    <r>
      <rPr>
        <b/>
        <sz val="11"/>
        <rFont val="游ゴシック"/>
        <family val="3"/>
        <charset val="128"/>
        <scheme val="minor"/>
      </rPr>
      <t>・</t>
    </r>
    <r>
      <rPr>
        <b/>
        <sz val="11"/>
        <color rgb="FF00B0F0"/>
        <rFont val="游ゴシック"/>
        <family val="3"/>
        <charset val="128"/>
        <scheme val="minor"/>
      </rPr>
      <t>別添</t>
    </r>
    <r>
      <rPr>
        <b/>
        <sz val="11"/>
        <color theme="1"/>
        <rFont val="游ゴシック"/>
        <family val="3"/>
        <charset val="128"/>
        <scheme val="minor"/>
      </rPr>
      <t>が自動作成されます。</t>
    </r>
    <phoneticPr fontId="1"/>
  </si>
  <si>
    <t>委　任　状</t>
  </si>
  <si>
    <t>令和</t>
    <phoneticPr fontId="1"/>
  </si>
  <si>
    <t>一般財団法人環境優良車普及機構</t>
  </si>
  <si>
    <t>会　長　岩村　敬　殿</t>
  </si>
  <si>
    <t>住　　　所</t>
    <phoneticPr fontId="1"/>
  </si>
  <si>
    <r>
      <t>（委任者）</t>
    </r>
    <r>
      <rPr>
        <u/>
        <sz val="12"/>
        <color theme="1"/>
        <rFont val="ＭＳ 明朝"/>
        <family val="1"/>
        <charset val="128"/>
      </rPr>
      <t>　　　　　　　　</t>
    </r>
    <phoneticPr fontId="1"/>
  </si>
  <si>
    <t>名　　　称</t>
    <phoneticPr fontId="1"/>
  </si>
  <si>
    <t>代表者氏名</t>
    <phoneticPr fontId="1"/>
  </si>
  <si>
    <t>　㊞</t>
  </si>
  <si>
    <r>
      <t>（受任者）</t>
    </r>
    <r>
      <rPr>
        <u/>
        <sz val="12"/>
        <color theme="1"/>
        <rFont val="ＭＳ 明朝"/>
        <family val="1"/>
        <charset val="128"/>
      </rPr>
      <t>　　　　　　　　　　　</t>
    </r>
    <phoneticPr fontId="1"/>
  </si>
  <si>
    <t>代理人住所　</t>
  </si>
  <si>
    <t>氏　　　名</t>
    <phoneticPr fontId="1"/>
  </si>
  <si>
    <t>　当社</t>
    <phoneticPr fontId="1"/>
  </si>
  <si>
    <t>を代理人と定め、下記権限を委任します。</t>
  </si>
  <si>
    <t>記</t>
  </si>
  <si>
    <t>（委任事項）</t>
  </si>
  <si>
    <t>１．令和６年度補正予算　商用車等の電動化促進事業（トラック）の補助金申請業務に</t>
    <rPh sb="7" eb="11">
      <t>ホセイヨサン</t>
    </rPh>
    <rPh sb="12" eb="15">
      <t>ショウヨウシャ</t>
    </rPh>
    <rPh sb="15" eb="16">
      <t>トウ</t>
    </rPh>
    <rPh sb="17" eb="20">
      <t>デンドウカ</t>
    </rPh>
    <rPh sb="20" eb="24">
      <t>ソクシンジギョウ</t>
    </rPh>
    <phoneticPr fontId="1"/>
  </si>
  <si>
    <t>係る一切の権限を委任いたします。</t>
  </si>
  <si>
    <t>代表者の職・氏名</t>
    <phoneticPr fontId="1"/>
  </si>
  <si>
    <t>〔令和６年度補正予算商用車等の電動化促進事業（トラック）に係る表明〕</t>
    <phoneticPr fontId="1"/>
  </si>
  <si>
    <t>代表者職・氏名</t>
    <rPh sb="0" eb="3">
      <t>ダイヒョウシャ</t>
    </rPh>
    <rPh sb="3" eb="4">
      <t>ショク</t>
    </rPh>
    <rPh sb="5" eb="7">
      <t>シメイ</t>
    </rPh>
    <phoneticPr fontId="1"/>
  </si>
  <si>
    <t>※様式第１（その９）、様式第１の４、委任状は該当する事業者のみ提出</t>
    <rPh sb="11" eb="14">
      <t>ヨウシキダイ</t>
    </rPh>
    <rPh sb="18" eb="21">
      <t>イニンジョウ</t>
    </rPh>
    <phoneticPr fontId="1"/>
  </si>
  <si>
    <t>初年度に充電設備の導入予定（該当する欄に○を付す）</t>
    <rPh sb="0" eb="3">
      <t>ショネンド</t>
    </rPh>
    <rPh sb="4" eb="6">
      <t>ジュウデン</t>
    </rPh>
    <rPh sb="6" eb="8">
      <t>セツビ</t>
    </rPh>
    <rPh sb="9" eb="11">
      <t>ドウニュウ</t>
    </rPh>
    <rPh sb="11" eb="13">
      <t>ヨテイ</t>
    </rPh>
    <rPh sb="14" eb="16">
      <t>ガイトウ</t>
    </rPh>
    <rPh sb="18" eb="19">
      <t>ラン</t>
    </rPh>
    <rPh sb="22" eb="23">
      <t>フ</t>
    </rPh>
    <phoneticPr fontId="1"/>
  </si>
  <si>
    <t>令和６年度補正予算　商用車等の電動化促進事業（トラック）実施計画書　（車両使用者）</t>
    <rPh sb="0" eb="2">
      <t>レイワ</t>
    </rPh>
    <rPh sb="3" eb="5">
      <t>ネンド</t>
    </rPh>
    <rPh sb="5" eb="7">
      <t>ホセイ</t>
    </rPh>
    <rPh sb="7" eb="9">
      <t>ヨサン</t>
    </rPh>
    <rPh sb="10" eb="13">
      <t>ショウヨウシャ</t>
    </rPh>
    <rPh sb="13" eb="14">
      <t>ナド</t>
    </rPh>
    <rPh sb="15" eb="17">
      <t>デンドウ</t>
    </rPh>
    <rPh sb="17" eb="18">
      <t>カ</t>
    </rPh>
    <rPh sb="18" eb="20">
      <t>ソクシン</t>
    </rPh>
    <rPh sb="20" eb="22">
      <t>ジギョウ</t>
    </rPh>
    <rPh sb="28" eb="30">
      <t>ジッシ</t>
    </rPh>
    <rPh sb="30" eb="33">
      <t>ケイカクショ</t>
    </rPh>
    <rPh sb="35" eb="37">
      <t>シャリョウ</t>
    </rPh>
    <rPh sb="37" eb="40">
      <t>シヨウシャ</t>
    </rPh>
    <phoneticPr fontId="1"/>
  </si>
  <si>
    <t>様式第１の１（第５条関係）</t>
    <phoneticPr fontId="1"/>
  </si>
  <si>
    <t>（トラックを申請する場合）</t>
    <phoneticPr fontId="1"/>
  </si>
  <si>
    <t>前年度の申請番号</t>
    <rPh sb="0" eb="3">
      <t>ゼンネンド</t>
    </rPh>
    <rPh sb="4" eb="8">
      <t>シンセイバンゴウ</t>
    </rPh>
    <phoneticPr fontId="1"/>
  </si>
  <si>
    <t>前年度の交付決定日</t>
    <rPh sb="0" eb="3">
      <t>ゼンネンド</t>
    </rPh>
    <rPh sb="4" eb="9">
      <t>コウフケッテイビ</t>
    </rPh>
    <phoneticPr fontId="1"/>
  </si>
  <si>
    <t>前年度の交付決定番号</t>
    <rPh sb="0" eb="3">
      <t>ゼンネンド</t>
    </rPh>
    <rPh sb="4" eb="6">
      <t>コウフ</t>
    </rPh>
    <rPh sb="6" eb="8">
      <t>ケッテイ</t>
    </rPh>
    <rPh sb="8" eb="10">
      <t>バンゴウ</t>
    </rPh>
    <phoneticPr fontId="1"/>
  </si>
  <si>
    <t>複数年度事業の開始日</t>
    <rPh sb="0" eb="4">
      <t>フクスウネンド</t>
    </rPh>
    <rPh sb="4" eb="6">
      <t>ジギョウ</t>
    </rPh>
    <rPh sb="7" eb="10">
      <t>カイシビ</t>
    </rPh>
    <phoneticPr fontId="1"/>
  </si>
  <si>
    <t>複数年度事業の完了予定年月日</t>
    <rPh sb="0" eb="4">
      <t>フクスウネンド</t>
    </rPh>
    <rPh sb="4" eb="6">
      <t>ジギョウ</t>
    </rPh>
    <rPh sb="7" eb="14">
      <t>カンリョウヨテイネンガッピ</t>
    </rPh>
    <phoneticPr fontId="1"/>
  </si>
  <si>
    <t>NPR48AM</t>
    <phoneticPr fontId="1"/>
  </si>
  <si>
    <t>複数の型式を１つの申請でまとめて申請する場合</t>
    <rPh sb="0" eb="2">
      <t>フクスウ</t>
    </rPh>
    <rPh sb="3" eb="5">
      <t>カタシキ</t>
    </rPh>
    <rPh sb="9" eb="11">
      <t>シンセイ</t>
    </rPh>
    <rPh sb="16" eb="18">
      <t>シンセイ</t>
    </rPh>
    <rPh sb="20" eb="22">
      <t>バアイ</t>
    </rPh>
    <phoneticPr fontId="1"/>
  </si>
  <si>
    <t>令和６年度(補正)</t>
    <rPh sb="0" eb="2">
      <t>レイワ</t>
    </rPh>
    <rPh sb="3" eb="5">
      <t>ネンド</t>
    </rPh>
    <rPh sb="6" eb="8">
      <t>ホセイ</t>
    </rPh>
    <phoneticPr fontId="1"/>
  </si>
  <si>
    <t>クリッパーEV ※2シーター</t>
    <phoneticPr fontId="1"/>
  </si>
  <si>
    <t>U79V HLDDG</t>
    <phoneticPr fontId="1"/>
  </si>
  <si>
    <t>U79V HLDDF</t>
    <phoneticPr fontId="1"/>
  </si>
  <si>
    <t>U79V HLDDI</t>
    <phoneticPr fontId="1"/>
  </si>
  <si>
    <t>U79V HLDDH</t>
    <phoneticPr fontId="1"/>
  </si>
  <si>
    <t>U68V HLDDD</t>
    <phoneticPr fontId="1"/>
  </si>
  <si>
    <t>U68V HLDDA</t>
    <phoneticPr fontId="1"/>
  </si>
  <si>
    <t>U69V HLDDG</t>
    <phoneticPr fontId="1"/>
  </si>
  <si>
    <t>U69V HLDDF</t>
    <phoneticPr fontId="1"/>
  </si>
  <si>
    <t>U69V HLDDI</t>
    <phoneticPr fontId="1"/>
  </si>
  <si>
    <t>U69V HLDDH</t>
    <phoneticPr fontId="1"/>
  </si>
  <si>
    <t>日野</t>
    <rPh sb="0" eb="2">
      <t>ヒノ</t>
    </rPh>
    <phoneticPr fontId="1"/>
  </si>
  <si>
    <t>デュトロZ EV</t>
    <phoneticPr fontId="1"/>
  </si>
  <si>
    <t>XED100V</t>
    <phoneticPr fontId="1"/>
  </si>
  <si>
    <t>XED100</t>
    <phoneticPr fontId="1"/>
  </si>
  <si>
    <t>種類</t>
    <rPh sb="0" eb="2">
      <t>シュルイ</t>
    </rPh>
    <phoneticPr fontId="1"/>
  </si>
  <si>
    <t>区分</t>
    <rPh sb="0" eb="2">
      <t>クブン</t>
    </rPh>
    <phoneticPr fontId="1"/>
  </si>
  <si>
    <t>BEV</t>
    <phoneticPr fontId="1"/>
  </si>
  <si>
    <t>トラック(小型)</t>
    <phoneticPr fontId="1"/>
  </si>
  <si>
    <t>軽自動車(バン)</t>
    <phoneticPr fontId="1"/>
  </si>
  <si>
    <t>軽自動車(トラック)</t>
    <phoneticPr fontId="1"/>
  </si>
  <si>
    <t>FCV</t>
    <phoneticPr fontId="1"/>
  </si>
  <si>
    <t>トラクタ</t>
    <phoneticPr fontId="1"/>
  </si>
  <si>
    <t>fumei</t>
    <phoneticPr fontId="1"/>
  </si>
  <si>
    <t>2025/6/30更新</t>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</si>
</sst>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 "/>
    <numFmt numFmtId="178" formatCode="#,##0_ "/>
    <numFmt numFmtId="179" formatCode="[$-411]ggge&quot;年&quot;m&quot;月&quot;d&quot;日&quot;;@"/>
    <numFmt numFmtId="180" formatCode="#,##0_);[Red]\(#,##0\)"/>
  </numFmts>
  <fonts count="37" x14ac:knownFonts="1">
    <font>
      <sz val="11"/>
      <color theme="1"/>
      <name val="游ゴシック"/>
      <family val="2"/>
      <charset val="128"/>
      <scheme val="minor"/>
    </font>
    <font>
      <sz val="6"/>
      <name val="游ゴシック"/>
      <family val="2"/>
      <charset val="128"/>
      <scheme val="minor"/>
    </font>
    <font>
      <b/>
      <sz val="16"/>
      <color theme="0"/>
      <name val="游ゴシック"/>
      <family val="3"/>
      <charset val="128"/>
      <scheme val="minor"/>
    </font>
    <font>
      <sz val="11"/>
      <color theme="1"/>
      <name val="ＭＳ Ｐ明朝"/>
      <family val="1"/>
      <charset val="128"/>
    </font>
    <font>
      <vertAlign val="superscrip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b/>
      <sz val="11"/>
      <color theme="1"/>
      <name val="ＭＳ Ｐ明朝"/>
      <family val="1"/>
      <charset val="128"/>
    </font>
    <font>
      <vertAlign val="superscript"/>
      <sz val="10"/>
      <color theme="1"/>
      <name val="ＭＳ Ｐ明朝"/>
      <family val="1"/>
      <charset val="128"/>
    </font>
    <font>
      <vertAlign val="superscript"/>
      <sz val="9"/>
      <color theme="1"/>
      <name val="ＭＳ Ｐ明朝"/>
      <family val="1"/>
      <charset val="128"/>
    </font>
    <font>
      <sz val="14"/>
      <color theme="1"/>
      <name val="ＭＳ Ｐ明朝"/>
      <family val="1"/>
      <charset val="128"/>
    </font>
    <font>
      <sz val="11"/>
      <color theme="1"/>
      <name val="游ゴシック"/>
      <family val="2"/>
      <charset val="128"/>
      <scheme val="minor"/>
    </font>
    <font>
      <b/>
      <sz val="11"/>
      <color rgb="FFFF0000"/>
      <name val="游ゴシック"/>
      <family val="3"/>
      <charset val="128"/>
      <scheme val="minor"/>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sz val="11"/>
      <color rgb="FFFF0000"/>
      <name val="游ゴシック"/>
      <family val="3"/>
      <charset val="128"/>
      <scheme val="minor"/>
    </font>
    <font>
      <b/>
      <sz val="11"/>
      <color rgb="FFFFC000"/>
      <name val="游ゴシック"/>
      <family val="3"/>
      <charset val="128"/>
      <scheme val="minor"/>
    </font>
    <font>
      <sz val="11"/>
      <name val="游ゴシック"/>
      <family val="3"/>
      <charset val="128"/>
      <scheme val="minor"/>
    </font>
    <font>
      <sz val="10.5"/>
      <color theme="1"/>
      <name val="ＭＳ Ｐ明朝"/>
      <family val="1"/>
      <charset val="128"/>
    </font>
    <font>
      <vertAlign val="superscript"/>
      <sz val="10.5"/>
      <color theme="1"/>
      <name val="ＭＳ Ｐ明朝"/>
      <family val="1"/>
      <charset val="128"/>
    </font>
    <font>
      <b/>
      <sz val="11"/>
      <color rgb="FFFFFF00"/>
      <name val="游ゴシック"/>
      <family val="3"/>
      <charset val="128"/>
      <scheme val="minor"/>
    </font>
    <font>
      <b/>
      <sz val="11"/>
      <color rgb="FF92D050"/>
      <name val="游ゴシック"/>
      <family val="3"/>
      <charset val="128"/>
      <scheme val="minor"/>
    </font>
    <font>
      <b/>
      <sz val="11"/>
      <color rgb="FF00B0F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1"/>
      <color theme="0"/>
      <name val="游ゴシック"/>
      <family val="3"/>
      <charset val="128"/>
      <scheme val="minor"/>
    </font>
    <font>
      <sz val="10"/>
      <color rgb="FF000000"/>
      <name val="Times New Roman"/>
      <family val="1"/>
    </font>
    <font>
      <sz val="7"/>
      <color theme="1"/>
      <name val="ＭＳ Ｐ明朝"/>
      <family val="1"/>
      <charset val="128"/>
    </font>
    <font>
      <sz val="10.5"/>
      <name val="ＭＳ Ｐ明朝"/>
      <family val="1"/>
      <charset val="128"/>
    </font>
    <font>
      <sz val="6"/>
      <color theme="1"/>
      <name val="ＭＳ Ｐ明朝"/>
      <family val="1"/>
      <charset val="128"/>
    </font>
    <font>
      <sz val="12"/>
      <color theme="1"/>
      <name val="ＭＳ 明朝"/>
      <family val="1"/>
      <charset val="128"/>
    </font>
    <font>
      <sz val="16"/>
      <color theme="1"/>
      <name val="ＭＳ 明朝"/>
      <family val="1"/>
      <charset val="128"/>
    </font>
    <font>
      <sz val="11"/>
      <color theme="1"/>
      <name val="ＭＳ 明朝"/>
      <family val="1"/>
      <charset val="128"/>
    </font>
    <font>
      <u/>
      <sz val="12"/>
      <color theme="1"/>
      <name val="ＭＳ 明朝"/>
      <family val="1"/>
      <charset val="128"/>
    </font>
    <font>
      <sz val="12"/>
      <color theme="1"/>
      <name val="Century"/>
      <family val="1"/>
    </font>
  </fonts>
  <fills count="9">
    <fill>
      <patternFill patternType="none"/>
    </fill>
    <fill>
      <patternFill patternType="gray125"/>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bgColor indexed="64"/>
      </patternFill>
    </fill>
    <fill>
      <patternFill patternType="solid">
        <fgColor theme="8"/>
        <bgColor indexed="64"/>
      </patternFill>
    </fill>
    <fill>
      <patternFill patternType="solid">
        <fgColor theme="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medium">
        <color indexed="64"/>
      </left>
      <right/>
      <top/>
      <bottom/>
      <diagonal/>
    </border>
    <border>
      <left/>
      <right style="medium">
        <color auto="1"/>
      </right>
      <top/>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medium">
        <color auto="1"/>
      </right>
      <top style="thin">
        <color indexed="64"/>
      </top>
      <bottom/>
      <diagonal/>
    </border>
    <border>
      <left/>
      <right style="medium">
        <color auto="1"/>
      </right>
      <top/>
      <bottom style="thin">
        <color auto="1"/>
      </bottom>
      <diagonal/>
    </border>
    <border>
      <left style="thin">
        <color auto="1"/>
      </left>
      <right/>
      <top style="thin">
        <color auto="1"/>
      </top>
      <bottom style="medium">
        <color auto="1"/>
      </bottom>
      <diagonal/>
    </border>
    <border>
      <left/>
      <right style="thin">
        <color indexed="64"/>
      </right>
      <top style="thin">
        <color indexed="64"/>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auto="1"/>
      </bottom>
      <diagonal/>
    </border>
    <border>
      <left/>
      <right/>
      <top style="hair">
        <color auto="1"/>
      </top>
      <bottom style="hair">
        <color auto="1"/>
      </bottom>
      <diagonal/>
    </border>
  </borders>
  <cellStyleXfs count="3">
    <xf numFmtId="0" fontId="0" fillId="0" borderId="0">
      <alignment vertical="center"/>
    </xf>
    <xf numFmtId="38" fontId="12" fillId="0" borderId="0" applyFont="0" applyFill="0" applyBorder="0" applyAlignment="0" applyProtection="0">
      <alignment vertical="center"/>
    </xf>
    <xf numFmtId="0" fontId="28" fillId="0" borderId="0"/>
  </cellStyleXfs>
  <cellXfs count="364">
    <xf numFmtId="0" fontId="0" fillId="0" borderId="0" xfId="0">
      <alignment vertical="center"/>
    </xf>
    <xf numFmtId="0" fontId="3" fillId="0" borderId="0" xfId="0" applyFont="1">
      <alignment vertical="center"/>
    </xf>
    <xf numFmtId="0" fontId="3" fillId="0" borderId="0" xfId="0" applyFont="1" applyBorder="1" applyAlignment="1">
      <alignment vertical="center"/>
    </xf>
    <xf numFmtId="0" fontId="5" fillId="0" borderId="0" xfId="0" applyFont="1">
      <alignment vertical="center"/>
    </xf>
    <xf numFmtId="0" fontId="3" fillId="0" borderId="24" xfId="0" applyFont="1" applyBorder="1">
      <alignment vertical="center"/>
    </xf>
    <xf numFmtId="0" fontId="6" fillId="0" borderId="0" xfId="0" applyFont="1">
      <alignment vertical="center"/>
    </xf>
    <xf numFmtId="0" fontId="3" fillId="0" borderId="0" xfId="0" applyFont="1" applyAlignment="1">
      <alignment vertical="center"/>
    </xf>
    <xf numFmtId="0" fontId="3" fillId="0" borderId="21" xfId="0" applyFont="1" applyBorder="1" applyAlignment="1">
      <alignment vertical="center"/>
    </xf>
    <xf numFmtId="0" fontId="3" fillId="0" borderId="24"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0" xfId="0" applyFont="1" applyBorder="1" applyAlignment="1">
      <alignment horizontal="left" vertical="center"/>
    </xf>
    <xf numFmtId="0" fontId="6" fillId="0" borderId="0" xfId="0" applyFont="1" applyBorder="1">
      <alignment vertical="center"/>
    </xf>
    <xf numFmtId="0" fontId="3" fillId="0" borderId="22" xfId="0" applyFont="1" applyBorder="1">
      <alignment vertical="center"/>
    </xf>
    <xf numFmtId="0" fontId="6" fillId="0" borderId="24" xfId="0" applyFont="1" applyBorder="1">
      <alignment vertical="center"/>
    </xf>
    <xf numFmtId="0" fontId="7" fillId="0" borderId="0" xfId="0" applyFont="1" applyBorder="1">
      <alignment vertical="center"/>
    </xf>
    <xf numFmtId="0" fontId="8" fillId="0" borderId="0" xfId="0" applyFont="1">
      <alignment vertical="center"/>
    </xf>
    <xf numFmtId="0" fontId="3" fillId="0" borderId="5" xfId="0" applyFont="1" applyBorder="1">
      <alignment vertical="center"/>
    </xf>
    <xf numFmtId="0" fontId="3" fillId="0" borderId="29" xfId="0" applyFont="1" applyBorder="1">
      <alignment vertical="center"/>
    </xf>
    <xf numFmtId="0" fontId="3" fillId="0" borderId="40" xfId="0" applyFont="1" applyBorder="1">
      <alignment vertical="center"/>
    </xf>
    <xf numFmtId="0" fontId="3" fillId="0" borderId="7" xfId="0" applyFont="1" applyBorder="1">
      <alignment vertical="center"/>
    </xf>
    <xf numFmtId="0" fontId="3" fillId="0" borderId="30" xfId="0" applyFont="1" applyBorder="1">
      <alignment vertical="center"/>
    </xf>
    <xf numFmtId="0" fontId="3" fillId="0" borderId="5" xfId="0" applyFont="1" applyBorder="1" applyAlignment="1">
      <alignment vertical="center" wrapText="1"/>
    </xf>
    <xf numFmtId="0" fontId="3" fillId="0" borderId="29" xfId="0" applyFont="1" applyBorder="1" applyAlignment="1">
      <alignment vertical="center" wrapText="1"/>
    </xf>
    <xf numFmtId="0" fontId="3" fillId="0" borderId="7" xfId="0" applyFont="1" applyBorder="1" applyAlignment="1">
      <alignment vertical="center" wrapText="1"/>
    </xf>
    <xf numFmtId="0" fontId="3" fillId="0" borderId="30" xfId="0" applyFont="1" applyBorder="1" applyAlignment="1">
      <alignment vertical="center" wrapText="1"/>
    </xf>
    <xf numFmtId="0" fontId="3" fillId="0" borderId="0" xfId="0" applyFont="1" applyAlignment="1">
      <alignment horizontal="left" vertical="center"/>
    </xf>
    <xf numFmtId="0" fontId="3" fillId="0" borderId="18" xfId="0" applyFont="1" applyBorder="1" applyAlignment="1">
      <alignment vertical="center" wrapText="1"/>
    </xf>
    <xf numFmtId="0" fontId="3" fillId="0" borderId="19" xfId="0" applyFont="1" applyBorder="1" applyAlignment="1">
      <alignment vertical="center"/>
    </xf>
    <xf numFmtId="0" fontId="3" fillId="0" borderId="19" xfId="0" applyFont="1" applyBorder="1">
      <alignment vertical="center"/>
    </xf>
    <xf numFmtId="0" fontId="3" fillId="0" borderId="20" xfId="0" applyFont="1" applyBorder="1">
      <alignment vertical="center"/>
    </xf>
    <xf numFmtId="0" fontId="3" fillId="0" borderId="23" xfId="0" applyFont="1" applyBorder="1" applyAlignment="1">
      <alignment vertical="center" wrapText="1"/>
    </xf>
    <xf numFmtId="0" fontId="3" fillId="0" borderId="25"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5" fillId="0" borderId="0" xfId="0" applyFont="1" applyAlignment="1">
      <alignment horizontal="left" vertical="center"/>
    </xf>
    <xf numFmtId="0" fontId="3" fillId="0" borderId="0" xfId="0" quotePrefix="1" applyFont="1" applyBorder="1" applyAlignment="1">
      <alignment vertical="center"/>
    </xf>
    <xf numFmtId="0" fontId="11" fillId="0" borderId="0" xfId="0" applyFont="1">
      <alignment vertical="center"/>
    </xf>
    <xf numFmtId="0" fontId="3" fillId="0" borderId="0" xfId="0" applyFont="1" applyAlignment="1">
      <alignment horizontal="center" vertical="center"/>
    </xf>
    <xf numFmtId="176" fontId="0" fillId="0" borderId="27" xfId="0" applyNumberFormat="1" applyFill="1" applyBorder="1" applyAlignment="1">
      <alignment horizontal="center" vertical="center"/>
    </xf>
    <xf numFmtId="176" fontId="0" fillId="0" borderId="26" xfId="0" applyNumberFormat="1" applyFill="1" applyBorder="1" applyAlignment="1">
      <alignment vertical="center"/>
    </xf>
    <xf numFmtId="176" fontId="0" fillId="0" borderId="27" xfId="0" applyNumberFormat="1" applyFill="1" applyBorder="1" applyAlignment="1">
      <alignment vertical="center"/>
    </xf>
    <xf numFmtId="0" fontId="0" fillId="0" borderId="28" xfId="0" applyFill="1" applyBorder="1" applyAlignment="1">
      <alignment vertical="center"/>
    </xf>
    <xf numFmtId="0" fontId="5" fillId="0" borderId="0" xfId="0" applyFont="1" applyAlignment="1">
      <alignment horizontal="right" vertical="center"/>
    </xf>
    <xf numFmtId="0" fontId="7" fillId="0" borderId="0" xfId="0" applyFont="1">
      <alignment vertical="center"/>
    </xf>
    <xf numFmtId="0" fontId="3" fillId="0" borderId="23" xfId="0" applyFont="1" applyBorder="1" applyAlignment="1">
      <alignment vertical="top"/>
    </xf>
    <xf numFmtId="0" fontId="3" fillId="0" borderId="24" xfId="0" applyFont="1" applyBorder="1" applyAlignment="1">
      <alignment vertical="top"/>
    </xf>
    <xf numFmtId="0" fontId="3" fillId="0" borderId="25" xfId="0" applyFont="1" applyBorder="1" applyAlignment="1">
      <alignment vertical="top"/>
    </xf>
    <xf numFmtId="0" fontId="0" fillId="2" borderId="1" xfId="0" applyFill="1" applyBorder="1">
      <alignment vertical="center"/>
    </xf>
    <xf numFmtId="0" fontId="0" fillId="3"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3" fillId="0" borderId="0" xfId="0" applyFont="1" applyAlignment="1">
      <alignment vertical="center" shrinkToFit="1"/>
    </xf>
    <xf numFmtId="49" fontId="3" fillId="0" borderId="0" xfId="0" applyNumberFormat="1" applyFont="1" applyAlignment="1">
      <alignment vertical="center" shrinkToFit="1"/>
    </xf>
    <xf numFmtId="49" fontId="3" fillId="0" borderId="0" xfId="0" applyNumberFormat="1" applyFont="1" applyAlignment="1">
      <alignment vertical="center"/>
    </xf>
    <xf numFmtId="0" fontId="3" fillId="0" borderId="0" xfId="0" applyFont="1" applyAlignment="1">
      <alignment horizontal="left" vertical="center"/>
    </xf>
    <xf numFmtId="0" fontId="20" fillId="0" borderId="0" xfId="0" applyFont="1">
      <alignment vertical="center"/>
    </xf>
    <xf numFmtId="0" fontId="20" fillId="0" borderId="0" xfId="0" applyFont="1" applyBorder="1" applyAlignment="1">
      <alignment vertical="center"/>
    </xf>
    <xf numFmtId="0" fontId="20" fillId="0" borderId="0" xfId="0" applyFont="1" applyAlignment="1">
      <alignment vertical="center"/>
    </xf>
    <xf numFmtId="0" fontId="20" fillId="0" borderId="0" xfId="0" applyFont="1" applyAlignment="1">
      <alignment vertical="center" shrinkToFit="1"/>
    </xf>
    <xf numFmtId="0" fontId="20" fillId="0" borderId="0" xfId="0" applyFont="1" applyAlignment="1">
      <alignment horizontal="right" vertical="center"/>
    </xf>
    <xf numFmtId="0" fontId="20" fillId="0" borderId="0" xfId="0" quotePrefix="1" applyFont="1" applyAlignment="1">
      <alignment horizontal="left" vertical="center"/>
    </xf>
    <xf numFmtId="38" fontId="20" fillId="0" borderId="0" xfId="1" applyFont="1" applyAlignment="1">
      <alignment vertical="center" shrinkToFit="1"/>
    </xf>
    <xf numFmtId="179" fontId="20" fillId="0" borderId="0" xfId="0" applyNumberFormat="1" applyFont="1" applyAlignment="1">
      <alignment vertical="center" shrinkToFit="1"/>
    </xf>
    <xf numFmtId="0" fontId="20" fillId="0" borderId="27" xfId="0" applyFont="1" applyBorder="1" applyAlignment="1">
      <alignment vertical="center"/>
    </xf>
    <xf numFmtId="0" fontId="20" fillId="0" borderId="0" xfId="0" applyFont="1" applyBorder="1">
      <alignment vertical="center"/>
    </xf>
    <xf numFmtId="0" fontId="0" fillId="0" borderId="27" xfId="0" applyFill="1" applyBorder="1" applyAlignment="1">
      <alignment horizontal="center" vertical="center"/>
    </xf>
    <xf numFmtId="0" fontId="14" fillId="6" borderId="0" xfId="0" applyFont="1" applyFill="1">
      <alignment vertical="center"/>
    </xf>
    <xf numFmtId="0" fontId="0" fillId="6" borderId="0" xfId="0" applyFill="1">
      <alignment vertical="center"/>
    </xf>
    <xf numFmtId="0" fontId="15" fillId="6" borderId="0" xfId="0" applyFont="1" applyFill="1">
      <alignment vertical="center"/>
    </xf>
    <xf numFmtId="0" fontId="0" fillId="6" borderId="0" xfId="0" applyFill="1" applyAlignment="1">
      <alignment horizontal="left" vertical="center"/>
    </xf>
    <xf numFmtId="0" fontId="0" fillId="6" borderId="0" xfId="0" applyFill="1" applyAlignment="1">
      <alignment horizontal="right" vertical="center"/>
    </xf>
    <xf numFmtId="0" fontId="0" fillId="0" borderId="0" xfId="0" applyFill="1">
      <alignment vertical="center"/>
    </xf>
    <xf numFmtId="0" fontId="0" fillId="0" borderId="0" xfId="0" applyFill="1" applyAlignment="1">
      <alignment horizontal="left" vertical="center"/>
    </xf>
    <xf numFmtId="0" fontId="0" fillId="0" borderId="0" xfId="0" applyFill="1" applyAlignment="1">
      <alignment vertical="center"/>
    </xf>
    <xf numFmtId="0" fontId="25" fillId="0" borderId="0" xfId="0" applyFont="1" applyFill="1">
      <alignment vertical="center"/>
    </xf>
    <xf numFmtId="0" fontId="0" fillId="0" borderId="1" xfId="0" applyFill="1" applyBorder="1">
      <alignment vertical="center"/>
    </xf>
    <xf numFmtId="0" fontId="0" fillId="0" borderId="0" xfId="0" quotePrefix="1" applyFill="1">
      <alignment vertical="center"/>
    </xf>
    <xf numFmtId="0" fontId="0" fillId="0" borderId="0" xfId="0" applyFill="1" applyAlignment="1">
      <alignment horizontal="center" vertical="center"/>
    </xf>
    <xf numFmtId="0" fontId="0" fillId="0" borderId="19" xfId="0" applyFill="1" applyBorder="1" applyAlignment="1">
      <alignment vertical="center"/>
    </xf>
    <xf numFmtId="3" fontId="0" fillId="0" borderId="0" xfId="0" applyNumberFormat="1" applyFill="1">
      <alignment vertical="center"/>
    </xf>
    <xf numFmtId="0" fontId="13" fillId="0" borderId="0" xfId="0" applyFont="1" applyFill="1" applyAlignment="1">
      <alignment horizontal="left" vertical="center"/>
    </xf>
    <xf numFmtId="0" fontId="17" fillId="0" borderId="0" xfId="0" applyFont="1" applyFill="1">
      <alignment vertical="center"/>
    </xf>
    <xf numFmtId="38" fontId="0" fillId="0" borderId="28" xfId="1" applyFont="1" applyFill="1" applyBorder="1" applyAlignment="1">
      <alignment vertical="center"/>
    </xf>
    <xf numFmtId="0" fontId="0" fillId="0" borderId="0" xfId="0" applyFill="1" applyBorder="1">
      <alignment vertical="center"/>
    </xf>
    <xf numFmtId="0" fontId="0" fillId="0" borderId="1" xfId="0" applyFill="1" applyBorder="1" applyAlignment="1" applyProtection="1">
      <alignment vertical="center" shrinkToFit="1"/>
      <protection locked="0"/>
    </xf>
    <xf numFmtId="0" fontId="0" fillId="4" borderId="28" xfId="0" applyFill="1" applyBorder="1" applyAlignment="1" applyProtection="1">
      <alignment vertical="center"/>
      <protection locked="0"/>
    </xf>
    <xf numFmtId="38" fontId="0" fillId="4" borderId="28" xfId="1" applyFont="1" applyFill="1" applyBorder="1" applyAlignment="1">
      <alignment vertical="center"/>
    </xf>
    <xf numFmtId="38" fontId="0" fillId="0" borderId="0" xfId="1" applyFont="1" applyFill="1">
      <alignment vertical="center"/>
    </xf>
    <xf numFmtId="0" fontId="29" fillId="0" borderId="0" xfId="0" applyFont="1">
      <alignment vertical="center"/>
    </xf>
    <xf numFmtId="0" fontId="20" fillId="0" borderId="0" xfId="0" applyNumberFormat="1" applyFont="1" applyAlignment="1">
      <alignment vertical="center" shrinkToFit="1"/>
    </xf>
    <xf numFmtId="0" fontId="30" fillId="0" borderId="0" xfId="0" applyNumberFormat="1" applyFont="1" applyAlignment="1">
      <alignment vertical="center" shrinkToFit="1"/>
    </xf>
    <xf numFmtId="179" fontId="20" fillId="0" borderId="0" xfId="0" applyNumberFormat="1" applyFont="1" applyAlignment="1">
      <alignment vertical="center"/>
    </xf>
    <xf numFmtId="0" fontId="7" fillId="0" borderId="0" xfId="0" applyFont="1" applyAlignment="1">
      <alignment horizontal="right" vertical="center"/>
    </xf>
    <xf numFmtId="0" fontId="20" fillId="0" borderId="0" xfId="0" applyFont="1" applyAlignment="1">
      <alignment vertical="center" wrapText="1"/>
    </xf>
    <xf numFmtId="0" fontId="31" fillId="0" borderId="0" xfId="0" applyFont="1">
      <alignment vertical="center"/>
    </xf>
    <xf numFmtId="0" fontId="32" fillId="0" borderId="0" xfId="0" applyFont="1">
      <alignment vertical="center"/>
    </xf>
    <xf numFmtId="0" fontId="32" fillId="0" borderId="0" xfId="0" applyFont="1" applyAlignment="1">
      <alignment vertical="center"/>
    </xf>
    <xf numFmtId="0" fontId="32" fillId="0" borderId="0" xfId="0" applyFont="1" applyAlignment="1">
      <alignment vertical="center" wrapText="1"/>
    </xf>
    <xf numFmtId="0" fontId="33" fillId="0" borderId="0" xfId="0" applyFont="1" applyAlignment="1">
      <alignment horizontal="center" vertical="center" wrapText="1"/>
    </xf>
    <xf numFmtId="0" fontId="34" fillId="0" borderId="0" xfId="0" applyFont="1" applyAlignment="1">
      <alignment vertical="center"/>
    </xf>
    <xf numFmtId="0" fontId="34" fillId="0" borderId="0" xfId="0" applyFont="1" applyAlignment="1">
      <alignment horizontal="right" vertical="center"/>
    </xf>
    <xf numFmtId="0" fontId="34" fillId="0" borderId="0" xfId="0" applyFont="1" applyAlignment="1" applyProtection="1">
      <alignment vertical="center" wrapText="1"/>
      <protection locked="0"/>
    </xf>
    <xf numFmtId="0" fontId="34" fillId="0" borderId="0" xfId="0" applyFont="1" applyProtection="1">
      <alignment vertical="center"/>
      <protection locked="0"/>
    </xf>
    <xf numFmtId="0" fontId="34" fillId="0" borderId="0" xfId="0" applyFont="1" applyAlignment="1" applyProtection="1">
      <alignment vertical="center"/>
      <protection locked="0"/>
    </xf>
    <xf numFmtId="0" fontId="32" fillId="0" borderId="0" xfId="0" applyFont="1" applyAlignment="1">
      <alignment horizontal="center" vertical="center"/>
    </xf>
    <xf numFmtId="0" fontId="32" fillId="0" borderId="0" xfId="0" applyFont="1" applyAlignment="1">
      <alignment horizontal="justify" vertical="center"/>
    </xf>
    <xf numFmtId="0" fontId="32" fillId="0" borderId="52" xfId="0" applyFont="1" applyBorder="1" applyAlignment="1">
      <alignment vertical="center"/>
    </xf>
    <xf numFmtId="0" fontId="32" fillId="0" borderId="52" xfId="0" applyFont="1" applyBorder="1">
      <alignment vertical="center"/>
    </xf>
    <xf numFmtId="0" fontId="32" fillId="0" borderId="53" xfId="0" applyFont="1" applyBorder="1" applyAlignment="1">
      <alignment vertical="center"/>
    </xf>
    <xf numFmtId="0" fontId="35" fillId="0" borderId="53" xfId="0" applyFont="1" applyBorder="1" applyAlignment="1">
      <alignment vertical="center"/>
    </xf>
    <xf numFmtId="0" fontId="32" fillId="0" borderId="0" xfId="0" applyFont="1" applyBorder="1" applyAlignment="1">
      <alignment vertical="center"/>
    </xf>
    <xf numFmtId="0" fontId="34" fillId="0" borderId="0" xfId="0" applyFont="1">
      <alignment vertical="center"/>
    </xf>
    <xf numFmtId="0" fontId="36" fillId="0" borderId="0" xfId="0" applyFont="1" applyAlignment="1">
      <alignment horizontal="justify" vertical="center"/>
    </xf>
    <xf numFmtId="0" fontId="13" fillId="0" borderId="0" xfId="0" applyFont="1" applyFill="1">
      <alignment vertical="center"/>
    </xf>
    <xf numFmtId="0" fontId="0" fillId="0" borderId="0" xfId="0" applyBorder="1" applyAlignment="1">
      <alignment vertical="center"/>
    </xf>
    <xf numFmtId="14" fontId="0" fillId="6" borderId="0" xfId="0" applyNumberFormat="1" applyFill="1" applyAlignment="1">
      <alignment horizontal="right" vertical="center"/>
    </xf>
    <xf numFmtId="0" fontId="0" fillId="0" borderId="1" xfId="0" applyFill="1" applyBorder="1" applyAlignment="1" applyProtection="1">
      <alignment horizontal="center" vertical="center"/>
      <protection locked="0"/>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0" fillId="3" borderId="28" xfId="0" applyFill="1" applyBorder="1" applyAlignment="1">
      <alignment horizontal="left" vertical="center"/>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19" xfId="0" applyFill="1" applyBorder="1" applyAlignment="1">
      <alignment horizontal="left" vertical="center"/>
    </xf>
    <xf numFmtId="0" fontId="0" fillId="0" borderId="20" xfId="0" applyFill="1" applyBorder="1" applyAlignment="1">
      <alignment horizontal="left" vertical="center"/>
    </xf>
    <xf numFmtId="0" fontId="0" fillId="0" borderId="19" xfId="0" applyFill="1" applyBorder="1" applyAlignment="1">
      <alignment horizontal="left" vertical="center" wrapText="1"/>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0" fillId="0" borderId="28" xfId="0" applyFill="1" applyBorder="1" applyAlignment="1">
      <alignment horizontal="left" vertical="center"/>
    </xf>
    <xf numFmtId="0" fontId="19" fillId="0" borderId="26" xfId="0" applyFont="1" applyFill="1" applyBorder="1" applyAlignment="1" applyProtection="1">
      <alignment horizontal="center" vertical="center"/>
      <protection locked="0"/>
    </xf>
    <xf numFmtId="0" fontId="19" fillId="0" borderId="27"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0" fillId="0" borderId="1" xfId="0" applyFill="1" applyBorder="1" applyAlignment="1">
      <alignment horizontal="left" vertical="center"/>
    </xf>
    <xf numFmtId="0" fontId="2" fillId="7" borderId="26" xfId="0" applyFont="1" applyFill="1" applyBorder="1" applyAlignment="1">
      <alignment horizontal="left" vertical="center"/>
    </xf>
    <xf numFmtId="0" fontId="2" fillId="7" borderId="27" xfId="0" applyFont="1" applyFill="1" applyBorder="1" applyAlignment="1">
      <alignment horizontal="left" vertical="center"/>
    </xf>
    <xf numFmtId="0" fontId="2" fillId="7" borderId="28" xfId="0" applyFont="1" applyFill="1" applyBorder="1" applyAlignment="1">
      <alignment horizontal="left" vertical="center"/>
    </xf>
    <xf numFmtId="0" fontId="0" fillId="0" borderId="1" xfId="0" applyFill="1" applyBorder="1" applyAlignment="1">
      <alignment horizontal="left" vertical="center" shrinkToFit="1"/>
    </xf>
    <xf numFmtId="178" fontId="0" fillId="0" borderId="26" xfId="0" applyNumberFormat="1" applyFill="1" applyBorder="1" applyAlignment="1" applyProtection="1">
      <alignment horizontal="center" vertical="center"/>
      <protection locked="0"/>
    </xf>
    <xf numFmtId="178" fontId="0" fillId="0" borderId="27" xfId="0" applyNumberFormat="1" applyFill="1" applyBorder="1" applyAlignment="1" applyProtection="1">
      <alignment horizontal="center" vertical="center"/>
      <protection locked="0"/>
    </xf>
    <xf numFmtId="0" fontId="0" fillId="0" borderId="26"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0" fontId="0" fillId="0" borderId="28" xfId="0" applyFill="1" applyBorder="1" applyAlignment="1" applyProtection="1">
      <alignment horizontal="center" vertical="center" shrinkToFit="1"/>
      <protection locked="0"/>
    </xf>
    <xf numFmtId="0" fontId="0" fillId="0" borderId="18" xfId="0" applyFill="1" applyBorder="1" applyAlignment="1">
      <alignment horizontal="left" vertical="center"/>
    </xf>
    <xf numFmtId="49" fontId="0" fillId="0" borderId="26" xfId="0" applyNumberFormat="1" applyFill="1" applyBorder="1" applyAlignment="1" applyProtection="1">
      <alignment horizontal="center" vertical="center"/>
      <protection locked="0"/>
    </xf>
    <xf numFmtId="49" fontId="0" fillId="0" borderId="27" xfId="0" applyNumberFormat="1" applyFill="1" applyBorder="1" applyAlignment="1" applyProtection="1">
      <alignment horizontal="center" vertical="center"/>
      <protection locked="0"/>
    </xf>
    <xf numFmtId="49" fontId="0" fillId="0" borderId="28" xfId="0" applyNumberFormat="1" applyFill="1" applyBorder="1" applyAlignment="1" applyProtection="1">
      <alignment horizontal="center" vertical="center"/>
      <protection locked="0"/>
    </xf>
    <xf numFmtId="38" fontId="0" fillId="0" borderId="26" xfId="1" applyFont="1" applyFill="1" applyBorder="1" applyAlignment="1" applyProtection="1">
      <alignment horizontal="center" vertical="center"/>
      <protection locked="0"/>
    </xf>
    <xf numFmtId="38" fontId="0" fillId="0" borderId="27" xfId="1" applyFont="1" applyFill="1" applyBorder="1" applyAlignment="1" applyProtection="1">
      <alignment horizontal="center" vertical="center"/>
      <protection locked="0"/>
    </xf>
    <xf numFmtId="38" fontId="0" fillId="4" borderId="26" xfId="1" applyFont="1" applyFill="1" applyBorder="1" applyAlignment="1">
      <alignment horizontal="center" vertical="center"/>
    </xf>
    <xf numFmtId="38" fontId="0" fillId="4" borderId="27" xfId="1" applyFont="1" applyFill="1" applyBorder="1" applyAlignment="1">
      <alignment horizontal="center" vertical="center"/>
    </xf>
    <xf numFmtId="0" fontId="27" fillId="8" borderId="1" xfId="0" applyFont="1" applyFill="1" applyBorder="1" applyAlignment="1">
      <alignment horizontal="left" vertical="center"/>
    </xf>
    <xf numFmtId="0" fontId="0" fillId="0" borderId="1" xfId="0" applyFill="1" applyBorder="1" applyAlignment="1">
      <alignment horizontal="left" vertical="center" wrapText="1"/>
    </xf>
    <xf numFmtId="0" fontId="0" fillId="0" borderId="27" xfId="0" applyFill="1" applyBorder="1" applyAlignment="1">
      <alignment horizontal="center" vertical="center"/>
    </xf>
    <xf numFmtId="0" fontId="27" fillId="8" borderId="27" xfId="0" applyFont="1" applyFill="1" applyBorder="1" applyAlignment="1">
      <alignment horizontal="left" vertical="center"/>
    </xf>
    <xf numFmtId="0" fontId="27" fillId="8" borderId="28" xfId="0" applyFont="1" applyFill="1" applyBorder="1" applyAlignment="1">
      <alignment horizontal="left" vertical="center"/>
    </xf>
    <xf numFmtId="38" fontId="0" fillId="4" borderId="26" xfId="1" applyFont="1" applyFill="1" applyBorder="1" applyAlignment="1" applyProtection="1">
      <alignment horizontal="center" vertical="center"/>
    </xf>
    <xf numFmtId="38" fontId="0" fillId="4" borderId="27" xfId="1" applyFont="1" applyFill="1" applyBorder="1" applyAlignment="1" applyProtection="1">
      <alignment horizontal="center" vertical="center"/>
    </xf>
    <xf numFmtId="14" fontId="0" fillId="0" borderId="1" xfId="0" applyNumberFormat="1" applyFill="1" applyBorder="1" applyAlignment="1" applyProtection="1">
      <alignment horizontal="center" vertical="center"/>
      <protection locked="0"/>
    </xf>
    <xf numFmtId="0" fontId="0" fillId="0" borderId="1" xfId="0" applyNumberFormat="1" applyFill="1" applyBorder="1" applyAlignment="1" applyProtection="1">
      <alignment horizontal="center" vertical="center"/>
      <protection locked="0"/>
    </xf>
    <xf numFmtId="177" fontId="0" fillId="0" borderId="1" xfId="0" applyNumberFormat="1" applyFill="1" applyBorder="1" applyAlignment="1" applyProtection="1">
      <alignment horizontal="center" vertical="center"/>
      <protection locked="0"/>
    </xf>
    <xf numFmtId="14" fontId="0" fillId="0" borderId="26" xfId="0" applyNumberFormat="1"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0" fontId="0" fillId="3" borderId="1" xfId="0" applyFill="1" applyBorder="1" applyAlignment="1">
      <alignment horizontal="left" vertical="center"/>
    </xf>
    <xf numFmtId="0" fontId="0" fillId="3" borderId="1" xfId="0" applyFill="1" applyBorder="1" applyAlignment="1" applyProtection="1">
      <alignment horizontal="center" vertical="center"/>
    </xf>
    <xf numFmtId="0" fontId="0" fillId="0" borderId="1"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7" xfId="0" applyFont="1" applyBorder="1" applyAlignment="1">
      <alignment horizontal="left" vertical="center"/>
    </xf>
    <xf numFmtId="49" fontId="20" fillId="0" borderId="27" xfId="0" applyNumberFormat="1"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5" fillId="0" borderId="26" xfId="0" applyFont="1" applyBorder="1" applyAlignment="1">
      <alignment horizontal="center" vertical="center"/>
    </xf>
    <xf numFmtId="0" fontId="20" fillId="0" borderId="27"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32"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6" xfId="0" applyFont="1" applyBorder="1" applyAlignment="1">
      <alignment horizontal="left" vertical="center"/>
    </xf>
    <xf numFmtId="0" fontId="20" fillId="0" borderId="31" xfId="0" applyFont="1" applyBorder="1" applyAlignment="1">
      <alignment horizontal="center" vertical="center"/>
    </xf>
    <xf numFmtId="0" fontId="20" fillId="0" borderId="51" xfId="0" applyFont="1" applyBorder="1" applyAlignment="1">
      <alignment horizontal="center" vertical="center"/>
    </xf>
    <xf numFmtId="0" fontId="20" fillId="0" borderId="0" xfId="0" applyFont="1" applyAlignment="1">
      <alignment horizontal="left" vertical="center" wrapText="1"/>
    </xf>
    <xf numFmtId="38" fontId="20" fillId="0" borderId="0" xfId="0" applyNumberFormat="1" applyFont="1" applyAlignment="1">
      <alignment horizontal="center" vertical="center"/>
    </xf>
    <xf numFmtId="0" fontId="20" fillId="0" borderId="0" xfId="0" applyFont="1" applyAlignment="1">
      <alignment horizontal="center" vertical="center"/>
    </xf>
    <xf numFmtId="179" fontId="20" fillId="0" borderId="0" xfId="0" applyNumberFormat="1" applyFont="1" applyAlignment="1">
      <alignment horizontal="center" vertical="center"/>
    </xf>
    <xf numFmtId="0" fontId="20" fillId="0" borderId="0" xfId="0" applyFont="1" applyAlignment="1">
      <alignment horizontal="left" vertical="center" shrinkToFit="1"/>
    </xf>
    <xf numFmtId="49" fontId="20" fillId="0" borderId="0" xfId="0" applyNumberFormat="1" applyFont="1" applyBorder="1" applyAlignment="1">
      <alignment horizontal="left" vertical="center"/>
    </xf>
    <xf numFmtId="0" fontId="20" fillId="0" borderId="0" xfId="0" applyFont="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49" fontId="20" fillId="0" borderId="0" xfId="0" applyNumberFormat="1" applyFont="1" applyBorder="1" applyAlignment="1">
      <alignment horizontal="center" vertical="center" shrinkToFit="1"/>
    </xf>
    <xf numFmtId="0" fontId="20" fillId="0" borderId="0" xfId="0" applyFont="1" applyBorder="1" applyAlignment="1">
      <alignment horizontal="left" vertical="center"/>
    </xf>
    <xf numFmtId="0" fontId="20" fillId="0" borderId="0" xfId="0" applyFont="1" applyAlignment="1">
      <alignment horizontal="left" vertical="center"/>
    </xf>
    <xf numFmtId="49" fontId="20" fillId="0" borderId="1" xfId="0" applyNumberFormat="1" applyFont="1" applyBorder="1" applyAlignment="1">
      <alignment horizontal="center" vertical="center" shrinkToFit="1"/>
    </xf>
    <xf numFmtId="0" fontId="20" fillId="0" borderId="1" xfId="0" applyFont="1" applyBorder="1" applyAlignment="1">
      <alignment horizontal="center" vertical="center"/>
    </xf>
    <xf numFmtId="0" fontId="20" fillId="0" borderId="0" xfId="0" applyNumberFormat="1" applyFont="1" applyAlignment="1">
      <alignment horizontal="right" vertical="center" shrinkToFit="1"/>
    </xf>
    <xf numFmtId="0" fontId="3" fillId="0" borderId="21" xfId="0" applyFont="1" applyBorder="1" applyAlignment="1">
      <alignment horizontal="left" vertical="center" wrapText="1"/>
    </xf>
    <xf numFmtId="0" fontId="3" fillId="0" borderId="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4" xfId="0" applyFont="1" applyBorder="1" applyAlignment="1">
      <alignment horizontal="center" vertical="top" shrinkToFit="1"/>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shrinkToFit="1"/>
    </xf>
    <xf numFmtId="38" fontId="3" fillId="0" borderId="19" xfId="1" applyFont="1" applyBorder="1" applyAlignment="1">
      <alignment horizontal="center" vertical="center"/>
    </xf>
    <xf numFmtId="38" fontId="3" fillId="0" borderId="20" xfId="1" applyFont="1" applyBorder="1" applyAlignment="1">
      <alignment horizontal="center" vertical="center"/>
    </xf>
    <xf numFmtId="38" fontId="3" fillId="0" borderId="24" xfId="1" applyFont="1" applyBorder="1" applyAlignment="1">
      <alignment horizontal="center" vertical="center"/>
    </xf>
    <xf numFmtId="38" fontId="3" fillId="0" borderId="25" xfId="1" applyFont="1" applyBorder="1" applyAlignment="1">
      <alignment horizontal="center" vertical="center"/>
    </xf>
    <xf numFmtId="38" fontId="3" fillId="0" borderId="18" xfId="1" applyFont="1" applyBorder="1" applyAlignment="1">
      <alignment horizontal="center" vertical="center"/>
    </xf>
    <xf numFmtId="38" fontId="3" fillId="0" borderId="23" xfId="1"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1" fillId="0" borderId="26" xfId="0" applyFont="1" applyBorder="1" applyAlignment="1">
      <alignment horizontal="center" vertical="center"/>
    </xf>
    <xf numFmtId="0" fontId="11" fillId="0" borderId="28" xfId="0" applyFont="1" applyBorder="1" applyAlignment="1">
      <alignment horizontal="center" vertical="center"/>
    </xf>
    <xf numFmtId="0" fontId="3" fillId="0" borderId="1" xfId="0" applyFont="1" applyBorder="1" applyAlignment="1">
      <alignment horizontal="left" vertical="center" wrapText="1"/>
    </xf>
    <xf numFmtId="0" fontId="11" fillId="0" borderId="1" xfId="0" applyFont="1" applyBorder="1" applyAlignment="1">
      <alignment horizontal="center" vertical="center"/>
    </xf>
    <xf numFmtId="0" fontId="6" fillId="0" borderId="24" xfId="0" applyFont="1" applyBorder="1" applyAlignment="1">
      <alignment horizontal="center" vertical="center" shrinkToFi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7" fillId="6" borderId="32"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6" borderId="31"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6" xfId="0" applyFont="1" applyBorder="1" applyAlignment="1">
      <alignment horizontal="center" vertical="center" wrapText="1"/>
    </xf>
    <xf numFmtId="0" fontId="3" fillId="6" borderId="1" xfId="0" applyFont="1" applyFill="1" applyBorder="1" applyAlignment="1">
      <alignment horizontal="center" vertical="center"/>
    </xf>
    <xf numFmtId="0" fontId="3" fillId="0" borderId="1" xfId="0" applyFont="1" applyBorder="1" applyAlignment="1">
      <alignment horizontal="center" vertical="center" shrinkToFit="1"/>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3" fillId="0" borderId="34" xfId="0" applyFont="1" applyBorder="1" applyAlignment="1">
      <alignment horizontal="center" vertical="center" shrinkToFi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4" xfId="0" applyFont="1" applyBorder="1" applyAlignment="1">
      <alignment horizontal="center" vertical="center"/>
    </xf>
    <xf numFmtId="0" fontId="4" fillId="6" borderId="1" xfId="0" applyFont="1" applyFill="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5" fillId="6" borderId="1" xfId="0" applyFont="1" applyFill="1" applyBorder="1" applyAlignment="1">
      <alignment horizontal="center" vertical="center"/>
    </xf>
    <xf numFmtId="180" fontId="3" fillId="0" borderId="28" xfId="0" applyNumberFormat="1" applyFont="1" applyBorder="1" applyAlignment="1">
      <alignment horizontal="center" vertical="center"/>
    </xf>
    <xf numFmtId="180" fontId="3" fillId="0" borderId="1" xfId="0" applyNumberFormat="1" applyFont="1" applyBorder="1" applyAlignment="1">
      <alignment horizontal="center" vertical="center"/>
    </xf>
    <xf numFmtId="180" fontId="3" fillId="0" borderId="34" xfId="0" applyNumberFormat="1" applyFont="1" applyBorder="1" applyAlignment="1">
      <alignment horizontal="center" vertical="center"/>
    </xf>
    <xf numFmtId="0" fontId="5" fillId="6" borderId="1" xfId="0" applyFont="1" applyFill="1" applyBorder="1" applyAlignment="1">
      <alignment horizontal="center" vertical="center" wrapText="1"/>
    </xf>
    <xf numFmtId="178" fontId="3" fillId="0" borderId="28" xfId="0" applyNumberFormat="1" applyFont="1" applyBorder="1" applyAlignment="1">
      <alignment horizontal="center" vertical="center"/>
    </xf>
    <xf numFmtId="178" fontId="3" fillId="0" borderId="1" xfId="0" applyNumberFormat="1" applyFont="1" applyBorder="1" applyAlignment="1">
      <alignment horizontal="center" vertical="center"/>
    </xf>
    <xf numFmtId="178" fontId="3" fillId="0" borderId="34"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178" fontId="3" fillId="0" borderId="19" xfId="0" applyNumberFormat="1" applyFont="1" applyBorder="1" applyAlignment="1">
      <alignment horizontal="center" vertical="center"/>
    </xf>
    <xf numFmtId="178" fontId="3" fillId="0" borderId="46" xfId="0" applyNumberFormat="1" applyFont="1" applyBorder="1" applyAlignment="1">
      <alignment horizontal="center" vertical="center"/>
    </xf>
    <xf numFmtId="178" fontId="3" fillId="0" borderId="24" xfId="0" applyNumberFormat="1" applyFont="1" applyBorder="1" applyAlignment="1">
      <alignment horizontal="center" vertical="center"/>
    </xf>
    <xf numFmtId="178" fontId="3" fillId="0" borderId="47"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6" borderId="3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39"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5" fillId="6" borderId="39" xfId="0" applyFont="1" applyFill="1" applyBorder="1" applyAlignment="1">
      <alignment horizontal="left" vertical="center" wrapText="1"/>
    </xf>
    <xf numFmtId="0" fontId="5" fillId="6" borderId="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35" xfId="0" applyFont="1" applyFill="1" applyBorder="1" applyAlignment="1">
      <alignment horizontal="center" vertical="center"/>
    </xf>
    <xf numFmtId="0" fontId="3" fillId="0" borderId="35" xfId="0" applyFont="1" applyBorder="1" applyAlignment="1">
      <alignment horizontal="center" vertical="center"/>
    </xf>
    <xf numFmtId="0" fontId="3" fillId="0" borderId="48" xfId="0" applyFont="1" applyBorder="1" applyAlignment="1">
      <alignment horizontal="center" vertical="center"/>
    </xf>
    <xf numFmtId="180" fontId="3" fillId="0" borderId="49" xfId="0" applyNumberFormat="1" applyFont="1" applyBorder="1" applyAlignment="1">
      <alignment horizontal="center" vertical="center"/>
    </xf>
    <xf numFmtId="180" fontId="3" fillId="0" borderId="35" xfId="0" applyNumberFormat="1" applyFont="1" applyBorder="1" applyAlignment="1">
      <alignment horizontal="center" vertical="center"/>
    </xf>
    <xf numFmtId="180" fontId="3" fillId="0" borderId="36" xfId="0" applyNumberFormat="1" applyFont="1" applyBorder="1" applyAlignment="1">
      <alignment horizontal="center" vertical="center"/>
    </xf>
    <xf numFmtId="0" fontId="3" fillId="6" borderId="5" xfId="0" applyFont="1" applyFill="1" applyBorder="1" applyAlignment="1">
      <alignment horizontal="center" vertical="center" shrinkToFit="1"/>
    </xf>
    <xf numFmtId="0" fontId="3" fillId="6" borderId="7" xfId="0" applyFont="1" applyFill="1" applyBorder="1" applyAlignment="1">
      <alignment horizontal="center" vertical="center" shrinkToFit="1"/>
    </xf>
    <xf numFmtId="0" fontId="10" fillId="6" borderId="1" xfId="0" applyFont="1" applyFill="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7" fillId="6"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11"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179" fontId="3" fillId="0" borderId="0" xfId="0" applyNumberFormat="1"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11" fillId="0" borderId="0" xfId="0" applyFont="1" applyBorder="1" applyAlignment="1">
      <alignment horizontal="center" vertical="center" wrapText="1"/>
    </xf>
    <xf numFmtId="49" fontId="3" fillId="0" borderId="0" xfId="0" applyNumberFormat="1" applyFont="1" applyAlignment="1">
      <alignment horizontal="center" vertical="center"/>
    </xf>
    <xf numFmtId="0" fontId="20" fillId="0" borderId="0" xfId="0" applyNumberFormat="1" applyFont="1" applyAlignment="1">
      <alignment horizontal="center" vertical="center" shrinkToFit="1"/>
    </xf>
    <xf numFmtId="0" fontId="20" fillId="0" borderId="24" xfId="0" applyFont="1" applyBorder="1" applyAlignment="1">
      <alignment horizontal="center" vertical="center" shrinkToFit="1"/>
    </xf>
    <xf numFmtId="0" fontId="33" fillId="0" borderId="0" xfId="0" applyFont="1" applyAlignment="1">
      <alignment horizontal="center" vertical="center" wrapText="1"/>
    </xf>
    <xf numFmtId="0" fontId="32" fillId="0" borderId="0" xfId="0" applyFont="1" applyAlignment="1">
      <alignment horizontal="center" vertical="center" wrapText="1"/>
    </xf>
    <xf numFmtId="0" fontId="32" fillId="0" borderId="0" xfId="0" applyFont="1">
      <alignment vertical="center"/>
    </xf>
    <xf numFmtId="0" fontId="32" fillId="0" borderId="52" xfId="0" applyFont="1" applyBorder="1" applyAlignment="1">
      <alignment horizontal="center" vertical="center" shrinkToFit="1"/>
    </xf>
    <xf numFmtId="0" fontId="32" fillId="0" borderId="53" xfId="0" applyFont="1" applyBorder="1" applyAlignment="1">
      <alignment horizontal="center" vertical="center" shrinkToFit="1"/>
    </xf>
    <xf numFmtId="49" fontId="20" fillId="0" borderId="27" xfId="0" applyNumberFormat="1" applyFont="1" applyBorder="1" applyAlignment="1">
      <alignment horizontal="center" vertical="center" shrinkToFit="1"/>
    </xf>
  </cellXfs>
  <cellStyles count="3">
    <cellStyle name="桁区切り" xfId="1" builtinId="6"/>
    <cellStyle name="標準" xfId="0" builtinId="0"/>
    <cellStyle name="標準 2" xfId="2" xr:uid="{9CA5BD55-CB00-488B-87C5-90CAE7E1CFFB}"/>
  </cellStyles>
  <dxfs count="155">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
      <font>
        <color theme="0"/>
      </font>
    </dxf>
    <dxf>
      <fill>
        <patternFill>
          <bgColor theme="2"/>
        </patternFill>
      </fill>
    </dxf>
    <dxf>
      <fill>
        <patternFill>
          <bgColor theme="2"/>
        </patternFill>
      </fill>
    </dxf>
    <dxf>
      <fill>
        <patternFill patternType="none">
          <bgColor auto="1"/>
        </patternFill>
      </fill>
    </dxf>
    <dxf>
      <fill>
        <patternFill>
          <bgColor theme="7" tint="0.79998168889431442"/>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patternType="none">
          <bgColor auto="1"/>
        </patternFill>
      </fill>
    </dxf>
    <dxf>
      <fill>
        <patternFill>
          <bgColor theme="1" tint="0.34998626667073579"/>
        </patternFill>
      </fill>
    </dxf>
    <dxf>
      <fill>
        <patternFill patternType="solid">
          <bgColor theme="7" tint="0.79998168889431442"/>
        </patternFill>
      </fill>
    </dxf>
    <dxf>
      <fill>
        <patternFill patternType="none">
          <bgColor auto="1"/>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patternType="none">
          <bgColor auto="1"/>
        </patternFill>
      </fill>
    </dxf>
    <dxf>
      <fill>
        <patternFill patternType="none">
          <bgColor auto="1"/>
        </patternFill>
      </fill>
    </dxf>
    <dxf>
      <fill>
        <patternFill>
          <bgColor theme="1" tint="0.34998626667073579"/>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ont>
        <color theme="0"/>
      </font>
      <fill>
        <patternFill>
          <bgColor theme="1" tint="0.34998626667073579"/>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99CC"/>
      <color rgb="FFFFCCFF"/>
      <color rgb="FFFCAEDC"/>
      <color rgb="FFF070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432594</xdr:colOff>
      <xdr:row>45</xdr:row>
      <xdr:rowOff>57546</xdr:rowOff>
    </xdr:from>
    <xdr:to>
      <xdr:col>27</xdr:col>
      <xdr:colOff>400050</xdr:colOff>
      <xdr:row>47</xdr:row>
      <xdr:rowOff>190500</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11748294" y="12992496"/>
          <a:ext cx="5968206" cy="780654"/>
        </a:xfrm>
        <a:prstGeom prst="wedgeRectCallout">
          <a:avLst>
            <a:gd name="adj1" fmla="val -56048"/>
            <a:gd name="adj2" fmla="val -31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２</a:t>
          </a:r>
          <a:r>
            <a:rPr kumimoji="1" lang="en-US" altLang="ja-JP" sz="900">
              <a:solidFill>
                <a:sysClr val="windowText" lastClr="000000"/>
              </a:solidFill>
            </a:rPr>
            <a:t>)</a:t>
          </a:r>
          <a:r>
            <a:rPr kumimoji="1" lang="ja-JP" altLang="en-US" sz="900">
              <a:solidFill>
                <a:sysClr val="windowText" lastClr="000000"/>
              </a:solidFill>
            </a:rPr>
            <a:t>以下の取組内容</a:t>
          </a:r>
          <a:endParaRPr kumimoji="1" lang="en-US" altLang="ja-JP" sz="900">
            <a:solidFill>
              <a:sysClr val="windowText" lastClr="000000"/>
            </a:solidFill>
          </a:endParaRPr>
        </a:p>
        <a:p>
          <a:pPr algn="l"/>
          <a:r>
            <a:rPr kumimoji="1" lang="ja-JP" altLang="en-US" sz="900">
              <a:solidFill>
                <a:sysClr val="windowText" lastClr="000000"/>
              </a:solidFill>
            </a:rPr>
            <a:t>①国内での</a:t>
          </a:r>
          <a:r>
            <a:rPr kumimoji="1" lang="en-US" altLang="ja-JP" sz="900">
              <a:solidFill>
                <a:sysClr val="windowText" lastClr="000000"/>
              </a:solidFill>
            </a:rPr>
            <a:t>Scope1</a:t>
          </a:r>
          <a:r>
            <a:rPr kumimoji="1" lang="ja-JP" altLang="en-US" sz="900">
              <a:solidFill>
                <a:sysClr val="windowText" lastClr="000000"/>
              </a:solidFill>
            </a:rPr>
            <a:t>・</a:t>
          </a:r>
          <a:r>
            <a:rPr kumimoji="1" lang="en-US" altLang="ja-JP" sz="900">
              <a:solidFill>
                <a:sysClr val="windowText" lastClr="000000"/>
              </a:solidFill>
            </a:rPr>
            <a:t>2</a:t>
          </a:r>
          <a:r>
            <a:rPr kumimoji="1" lang="ja-JP" altLang="en-US" sz="900">
              <a:solidFill>
                <a:sysClr val="windowText" lastClr="000000"/>
              </a:solidFill>
            </a:rPr>
            <a:t>に関する削減目標を設定し、進捗状況を毎年報告・公表する</a:t>
          </a:r>
          <a:endParaRPr kumimoji="1" lang="en-US" altLang="ja-JP" sz="900">
            <a:solidFill>
              <a:sysClr val="windowText" lastClr="000000"/>
            </a:solidFill>
          </a:endParaRPr>
        </a:p>
        <a:p>
          <a:pPr algn="l"/>
          <a:r>
            <a:rPr kumimoji="1" lang="ja-JP" altLang="en-US" sz="900">
              <a:solidFill>
                <a:sysClr val="windowText" lastClr="000000"/>
              </a:solidFill>
            </a:rPr>
            <a:t>②①の目標達成が出来ない場合、</a:t>
          </a:r>
          <a:r>
            <a:rPr kumimoji="1" lang="en-US" altLang="ja-JP" sz="900">
              <a:solidFill>
                <a:sysClr val="windowText" lastClr="000000"/>
              </a:solidFill>
            </a:rPr>
            <a:t>J-</a:t>
          </a:r>
          <a:r>
            <a:rPr kumimoji="1" lang="ja-JP" altLang="en-US" sz="900">
              <a:solidFill>
                <a:sysClr val="windowText" lastClr="000000"/>
              </a:solidFill>
            </a:rPr>
            <a:t>クレジット等の適格クレジットを調達する、又は未達理由を報告・公表</a:t>
          </a:r>
          <a:endParaRPr kumimoji="1" lang="en-US" altLang="ja-JP" sz="900">
            <a:solidFill>
              <a:sysClr val="windowText" lastClr="000000"/>
            </a:solidFill>
          </a:endParaRPr>
        </a:p>
      </xdr:txBody>
    </xdr:sp>
    <xdr:clientData/>
  </xdr:twoCellAnchor>
  <xdr:twoCellAnchor>
    <xdr:from>
      <xdr:col>18</xdr:col>
      <xdr:colOff>96838</xdr:colOff>
      <xdr:row>6</xdr:row>
      <xdr:rowOff>233363</xdr:rowOff>
    </xdr:from>
    <xdr:to>
      <xdr:col>29</xdr:col>
      <xdr:colOff>57150</xdr:colOff>
      <xdr:row>11</xdr:row>
      <xdr:rowOff>95250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11241088" y="2128838"/>
          <a:ext cx="7037387" cy="1671637"/>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申請書類は</a:t>
          </a:r>
          <a:r>
            <a:rPr kumimoji="1" lang="en-US" altLang="ja-JP" sz="1400" b="1">
              <a:solidFill>
                <a:sysClr val="windowText" lastClr="000000"/>
              </a:solidFill>
            </a:rPr>
            <a:t>PDF</a:t>
          </a:r>
          <a:r>
            <a:rPr kumimoji="1" lang="ja-JP" altLang="en-US" sz="1400" b="1">
              <a:solidFill>
                <a:sysClr val="windowText" lastClr="000000"/>
              </a:solidFill>
            </a:rPr>
            <a:t>化し、１つのデータにまとめて提出をしてください。</a:t>
          </a:r>
          <a:endParaRPr kumimoji="1" lang="en-US" altLang="ja-JP" sz="1400" b="1">
            <a:solidFill>
              <a:sysClr val="windowText" lastClr="000000"/>
            </a:solidFill>
          </a:endParaRPr>
        </a:p>
        <a:p>
          <a:pPr algn="l"/>
          <a:r>
            <a:rPr kumimoji="1" lang="ja-JP" altLang="en-US" sz="1400" b="1">
              <a:solidFill>
                <a:sysClr val="windowText" lastClr="000000"/>
              </a:solidFill>
            </a:rPr>
            <a:t>本</a:t>
          </a:r>
          <a:r>
            <a:rPr kumimoji="1" lang="en-US" altLang="ja-JP" sz="1400" b="1">
              <a:solidFill>
                <a:sysClr val="windowText" lastClr="000000"/>
              </a:solidFill>
            </a:rPr>
            <a:t>Excel</a:t>
          </a:r>
          <a:r>
            <a:rPr kumimoji="1" lang="ja-JP" altLang="en-US" sz="1400" b="1">
              <a:solidFill>
                <a:sysClr val="windowText" lastClr="000000"/>
              </a:solidFill>
            </a:rPr>
            <a:t>データシートはシステムへの取込み時に必須となりますので、</a:t>
          </a:r>
          <a:endParaRPr kumimoji="1" lang="en-US" altLang="ja-JP" sz="1400" b="1">
            <a:solidFill>
              <a:sysClr val="windowText" lastClr="000000"/>
            </a:solidFill>
          </a:endParaRPr>
        </a:p>
        <a:p>
          <a:pPr algn="l"/>
          <a:r>
            <a:rPr kumimoji="1" lang="ja-JP" altLang="en-US" sz="1400" b="1">
              <a:solidFill>
                <a:sysClr val="windowText" lastClr="000000"/>
              </a:solidFill>
            </a:rPr>
            <a:t>必ず申請時に提出をしてください。</a:t>
          </a:r>
          <a:endParaRPr kumimoji="1" lang="en-US" altLang="ja-JP" sz="14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ysClr val="windowText" lastClr="000000"/>
              </a:solidFill>
              <a:effectLst/>
              <a:latin typeface="+mn-lt"/>
              <a:ea typeface="+mn-ea"/>
              <a:cs typeface="+mn-cs"/>
            </a:rPr>
            <a:t>※</a:t>
          </a:r>
          <a:r>
            <a:rPr kumimoji="1" lang="ja-JP" altLang="ja-JP" sz="1200" b="1">
              <a:solidFill>
                <a:sysClr val="windowText" lastClr="000000"/>
              </a:solidFill>
              <a:effectLst/>
              <a:latin typeface="+mn-lt"/>
              <a:ea typeface="+mn-ea"/>
              <a:cs typeface="+mn-cs"/>
            </a:rPr>
            <a:t>１シート目の「データシート」は</a:t>
          </a:r>
          <a:r>
            <a:rPr kumimoji="1" lang="en-US" altLang="ja-JP" sz="1200" b="1">
              <a:solidFill>
                <a:sysClr val="windowText" lastClr="000000"/>
              </a:solidFill>
              <a:effectLst/>
              <a:latin typeface="+mn-lt"/>
              <a:ea typeface="+mn-ea"/>
              <a:cs typeface="+mn-cs"/>
            </a:rPr>
            <a:t>PDF</a:t>
          </a:r>
          <a:r>
            <a:rPr kumimoji="1" lang="ja-JP" altLang="ja-JP" sz="1200" b="1">
              <a:solidFill>
                <a:sysClr val="windowText" lastClr="000000"/>
              </a:solidFill>
              <a:effectLst/>
              <a:latin typeface="+mn-lt"/>
              <a:ea typeface="+mn-ea"/>
              <a:cs typeface="+mn-cs"/>
            </a:rPr>
            <a:t>化は不要</a:t>
          </a:r>
          <a:r>
            <a:rPr kumimoji="1" lang="ja-JP" altLang="en-US" sz="1200" b="1">
              <a:solidFill>
                <a:sysClr val="windowText" lastClr="000000"/>
              </a:solidFill>
              <a:effectLst/>
              <a:latin typeface="+mn-lt"/>
              <a:ea typeface="+mn-ea"/>
              <a:cs typeface="+mn-cs"/>
            </a:rPr>
            <a:t>です</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「様式第１の１」～「別添」までのシートは削除や非表示にせずそのまま送付ください</a:t>
          </a:r>
          <a:endParaRPr kumimoji="1" lang="en-US" altLang="ja-JP" sz="1200" b="1">
            <a:solidFill>
              <a:sysClr val="windowText" lastClr="000000"/>
            </a:solidFill>
          </a:endParaRPr>
        </a:p>
      </xdr:txBody>
    </xdr:sp>
    <xdr:clientData/>
  </xdr:twoCellAnchor>
  <xdr:twoCellAnchor>
    <xdr:from>
      <xdr:col>18</xdr:col>
      <xdr:colOff>413544</xdr:colOff>
      <xdr:row>59</xdr:row>
      <xdr:rowOff>57546</xdr:rowOff>
    </xdr:from>
    <xdr:to>
      <xdr:col>27</xdr:col>
      <xdr:colOff>381000</xdr:colOff>
      <xdr:row>61</xdr:row>
      <xdr:rowOff>190500</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11729244" y="17583546"/>
          <a:ext cx="5968206" cy="780654"/>
        </a:xfrm>
        <a:prstGeom prst="wedgeRectCallout">
          <a:avLst>
            <a:gd name="adj1" fmla="val -56048"/>
            <a:gd name="adj2" fmla="val -31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２</a:t>
          </a:r>
          <a:r>
            <a:rPr kumimoji="1" lang="en-US" altLang="ja-JP" sz="900">
              <a:solidFill>
                <a:sysClr val="windowText" lastClr="000000"/>
              </a:solidFill>
            </a:rPr>
            <a:t>)</a:t>
          </a:r>
          <a:r>
            <a:rPr kumimoji="1" lang="ja-JP" altLang="en-US" sz="900">
              <a:solidFill>
                <a:sysClr val="windowText" lastClr="000000"/>
              </a:solidFill>
            </a:rPr>
            <a:t>以下の取組内容</a:t>
          </a:r>
          <a:endParaRPr kumimoji="1" lang="en-US" altLang="ja-JP" sz="900">
            <a:solidFill>
              <a:sysClr val="windowText" lastClr="000000"/>
            </a:solidFill>
          </a:endParaRPr>
        </a:p>
        <a:p>
          <a:pPr algn="l"/>
          <a:r>
            <a:rPr kumimoji="1" lang="ja-JP" altLang="en-US" sz="900">
              <a:solidFill>
                <a:sysClr val="windowText" lastClr="000000"/>
              </a:solidFill>
            </a:rPr>
            <a:t>①国内での</a:t>
          </a:r>
          <a:r>
            <a:rPr kumimoji="1" lang="en-US" altLang="ja-JP" sz="900">
              <a:solidFill>
                <a:sysClr val="windowText" lastClr="000000"/>
              </a:solidFill>
            </a:rPr>
            <a:t>Scope1</a:t>
          </a:r>
          <a:r>
            <a:rPr kumimoji="1" lang="ja-JP" altLang="en-US" sz="900">
              <a:solidFill>
                <a:sysClr val="windowText" lastClr="000000"/>
              </a:solidFill>
            </a:rPr>
            <a:t>・</a:t>
          </a:r>
          <a:r>
            <a:rPr kumimoji="1" lang="en-US" altLang="ja-JP" sz="900">
              <a:solidFill>
                <a:sysClr val="windowText" lastClr="000000"/>
              </a:solidFill>
            </a:rPr>
            <a:t>2</a:t>
          </a:r>
          <a:r>
            <a:rPr kumimoji="1" lang="ja-JP" altLang="en-US" sz="900">
              <a:solidFill>
                <a:sysClr val="windowText" lastClr="000000"/>
              </a:solidFill>
            </a:rPr>
            <a:t>に関する削減目標を設定し、進捗状況を毎年報告・公表する</a:t>
          </a:r>
          <a:endParaRPr kumimoji="1" lang="en-US" altLang="ja-JP" sz="900">
            <a:solidFill>
              <a:sysClr val="windowText" lastClr="000000"/>
            </a:solidFill>
          </a:endParaRPr>
        </a:p>
        <a:p>
          <a:pPr algn="l"/>
          <a:r>
            <a:rPr kumimoji="1" lang="ja-JP" altLang="en-US" sz="900">
              <a:solidFill>
                <a:sysClr val="windowText" lastClr="000000"/>
              </a:solidFill>
            </a:rPr>
            <a:t>②①の目標達成が出来ない場合、</a:t>
          </a:r>
          <a:r>
            <a:rPr kumimoji="1" lang="en-US" altLang="ja-JP" sz="900">
              <a:solidFill>
                <a:sysClr val="windowText" lastClr="000000"/>
              </a:solidFill>
            </a:rPr>
            <a:t>J-</a:t>
          </a:r>
          <a:r>
            <a:rPr kumimoji="1" lang="ja-JP" altLang="en-US" sz="900">
              <a:solidFill>
                <a:sysClr val="windowText" lastClr="000000"/>
              </a:solidFill>
            </a:rPr>
            <a:t>クレジット等の適格クレジットを調達する、又は未達理由を報告・公表</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19049</xdr:colOff>
      <xdr:row>1</xdr:row>
      <xdr:rowOff>19050</xdr:rowOff>
    </xdr:from>
    <xdr:to>
      <xdr:col>47</xdr:col>
      <xdr:colOff>638174</xdr:colOff>
      <xdr:row>6</xdr:row>
      <xdr:rowOff>57150</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6619874" y="180975"/>
          <a:ext cx="5362575" cy="1019175"/>
        </a:xfrm>
        <a:prstGeom prst="roundRect">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n>
                <a:solidFill>
                  <a:sysClr val="windowText" lastClr="000000"/>
                </a:solidFill>
              </a:ln>
              <a:solidFill>
                <a:sysClr val="windowText" lastClr="000000"/>
              </a:solidFill>
            </a:rPr>
            <a:t>様式第１（その９）は、令和</a:t>
          </a:r>
          <a:r>
            <a:rPr kumimoji="1" lang="en-US" altLang="ja-JP" sz="1800">
              <a:ln>
                <a:solidFill>
                  <a:sysClr val="windowText" lastClr="000000"/>
                </a:solidFill>
              </a:ln>
              <a:solidFill>
                <a:sysClr val="windowText" lastClr="000000"/>
              </a:solidFill>
            </a:rPr>
            <a:t>3</a:t>
          </a:r>
          <a:r>
            <a:rPr kumimoji="1" lang="ja-JP" altLang="en-US" sz="1800">
              <a:ln>
                <a:solidFill>
                  <a:sysClr val="windowText" lastClr="000000"/>
                </a:solidFill>
              </a:ln>
              <a:solidFill>
                <a:sysClr val="windowText" lastClr="000000"/>
              </a:solidFill>
            </a:rPr>
            <a:t>年度</a:t>
          </a:r>
          <a:r>
            <a:rPr kumimoji="1" lang="en-US" altLang="ja-JP" sz="1800">
              <a:ln>
                <a:solidFill>
                  <a:sysClr val="windowText" lastClr="000000"/>
                </a:solidFill>
              </a:ln>
              <a:solidFill>
                <a:sysClr val="windowText" lastClr="000000"/>
              </a:solidFill>
            </a:rPr>
            <a:t>CO2</a:t>
          </a:r>
          <a:r>
            <a:rPr kumimoji="1" lang="ja-JP" altLang="en-US" sz="1800">
              <a:ln>
                <a:solidFill>
                  <a:sysClr val="windowText" lastClr="000000"/>
                </a:solidFill>
              </a:ln>
              <a:solidFill>
                <a:sysClr val="windowText" lastClr="000000"/>
              </a:solidFill>
            </a:rPr>
            <a:t>排出量が</a:t>
          </a:r>
          <a:r>
            <a:rPr kumimoji="1" lang="en-US" altLang="ja-JP" sz="1800">
              <a:ln>
                <a:solidFill>
                  <a:sysClr val="windowText" lastClr="000000"/>
                </a:solidFill>
              </a:ln>
              <a:solidFill>
                <a:sysClr val="windowText" lastClr="000000"/>
              </a:solidFill>
            </a:rPr>
            <a:t>20</a:t>
          </a:r>
          <a:r>
            <a:rPr kumimoji="1" lang="ja-JP" altLang="en-US" sz="1800">
              <a:ln>
                <a:solidFill>
                  <a:sysClr val="windowText" lastClr="000000"/>
                </a:solidFill>
              </a:ln>
              <a:solidFill>
                <a:sysClr val="windowText" lastClr="000000"/>
              </a:solidFill>
            </a:rPr>
            <a:t>万ｔ以上の事業者のみ提出が必要となります。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402166</xdr:colOff>
      <xdr:row>3</xdr:row>
      <xdr:rowOff>126999</xdr:rowOff>
    </xdr:from>
    <xdr:to>
      <xdr:col>33</xdr:col>
      <xdr:colOff>116417</xdr:colOff>
      <xdr:row>7</xdr:row>
      <xdr:rowOff>31750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126816" y="869949"/>
          <a:ext cx="3143251" cy="857251"/>
        </a:xfrm>
        <a:prstGeom prst="wedgeRectCallout">
          <a:avLst>
            <a:gd name="adj1" fmla="val -82619"/>
            <a:gd name="adj2" fmla="val -7305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委任状の日付は、申請書類（申請書や補助金を活用したリース契約書・覚書締結日）以前であることをご確認ください。</a:t>
          </a:r>
        </a:p>
      </xdr:txBody>
    </xdr:sp>
    <xdr:clientData/>
  </xdr:twoCellAnchor>
  <xdr:twoCellAnchor>
    <xdr:from>
      <xdr:col>28</xdr:col>
      <xdr:colOff>433917</xdr:colOff>
      <xdr:row>9</xdr:row>
      <xdr:rowOff>116419</xdr:rowOff>
    </xdr:from>
    <xdr:to>
      <xdr:col>29</xdr:col>
      <xdr:colOff>624416</xdr:colOff>
      <xdr:row>10</xdr:row>
      <xdr:rowOff>63502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291917" y="2868086"/>
          <a:ext cx="878416" cy="497416"/>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代表者</a:t>
          </a:r>
        </a:p>
      </xdr:txBody>
    </xdr:sp>
    <xdr:clientData/>
  </xdr:twoCellAnchor>
  <xdr:twoCellAnchor>
    <xdr:from>
      <xdr:col>28</xdr:col>
      <xdr:colOff>433917</xdr:colOff>
      <xdr:row>13</xdr:row>
      <xdr:rowOff>21165</xdr:rowOff>
    </xdr:from>
    <xdr:to>
      <xdr:col>29</xdr:col>
      <xdr:colOff>624416</xdr:colOff>
      <xdr:row>13</xdr:row>
      <xdr:rowOff>486832</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158567" y="4107390"/>
          <a:ext cx="876299" cy="465667"/>
        </a:xfrm>
        <a:prstGeom prst="wedgeRectCallout">
          <a:avLst>
            <a:gd name="adj1" fmla="val -166956"/>
            <a:gd name="adj2" fmla="val -9719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a:t>
          </a:r>
        </a:p>
      </xdr:txBody>
    </xdr:sp>
    <xdr:clientData/>
  </xdr:twoCellAnchor>
  <xdr:twoCellAnchor>
    <xdr:from>
      <xdr:col>27</xdr:col>
      <xdr:colOff>158750</xdr:colOff>
      <xdr:row>0</xdr:row>
      <xdr:rowOff>137583</xdr:rowOff>
    </xdr:from>
    <xdr:to>
      <xdr:col>36</xdr:col>
      <xdr:colOff>391584</xdr:colOff>
      <xdr:row>2</xdr:row>
      <xdr:rowOff>84666</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328833" y="137583"/>
          <a:ext cx="6424084" cy="455083"/>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ln>
                <a:solidFill>
                  <a:sysClr val="windowText" lastClr="000000"/>
                </a:solidFill>
              </a:ln>
              <a:solidFill>
                <a:sysClr val="windowText" lastClr="000000"/>
              </a:solidFill>
            </a:rPr>
            <a:t>申請が代表者申請でない場合、必ず添付してください</a:t>
          </a:r>
          <a:r>
            <a:rPr kumimoji="1" lang="ja-JP" altLang="en-US" sz="1100">
              <a:ln>
                <a:solidFill>
                  <a:sysClr val="windowText" lastClr="000000"/>
                </a:solidFill>
              </a:ln>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C22E9-DF30-43EB-B461-EA1E4B8B6CC0}">
  <dimension ref="A1:BM177"/>
  <sheetViews>
    <sheetView showGridLines="0" tabSelected="1" view="pageBreakPreview" zoomScaleNormal="100" zoomScaleSheetLayoutView="100" workbookViewId="0">
      <pane ySplit="6" topLeftCell="A7" activePane="bottomLeft" state="frozen"/>
      <selection pane="bottomLeft" activeCell="D8" sqref="D8:R8"/>
    </sheetView>
  </sheetViews>
  <sheetFormatPr defaultRowHeight="18.75" x14ac:dyDescent="0.4"/>
  <cols>
    <col min="1" max="3" width="10.625" style="73" customWidth="1"/>
    <col min="4" max="18" width="7.625" style="73" customWidth="1"/>
    <col min="19" max="21" width="10.625" style="72" customWidth="1"/>
    <col min="22" max="36" width="7.625" style="72" customWidth="1"/>
    <col min="37" max="38" width="10.625" style="72" bestFit="1" customWidth="1"/>
    <col min="39" max="42" width="9" style="72"/>
    <col min="43" max="43" width="10.25" style="72" bestFit="1" customWidth="1"/>
    <col min="44" max="45" width="9" style="72"/>
    <col min="46" max="46" width="10.5" style="72" bestFit="1" customWidth="1"/>
    <col min="47" max="51" width="9" style="72"/>
    <col min="52" max="52" width="19.625" style="72" customWidth="1"/>
    <col min="53" max="57" width="9" style="72"/>
    <col min="58" max="58" width="10.5" style="72" bestFit="1" customWidth="1"/>
    <col min="59" max="16384" width="9" style="72"/>
  </cols>
  <sheetData>
    <row r="1" spans="1:62" ht="55.5" customHeight="1" x14ac:dyDescent="0.4">
      <c r="A1" s="67" t="s">
        <v>310</v>
      </c>
      <c r="B1" s="68"/>
      <c r="C1" s="68"/>
      <c r="D1" s="68"/>
      <c r="E1" s="68"/>
      <c r="F1" s="68"/>
      <c r="G1" s="69" t="s">
        <v>311</v>
      </c>
      <c r="H1" s="68"/>
      <c r="I1" s="68"/>
      <c r="J1" s="70"/>
      <c r="K1" s="68"/>
      <c r="L1" s="68"/>
      <c r="M1" s="68"/>
      <c r="N1" s="68"/>
      <c r="O1" s="68"/>
      <c r="P1" s="68"/>
      <c r="Q1" s="68"/>
      <c r="R1" s="68"/>
      <c r="S1" s="68"/>
      <c r="T1" s="68"/>
      <c r="U1" s="68"/>
      <c r="V1" s="68"/>
      <c r="W1" s="68"/>
      <c r="X1" s="68"/>
      <c r="Y1" s="68"/>
      <c r="Z1" s="68"/>
      <c r="AA1" s="68"/>
      <c r="AB1" s="68"/>
      <c r="AC1" s="68"/>
      <c r="AD1" s="68"/>
      <c r="AE1" s="68"/>
      <c r="AF1" s="68"/>
      <c r="AG1" s="68"/>
      <c r="AH1" s="68"/>
      <c r="AI1" s="68"/>
      <c r="AJ1" s="68"/>
      <c r="AK1" s="71"/>
      <c r="AL1" s="68"/>
      <c r="AM1" s="68"/>
      <c r="AN1" s="68"/>
      <c r="AO1" s="68"/>
      <c r="AP1" s="68"/>
      <c r="AQ1" s="116" t="s">
        <v>487</v>
      </c>
      <c r="AY1" s="84" t="s">
        <v>373</v>
      </c>
      <c r="BF1" s="84" t="s">
        <v>375</v>
      </c>
    </row>
    <row r="2" spans="1:62" x14ac:dyDescent="0.4">
      <c r="A2" s="72"/>
      <c r="B2" s="72" t="s">
        <v>317</v>
      </c>
      <c r="C2" s="72"/>
      <c r="D2" s="72"/>
      <c r="E2" s="72"/>
      <c r="F2" s="72"/>
      <c r="G2" s="72"/>
      <c r="H2" s="72"/>
      <c r="I2" s="72"/>
      <c r="J2" s="72"/>
      <c r="K2" s="72"/>
      <c r="L2" s="72"/>
      <c r="M2" s="72"/>
      <c r="N2" s="72"/>
      <c r="O2" s="72"/>
      <c r="P2" s="72"/>
      <c r="Q2" s="72"/>
      <c r="R2" s="72"/>
      <c r="AY2" s="84" t="s">
        <v>322</v>
      </c>
      <c r="AZ2" s="84" t="s">
        <v>323</v>
      </c>
      <c r="BA2" s="84" t="s">
        <v>324</v>
      </c>
      <c r="BB2" s="84" t="s">
        <v>325</v>
      </c>
      <c r="BC2" s="84" t="s">
        <v>326</v>
      </c>
      <c r="BD2" s="84" t="s">
        <v>327</v>
      </c>
      <c r="BF2" s="84" t="s">
        <v>328</v>
      </c>
      <c r="BG2" s="84" t="s">
        <v>329</v>
      </c>
      <c r="BH2" s="84"/>
    </row>
    <row r="3" spans="1:62" x14ac:dyDescent="0.4">
      <c r="A3" s="72"/>
      <c r="B3" s="75" t="s">
        <v>428</v>
      </c>
      <c r="C3" s="72"/>
      <c r="D3" s="72"/>
      <c r="E3" s="72"/>
      <c r="F3" s="72"/>
      <c r="G3" s="72"/>
      <c r="H3" s="72"/>
      <c r="I3" s="72"/>
      <c r="J3" s="72"/>
      <c r="K3" s="72"/>
      <c r="L3" s="72"/>
      <c r="M3" s="72"/>
      <c r="N3" s="72"/>
      <c r="O3" s="72"/>
      <c r="P3" s="72"/>
      <c r="Q3" s="72"/>
      <c r="R3" s="72"/>
      <c r="AY3" s="84" t="s">
        <v>374</v>
      </c>
      <c r="BF3" s="84"/>
      <c r="BG3" s="84"/>
      <c r="BH3" s="84"/>
    </row>
    <row r="4" spans="1:62" x14ac:dyDescent="0.4">
      <c r="A4" s="72"/>
      <c r="B4" s="82" t="s">
        <v>450</v>
      </c>
      <c r="C4" s="72"/>
      <c r="D4" s="72"/>
      <c r="E4" s="72"/>
      <c r="F4" s="72"/>
      <c r="G4" s="72"/>
      <c r="H4" s="72"/>
      <c r="I4" s="72"/>
      <c r="J4" s="72"/>
      <c r="K4" s="72"/>
      <c r="L4" s="72"/>
      <c r="M4" s="72"/>
      <c r="N4" s="72"/>
      <c r="O4" s="72"/>
      <c r="P4" s="72"/>
      <c r="Q4" s="72"/>
      <c r="R4" s="72"/>
      <c r="AY4" s="84" t="s">
        <v>45</v>
      </c>
      <c r="AZ4" s="84" t="s">
        <v>46</v>
      </c>
      <c r="BA4" s="72" t="s">
        <v>47</v>
      </c>
      <c r="BB4" s="84" t="s">
        <v>48</v>
      </c>
      <c r="BC4" s="84" t="s">
        <v>49</v>
      </c>
      <c r="BD4" s="84" t="s">
        <v>50</v>
      </c>
      <c r="BE4" s="84"/>
    </row>
    <row r="5" spans="1:62" x14ac:dyDescent="0.4">
      <c r="A5" s="72"/>
      <c r="B5" s="72"/>
      <c r="C5" s="72"/>
      <c r="D5" s="48"/>
      <c r="E5" s="72" t="s">
        <v>181</v>
      </c>
      <c r="F5" s="72"/>
      <c r="G5" s="76"/>
      <c r="H5" s="72" t="s">
        <v>178</v>
      </c>
      <c r="I5" s="72"/>
      <c r="J5" s="72"/>
      <c r="K5" s="49"/>
      <c r="L5" s="72" t="s">
        <v>179</v>
      </c>
      <c r="M5" s="72"/>
      <c r="N5" s="72"/>
      <c r="O5" s="50"/>
      <c r="P5" s="72" t="s">
        <v>180</v>
      </c>
      <c r="R5" s="72"/>
      <c r="U5" s="51"/>
      <c r="V5" s="72" t="s">
        <v>190</v>
      </c>
    </row>
    <row r="6" spans="1:62" x14ac:dyDescent="0.4">
      <c r="A6" s="72"/>
      <c r="B6" s="72"/>
      <c r="C6" s="72"/>
      <c r="D6" s="72"/>
      <c r="E6" s="72"/>
      <c r="F6" s="72"/>
      <c r="G6" s="72"/>
      <c r="H6" s="72"/>
      <c r="I6" s="72"/>
      <c r="J6" s="72"/>
      <c r="K6" s="72"/>
      <c r="L6" s="72"/>
      <c r="M6" s="72"/>
      <c r="N6" s="72"/>
      <c r="O6" s="72"/>
      <c r="P6" s="72"/>
      <c r="Q6" s="72"/>
      <c r="R6" s="72"/>
      <c r="AY6" s="72" t="s">
        <v>333</v>
      </c>
      <c r="BB6" s="72" t="s">
        <v>334</v>
      </c>
      <c r="BE6" s="72" t="s">
        <v>335</v>
      </c>
      <c r="BH6" s="72" t="s">
        <v>336</v>
      </c>
    </row>
    <row r="7" spans="1:62" x14ac:dyDescent="0.4">
      <c r="A7" s="72"/>
      <c r="B7" s="72"/>
      <c r="C7" s="72"/>
      <c r="D7" s="84"/>
      <c r="E7" s="72"/>
      <c r="F7" s="72"/>
      <c r="G7" s="84"/>
      <c r="H7" s="72"/>
      <c r="I7" s="72"/>
      <c r="J7" s="72"/>
      <c r="K7" s="84"/>
      <c r="L7" s="72"/>
      <c r="M7" s="72"/>
      <c r="N7" s="72"/>
      <c r="O7" s="84"/>
      <c r="P7" s="72"/>
      <c r="R7" s="72"/>
      <c r="U7" s="84"/>
    </row>
    <row r="8" spans="1:62" ht="24.95" customHeight="1" x14ac:dyDescent="0.4">
      <c r="A8" s="135" t="s">
        <v>316</v>
      </c>
      <c r="B8" s="135"/>
      <c r="C8" s="135"/>
      <c r="D8" s="170"/>
      <c r="E8" s="171"/>
      <c r="F8" s="171"/>
      <c r="G8" s="171"/>
      <c r="H8" s="171"/>
      <c r="I8" s="171"/>
      <c r="J8" s="171"/>
      <c r="K8" s="171"/>
      <c r="L8" s="171"/>
      <c r="M8" s="171"/>
      <c r="N8" s="171"/>
      <c r="O8" s="171"/>
      <c r="P8" s="171"/>
      <c r="Q8" s="171"/>
      <c r="R8" s="171"/>
      <c r="AY8" s="74" t="s">
        <v>160</v>
      </c>
      <c r="AZ8" s="77" t="s">
        <v>191</v>
      </c>
      <c r="BA8" s="72" t="e">
        <f>VLOOKUP(D42,AY8:AZ19,2,0)</f>
        <v>#N/A</v>
      </c>
      <c r="BB8" s="74" t="s">
        <v>160</v>
      </c>
      <c r="BC8" s="77" t="s">
        <v>182</v>
      </c>
      <c r="BD8" s="72" t="e">
        <f>VLOOKUP(D56,BB8:BC19,2,0)</f>
        <v>#N/A</v>
      </c>
      <c r="BE8" s="72" t="s">
        <v>171</v>
      </c>
      <c r="BF8" s="77" t="s">
        <v>191</v>
      </c>
      <c r="BG8" s="72" t="e">
        <f>VLOOKUP(D44,BE8:BF17,2,0)</f>
        <v>#N/A</v>
      </c>
      <c r="BH8" s="72" t="s">
        <v>171</v>
      </c>
      <c r="BI8" s="77" t="s">
        <v>182</v>
      </c>
      <c r="BJ8" s="72" t="e">
        <f>VLOOKUP(D58,BH8:BI17,2,0)</f>
        <v>#N/A</v>
      </c>
    </row>
    <row r="9" spans="1:62" ht="24.95" customHeight="1" x14ac:dyDescent="0.4">
      <c r="A9" s="154" t="s">
        <v>0</v>
      </c>
      <c r="B9" s="154"/>
      <c r="C9" s="154"/>
      <c r="D9" s="160"/>
      <c r="E9" s="160"/>
      <c r="F9" s="160"/>
      <c r="G9" s="160"/>
      <c r="H9" s="160"/>
      <c r="I9" s="160"/>
      <c r="J9" s="160"/>
      <c r="K9" s="160"/>
      <c r="L9" s="160"/>
      <c r="M9" s="160"/>
      <c r="N9" s="160"/>
      <c r="O9" s="160"/>
      <c r="P9" s="160"/>
      <c r="Q9" s="160"/>
      <c r="R9" s="160"/>
      <c r="AY9" s="72" t="s">
        <v>161</v>
      </c>
      <c r="AZ9" s="77" t="s">
        <v>193</v>
      </c>
      <c r="BB9" s="72" t="s">
        <v>161</v>
      </c>
      <c r="BC9" s="77" t="s">
        <v>193</v>
      </c>
      <c r="BE9" s="72" t="s">
        <v>172</v>
      </c>
      <c r="BF9" s="77" t="s">
        <v>193</v>
      </c>
      <c r="BH9" s="72" t="s">
        <v>172</v>
      </c>
      <c r="BI9" s="77" t="s">
        <v>193</v>
      </c>
    </row>
    <row r="10" spans="1:62" ht="24.95" customHeight="1" x14ac:dyDescent="0.4">
      <c r="A10" s="135" t="s">
        <v>1</v>
      </c>
      <c r="B10" s="135"/>
      <c r="C10" s="135"/>
      <c r="D10" s="161"/>
      <c r="E10" s="161"/>
      <c r="F10" s="161"/>
      <c r="G10" s="161"/>
      <c r="H10" s="161"/>
      <c r="I10" s="161"/>
      <c r="J10" s="161"/>
      <c r="K10" s="161"/>
      <c r="L10" s="161"/>
      <c r="M10" s="161"/>
      <c r="N10" s="161"/>
      <c r="O10" s="161"/>
      <c r="P10" s="161"/>
      <c r="Q10" s="161"/>
      <c r="R10" s="161"/>
      <c r="AY10" s="72" t="s">
        <v>162</v>
      </c>
      <c r="AZ10" s="77" t="s">
        <v>194</v>
      </c>
      <c r="BB10" s="72" t="s">
        <v>162</v>
      </c>
      <c r="BC10" s="77" t="s">
        <v>194</v>
      </c>
      <c r="BE10" s="72" t="s">
        <v>173</v>
      </c>
      <c r="BF10" s="77" t="s">
        <v>194</v>
      </c>
      <c r="BH10" s="72" t="s">
        <v>173</v>
      </c>
      <c r="BI10" s="77" t="s">
        <v>194</v>
      </c>
    </row>
    <row r="11" spans="1:62" ht="24.95" customHeight="1" x14ac:dyDescent="0.4">
      <c r="A11" s="135" t="s">
        <v>2</v>
      </c>
      <c r="B11" s="135"/>
      <c r="C11" s="135"/>
      <c r="D11" s="162"/>
      <c r="E11" s="162"/>
      <c r="F11" s="162"/>
      <c r="G11" s="162"/>
      <c r="H11" s="162"/>
      <c r="I11" s="162"/>
      <c r="J11" s="162"/>
      <c r="K11" s="162"/>
      <c r="L11" s="162"/>
      <c r="M11" s="162"/>
      <c r="N11" s="162"/>
      <c r="O11" s="162"/>
      <c r="P11" s="162"/>
      <c r="Q11" s="162"/>
      <c r="R11" s="162"/>
      <c r="AY11" s="72" t="s">
        <v>163</v>
      </c>
      <c r="AZ11" s="77" t="s">
        <v>195</v>
      </c>
      <c r="BB11" s="72" t="s">
        <v>163</v>
      </c>
      <c r="BC11" s="77" t="s">
        <v>195</v>
      </c>
      <c r="BE11" s="72" t="s">
        <v>174</v>
      </c>
      <c r="BF11" s="77" t="s">
        <v>195</v>
      </c>
      <c r="BH11" s="72" t="s">
        <v>174</v>
      </c>
      <c r="BI11" s="77" t="s">
        <v>195</v>
      </c>
    </row>
    <row r="12" spans="1:62" ht="24.95" customHeight="1" x14ac:dyDescent="0.4">
      <c r="A12" s="129" t="s">
        <v>312</v>
      </c>
      <c r="B12" s="130"/>
      <c r="C12" s="131"/>
      <c r="D12" s="163"/>
      <c r="E12" s="122"/>
      <c r="F12" s="122"/>
      <c r="G12" s="122"/>
      <c r="H12" s="122"/>
      <c r="I12" s="122"/>
      <c r="J12" s="122"/>
      <c r="K12" s="122"/>
      <c r="L12" s="122"/>
      <c r="M12" s="122"/>
      <c r="N12" s="122"/>
      <c r="O12" s="122"/>
      <c r="P12" s="122"/>
      <c r="Q12" s="122"/>
      <c r="R12" s="123"/>
      <c r="AY12" s="72" t="s">
        <v>164</v>
      </c>
      <c r="AZ12" s="77" t="s">
        <v>192</v>
      </c>
      <c r="BB12" s="72" t="s">
        <v>164</v>
      </c>
      <c r="BC12" s="77" t="s">
        <v>192</v>
      </c>
      <c r="BE12" s="72" t="s">
        <v>216</v>
      </c>
      <c r="BF12" s="77" t="s">
        <v>220</v>
      </c>
      <c r="BH12" s="72" t="s">
        <v>216</v>
      </c>
      <c r="BI12" s="77" t="s">
        <v>220</v>
      </c>
    </row>
    <row r="13" spans="1:62" ht="24.95" customHeight="1" x14ac:dyDescent="0.4">
      <c r="A13" s="129" t="s">
        <v>313</v>
      </c>
      <c r="B13" s="130"/>
      <c r="C13" s="131"/>
      <c r="D13" s="85"/>
      <c r="E13" s="85"/>
      <c r="F13" s="85"/>
      <c r="G13" s="85"/>
      <c r="H13" s="85"/>
      <c r="I13" s="85"/>
      <c r="J13" s="85"/>
      <c r="K13" s="85"/>
      <c r="L13" s="85"/>
      <c r="M13" s="85"/>
      <c r="N13" s="85"/>
      <c r="O13" s="85"/>
      <c r="P13" s="85"/>
      <c r="Q13" s="85"/>
      <c r="R13" s="85"/>
      <c r="AY13" s="72" t="s">
        <v>165</v>
      </c>
      <c r="AZ13" s="77" t="s">
        <v>196</v>
      </c>
      <c r="BB13" s="72" t="s">
        <v>165</v>
      </c>
      <c r="BC13" s="77" t="s">
        <v>196</v>
      </c>
      <c r="BE13" s="72" t="s">
        <v>217</v>
      </c>
      <c r="BF13" s="77" t="s">
        <v>221</v>
      </c>
      <c r="BH13" s="72" t="s">
        <v>217</v>
      </c>
      <c r="BI13" s="77" t="s">
        <v>221</v>
      </c>
    </row>
    <row r="14" spans="1:62" ht="24.95" customHeight="1" x14ac:dyDescent="0.4">
      <c r="A14" s="145" t="s">
        <v>314</v>
      </c>
      <c r="B14" s="124"/>
      <c r="C14" s="125"/>
      <c r="D14" s="164"/>
      <c r="E14" s="165"/>
      <c r="F14" s="165"/>
      <c r="G14" s="165"/>
      <c r="H14" s="165"/>
      <c r="I14" s="165"/>
      <c r="J14" s="165"/>
      <c r="K14" s="165"/>
      <c r="L14" s="165"/>
      <c r="M14" s="165"/>
      <c r="N14" s="165"/>
      <c r="O14" s="165"/>
      <c r="P14" s="165"/>
      <c r="Q14" s="165"/>
      <c r="R14" s="166"/>
      <c r="AY14" s="72" t="s">
        <v>166</v>
      </c>
      <c r="AZ14" s="77" t="s">
        <v>197</v>
      </c>
      <c r="BB14" s="72" t="s">
        <v>166</v>
      </c>
      <c r="BC14" s="77" t="s">
        <v>197</v>
      </c>
      <c r="BE14" s="72" t="s">
        <v>218</v>
      </c>
      <c r="BF14" s="77" t="s">
        <v>222</v>
      </c>
      <c r="BH14" s="72" t="s">
        <v>218</v>
      </c>
      <c r="BI14" s="77" t="s">
        <v>222</v>
      </c>
    </row>
    <row r="15" spans="1:62" ht="24.95" customHeight="1" x14ac:dyDescent="0.4">
      <c r="A15" s="135" t="s">
        <v>315</v>
      </c>
      <c r="B15" s="135"/>
      <c r="C15" s="135"/>
      <c r="D15" s="117"/>
      <c r="E15" s="117"/>
      <c r="F15" s="117"/>
      <c r="G15" s="117"/>
      <c r="H15" s="117"/>
      <c r="I15" s="117"/>
      <c r="J15" s="117"/>
      <c r="K15" s="117"/>
      <c r="L15" s="117"/>
      <c r="M15" s="117"/>
      <c r="N15" s="117"/>
      <c r="O15" s="117"/>
      <c r="P15" s="117"/>
      <c r="Q15" s="117"/>
      <c r="R15" s="117"/>
      <c r="AY15" s="72" t="s">
        <v>167</v>
      </c>
      <c r="AZ15" s="77" t="s">
        <v>198</v>
      </c>
      <c r="BB15" s="72" t="s">
        <v>167</v>
      </c>
      <c r="BC15" s="77" t="s">
        <v>198</v>
      </c>
      <c r="BE15" s="72" t="s">
        <v>219</v>
      </c>
      <c r="BF15" s="77" t="s">
        <v>223</v>
      </c>
      <c r="BH15" s="72" t="s">
        <v>219</v>
      </c>
      <c r="BI15" s="77" t="s">
        <v>223</v>
      </c>
    </row>
    <row r="16" spans="1:62" ht="24.95" customHeight="1" x14ac:dyDescent="0.4">
      <c r="A16" s="168" t="s">
        <v>455</v>
      </c>
      <c r="B16" s="168"/>
      <c r="C16" s="168"/>
      <c r="D16" s="169"/>
      <c r="E16" s="169"/>
      <c r="F16" s="169"/>
      <c r="G16" s="169"/>
      <c r="H16" s="169"/>
      <c r="I16" s="169"/>
      <c r="J16" s="169"/>
      <c r="K16" s="169"/>
      <c r="L16" s="169"/>
      <c r="M16" s="169"/>
      <c r="N16" s="169"/>
      <c r="O16" s="169"/>
      <c r="P16" s="169"/>
      <c r="Q16" s="169"/>
      <c r="R16" s="169"/>
      <c r="AY16" s="72" t="s">
        <v>168</v>
      </c>
      <c r="AZ16" s="77" t="s">
        <v>199</v>
      </c>
      <c r="BB16" s="72" t="s">
        <v>168</v>
      </c>
      <c r="BC16" s="77" t="s">
        <v>199</v>
      </c>
      <c r="BE16" s="72" t="s">
        <v>225</v>
      </c>
      <c r="BF16" s="77" t="s">
        <v>224</v>
      </c>
      <c r="BH16" s="72" t="s">
        <v>225</v>
      </c>
      <c r="BI16" s="77" t="s">
        <v>224</v>
      </c>
    </row>
    <row r="17" spans="1:65" ht="24.95" customHeight="1" x14ac:dyDescent="0.4">
      <c r="A17" s="168" t="s">
        <v>456</v>
      </c>
      <c r="B17" s="168"/>
      <c r="C17" s="168"/>
      <c r="D17" s="169"/>
      <c r="E17" s="169"/>
      <c r="F17" s="169"/>
      <c r="G17" s="169"/>
      <c r="H17" s="169"/>
      <c r="I17" s="169"/>
      <c r="J17" s="169"/>
      <c r="K17" s="169"/>
      <c r="L17" s="169"/>
      <c r="M17" s="169"/>
      <c r="N17" s="169"/>
      <c r="O17" s="169"/>
      <c r="P17" s="169"/>
      <c r="Q17" s="169"/>
      <c r="R17" s="169"/>
      <c r="AY17" s="72" t="s">
        <v>169</v>
      </c>
      <c r="AZ17" s="77" t="s">
        <v>200</v>
      </c>
      <c r="BB17" s="72" t="s">
        <v>169</v>
      </c>
      <c r="BC17" s="77" t="s">
        <v>200</v>
      </c>
      <c r="BE17" s="72" t="s">
        <v>226</v>
      </c>
      <c r="BF17" s="77" t="s">
        <v>227</v>
      </c>
      <c r="BH17" s="72" t="s">
        <v>226</v>
      </c>
      <c r="BI17" s="77" t="s">
        <v>227</v>
      </c>
    </row>
    <row r="18" spans="1:65" ht="24.95" customHeight="1" x14ac:dyDescent="0.4">
      <c r="A18" s="168" t="s">
        <v>457</v>
      </c>
      <c r="B18" s="168"/>
      <c r="C18" s="168"/>
      <c r="D18" s="169"/>
      <c r="E18" s="169"/>
      <c r="F18" s="169"/>
      <c r="G18" s="169"/>
      <c r="H18" s="169"/>
      <c r="I18" s="169"/>
      <c r="J18" s="169"/>
      <c r="K18" s="169"/>
      <c r="L18" s="169"/>
      <c r="M18" s="169"/>
      <c r="N18" s="169"/>
      <c r="O18" s="169"/>
      <c r="P18" s="169"/>
      <c r="Q18" s="169"/>
      <c r="R18" s="169"/>
      <c r="AY18" s="72" t="s">
        <v>170</v>
      </c>
      <c r="AZ18" s="77" t="s">
        <v>201</v>
      </c>
      <c r="BB18" s="72" t="s">
        <v>170</v>
      </c>
      <c r="BC18" s="77" t="s">
        <v>201</v>
      </c>
    </row>
    <row r="19" spans="1:65" ht="24.95" customHeight="1" x14ac:dyDescent="0.4">
      <c r="A19" s="168" t="s">
        <v>458</v>
      </c>
      <c r="B19" s="168"/>
      <c r="C19" s="168"/>
      <c r="D19" s="169"/>
      <c r="E19" s="169"/>
      <c r="F19" s="169"/>
      <c r="G19" s="169"/>
      <c r="H19" s="169"/>
      <c r="I19" s="169"/>
      <c r="J19" s="169"/>
      <c r="K19" s="169"/>
      <c r="L19" s="169"/>
      <c r="M19" s="169"/>
      <c r="N19" s="169"/>
      <c r="O19" s="169"/>
      <c r="P19" s="169"/>
      <c r="Q19" s="169"/>
      <c r="R19" s="169"/>
      <c r="AY19" s="72" t="s">
        <v>214</v>
      </c>
      <c r="AZ19" s="77" t="s">
        <v>215</v>
      </c>
      <c r="BB19" s="72" t="s">
        <v>214</v>
      </c>
      <c r="BC19" s="77" t="s">
        <v>215</v>
      </c>
    </row>
    <row r="20" spans="1:65" ht="24.95" customHeight="1" x14ac:dyDescent="0.4">
      <c r="A20" s="168" t="s">
        <v>459</v>
      </c>
      <c r="B20" s="168"/>
      <c r="C20" s="168"/>
      <c r="D20" s="169"/>
      <c r="E20" s="169"/>
      <c r="F20" s="169"/>
      <c r="G20" s="169"/>
      <c r="H20" s="169"/>
      <c r="I20" s="169"/>
      <c r="J20" s="169"/>
      <c r="K20" s="169"/>
      <c r="L20" s="169"/>
      <c r="M20" s="169"/>
      <c r="N20" s="169"/>
      <c r="O20" s="169"/>
      <c r="P20" s="169"/>
      <c r="Q20" s="169"/>
      <c r="R20" s="169"/>
    </row>
    <row r="21" spans="1:65" ht="24.95" customHeight="1" x14ac:dyDescent="0.4">
      <c r="A21" s="78"/>
      <c r="B21" s="78"/>
      <c r="C21" s="78"/>
      <c r="D21" s="72"/>
      <c r="E21" s="72"/>
      <c r="F21" s="72"/>
      <c r="G21" s="72"/>
      <c r="H21" s="72"/>
      <c r="I21" s="72"/>
      <c r="J21" s="72"/>
      <c r="K21" s="72"/>
      <c r="L21" s="72"/>
      <c r="M21" s="72"/>
      <c r="N21" s="72"/>
      <c r="O21" s="72"/>
      <c r="P21" s="72"/>
      <c r="Q21" s="72"/>
      <c r="R21" s="72"/>
      <c r="AY21" s="72" t="s">
        <v>332</v>
      </c>
    </row>
    <row r="22" spans="1:65" ht="30" customHeight="1" x14ac:dyDescent="0.4">
      <c r="A22" s="136" t="s">
        <v>3</v>
      </c>
      <c r="B22" s="137"/>
      <c r="C22" s="137"/>
      <c r="D22" s="137"/>
      <c r="E22" s="137"/>
      <c r="F22" s="137"/>
      <c r="G22" s="137"/>
      <c r="H22" s="137"/>
      <c r="I22" s="137"/>
      <c r="J22" s="137"/>
      <c r="K22" s="137"/>
      <c r="L22" s="137"/>
      <c r="M22" s="137"/>
      <c r="N22" s="137"/>
      <c r="O22" s="137"/>
      <c r="P22" s="137"/>
      <c r="Q22" s="137"/>
      <c r="R22" s="138"/>
      <c r="AY22" s="72" t="s">
        <v>176</v>
      </c>
    </row>
    <row r="23" spans="1:65" ht="24.95" customHeight="1" x14ac:dyDescent="0.4">
      <c r="A23" s="135" t="s">
        <v>231</v>
      </c>
      <c r="B23" s="135"/>
      <c r="C23" s="135"/>
      <c r="D23" s="146"/>
      <c r="E23" s="147"/>
      <c r="F23" s="39" t="s">
        <v>127</v>
      </c>
      <c r="G23" s="147"/>
      <c r="H23" s="147"/>
      <c r="I23" s="147"/>
      <c r="J23" s="148"/>
      <c r="K23" s="40"/>
      <c r="L23" s="41"/>
      <c r="M23" s="41"/>
      <c r="N23" s="41"/>
      <c r="O23" s="41"/>
      <c r="P23" s="41"/>
      <c r="Q23" s="41"/>
      <c r="R23" s="41"/>
      <c r="AY23" s="72" t="s">
        <v>177</v>
      </c>
    </row>
    <row r="24" spans="1:65" ht="24.95" customHeight="1" x14ac:dyDescent="0.4">
      <c r="A24" s="135" t="s">
        <v>230</v>
      </c>
      <c r="B24" s="135"/>
      <c r="C24" s="135"/>
      <c r="D24" s="117"/>
      <c r="E24" s="117"/>
      <c r="F24" s="117"/>
      <c r="G24" s="117"/>
      <c r="H24" s="117"/>
      <c r="I24" s="117"/>
      <c r="J24" s="117"/>
      <c r="K24" s="117"/>
      <c r="L24" s="117"/>
      <c r="M24" s="117"/>
      <c r="N24" s="117"/>
      <c r="O24" s="117"/>
      <c r="P24" s="117"/>
      <c r="Q24" s="117"/>
      <c r="R24" s="117"/>
    </row>
    <row r="25" spans="1:65" ht="24.95" customHeight="1" x14ac:dyDescent="0.4">
      <c r="A25" s="135" t="s">
        <v>4</v>
      </c>
      <c r="B25" s="135"/>
      <c r="C25" s="135"/>
      <c r="D25" s="117"/>
      <c r="E25" s="117"/>
      <c r="F25" s="117"/>
      <c r="G25" s="117"/>
      <c r="H25" s="117"/>
      <c r="I25" s="117"/>
      <c r="J25" s="117"/>
      <c r="K25" s="117"/>
      <c r="L25" s="117"/>
      <c r="M25" s="117"/>
      <c r="N25" s="117"/>
      <c r="O25" s="117"/>
      <c r="P25" s="117"/>
      <c r="Q25" s="117"/>
      <c r="R25" s="117"/>
      <c r="AY25" s="72" t="s">
        <v>337</v>
      </c>
    </row>
    <row r="26" spans="1:65" ht="24.95" customHeight="1" x14ac:dyDescent="0.4">
      <c r="A26" s="135" t="s">
        <v>5</v>
      </c>
      <c r="B26" s="135"/>
      <c r="C26" s="135"/>
      <c r="D26" s="117"/>
      <c r="E26" s="117"/>
      <c r="F26" s="117"/>
      <c r="G26" s="117"/>
      <c r="H26" s="117"/>
      <c r="I26" s="117"/>
      <c r="J26" s="117"/>
      <c r="K26" s="117"/>
      <c r="L26" s="117"/>
      <c r="M26" s="117"/>
      <c r="N26" s="117"/>
      <c r="O26" s="117"/>
      <c r="P26" s="117"/>
      <c r="Q26" s="117"/>
      <c r="R26" s="117"/>
      <c r="AY26" s="72" t="s">
        <v>131</v>
      </c>
      <c r="AZ26" s="72" t="s">
        <v>424</v>
      </c>
      <c r="BA26" s="72" t="s">
        <v>132</v>
      </c>
      <c r="BB26" s="72" t="s">
        <v>133</v>
      </c>
      <c r="BC26" s="72" t="s">
        <v>134</v>
      </c>
      <c r="BD26" s="72" t="s">
        <v>338</v>
      </c>
      <c r="BE26" s="72" t="s">
        <v>339</v>
      </c>
      <c r="BF26" s="72" t="s">
        <v>247</v>
      </c>
      <c r="BG26" s="72" t="s">
        <v>135</v>
      </c>
      <c r="BH26" s="72" t="s">
        <v>246</v>
      </c>
      <c r="BI26" s="72" t="s">
        <v>240</v>
      </c>
      <c r="BJ26" s="72" t="s">
        <v>136</v>
      </c>
      <c r="BK26" s="72" t="s">
        <v>137</v>
      </c>
      <c r="BL26" s="72" t="s">
        <v>138</v>
      </c>
      <c r="BM26" s="72" t="s">
        <v>474</v>
      </c>
    </row>
    <row r="27" spans="1:65" ht="24.95" customHeight="1" x14ac:dyDescent="0.4">
      <c r="A27" s="135" t="s">
        <v>6</v>
      </c>
      <c r="B27" s="135"/>
      <c r="C27" s="135"/>
      <c r="D27" s="117"/>
      <c r="E27" s="117"/>
      <c r="F27" s="117"/>
      <c r="G27" s="117"/>
      <c r="H27" s="117"/>
      <c r="I27" s="117"/>
      <c r="J27" s="117"/>
      <c r="K27" s="117"/>
      <c r="L27" s="117"/>
      <c r="M27" s="117"/>
      <c r="N27" s="117"/>
      <c r="O27" s="117"/>
      <c r="P27" s="117"/>
      <c r="Q27" s="117"/>
      <c r="R27" s="117"/>
      <c r="AY27" s="72" t="s">
        <v>340</v>
      </c>
    </row>
    <row r="28" spans="1:65" ht="24.95" customHeight="1" x14ac:dyDescent="0.4">
      <c r="A28" s="135" t="s">
        <v>7</v>
      </c>
      <c r="B28" s="135"/>
      <c r="C28" s="135"/>
      <c r="D28" s="117"/>
      <c r="E28" s="117"/>
      <c r="F28" s="117"/>
      <c r="G28" s="117"/>
      <c r="H28" s="117"/>
      <c r="I28" s="117"/>
      <c r="J28" s="117"/>
      <c r="K28" s="117"/>
      <c r="L28" s="117"/>
      <c r="M28" s="117"/>
      <c r="N28" s="117"/>
      <c r="O28" s="117"/>
      <c r="P28" s="117"/>
      <c r="Q28" s="117"/>
      <c r="R28" s="117"/>
      <c r="AY28" s="72" t="s">
        <v>341</v>
      </c>
      <c r="AZ28" s="72" t="s">
        <v>425</v>
      </c>
      <c r="BA28" s="72" t="s">
        <v>345</v>
      </c>
      <c r="BB28" s="72" t="s">
        <v>346</v>
      </c>
      <c r="BC28" s="72" t="s">
        <v>349</v>
      </c>
      <c r="BD28" s="72" t="s">
        <v>351</v>
      </c>
      <c r="BE28" s="72" t="s">
        <v>354</v>
      </c>
      <c r="BF28" s="72" t="s">
        <v>355</v>
      </c>
      <c r="BG28" s="72" t="s">
        <v>356</v>
      </c>
      <c r="BH28" s="72" t="s">
        <v>463</v>
      </c>
      <c r="BI28" s="72" t="s">
        <v>241</v>
      </c>
      <c r="BJ28" s="72" t="s">
        <v>141</v>
      </c>
      <c r="BK28" s="72" t="s">
        <v>142</v>
      </c>
      <c r="BL28" s="72" t="s">
        <v>144</v>
      </c>
      <c r="BM28" s="72" t="s">
        <v>475</v>
      </c>
    </row>
    <row r="29" spans="1:65" ht="24.95" customHeight="1" x14ac:dyDescent="0.4">
      <c r="A29" s="135" t="s">
        <v>8</v>
      </c>
      <c r="B29" s="135"/>
      <c r="C29" s="135"/>
      <c r="D29" s="117"/>
      <c r="E29" s="117"/>
      <c r="F29" s="117"/>
      <c r="G29" s="117"/>
      <c r="H29" s="117"/>
      <c r="I29" s="117"/>
      <c r="J29" s="117"/>
      <c r="K29" s="117"/>
      <c r="L29" s="117"/>
      <c r="M29" s="117"/>
      <c r="N29" s="117"/>
      <c r="O29" s="117"/>
      <c r="P29" s="117"/>
      <c r="Q29" s="117"/>
      <c r="R29" s="117"/>
      <c r="AY29" s="72" t="s">
        <v>342</v>
      </c>
      <c r="BB29" s="72" t="s">
        <v>347</v>
      </c>
      <c r="BC29" s="72" t="s">
        <v>350</v>
      </c>
      <c r="BG29" s="72" t="s">
        <v>357</v>
      </c>
      <c r="BH29" s="72" t="s">
        <v>364</v>
      </c>
      <c r="BI29" s="72" t="s">
        <v>242</v>
      </c>
      <c r="BK29" s="72" t="s">
        <v>143</v>
      </c>
    </row>
    <row r="30" spans="1:65" ht="24.95" customHeight="1" x14ac:dyDescent="0.4">
      <c r="A30" s="135" t="s">
        <v>9</v>
      </c>
      <c r="B30" s="135"/>
      <c r="C30" s="135"/>
      <c r="D30" s="167"/>
      <c r="E30" s="167"/>
      <c r="F30" s="167"/>
      <c r="G30" s="167"/>
      <c r="H30" s="167"/>
      <c r="I30" s="167"/>
      <c r="J30" s="167"/>
      <c r="K30" s="167"/>
      <c r="L30" s="167"/>
      <c r="M30" s="167"/>
      <c r="N30" s="167"/>
      <c r="O30" s="167"/>
      <c r="P30" s="167"/>
      <c r="Q30" s="167"/>
      <c r="R30" s="167"/>
      <c r="AY30" s="72" t="s">
        <v>343</v>
      </c>
      <c r="BB30" s="72" t="s">
        <v>348</v>
      </c>
      <c r="BC30" s="72" t="s">
        <v>352</v>
      </c>
      <c r="BG30" s="72" t="s">
        <v>139</v>
      </c>
      <c r="BH30" s="72" t="s">
        <v>365</v>
      </c>
      <c r="BI30" s="72" t="s">
        <v>243</v>
      </c>
      <c r="BK30" s="72" t="s">
        <v>144</v>
      </c>
    </row>
    <row r="31" spans="1:65" ht="24.95" customHeight="1" x14ac:dyDescent="0.4">
      <c r="A31" s="135" t="s">
        <v>10</v>
      </c>
      <c r="B31" s="135"/>
      <c r="C31" s="135"/>
      <c r="D31" s="167"/>
      <c r="E31" s="167"/>
      <c r="F31" s="167"/>
      <c r="G31" s="167"/>
      <c r="H31" s="167"/>
      <c r="I31" s="167"/>
      <c r="J31" s="167"/>
      <c r="K31" s="167"/>
      <c r="L31" s="167"/>
      <c r="M31" s="167"/>
      <c r="N31" s="167"/>
      <c r="O31" s="167"/>
      <c r="P31" s="167"/>
      <c r="Q31" s="167"/>
      <c r="R31" s="167"/>
      <c r="AY31" s="72" t="s">
        <v>344</v>
      </c>
      <c r="BC31" s="72" t="s">
        <v>353</v>
      </c>
      <c r="BG31" s="72" t="s">
        <v>140</v>
      </c>
      <c r="BH31" s="72" t="s">
        <v>367</v>
      </c>
      <c r="BI31" s="72" t="s">
        <v>244</v>
      </c>
    </row>
    <row r="32" spans="1:65" ht="24.95" customHeight="1" x14ac:dyDescent="0.4">
      <c r="A32" s="135" t="s">
        <v>11</v>
      </c>
      <c r="B32" s="135"/>
      <c r="C32" s="135"/>
      <c r="D32" s="146"/>
      <c r="E32" s="147"/>
      <c r="F32" s="147"/>
      <c r="G32" s="147"/>
      <c r="H32" s="147"/>
      <c r="I32" s="147"/>
      <c r="J32" s="147"/>
      <c r="K32" s="66" t="s">
        <v>128</v>
      </c>
      <c r="L32" s="122"/>
      <c r="M32" s="122"/>
      <c r="N32" s="122"/>
      <c r="O32" s="122"/>
      <c r="P32" s="122"/>
      <c r="Q32" s="122"/>
      <c r="R32" s="123"/>
      <c r="BC32" s="72" t="s">
        <v>369</v>
      </c>
      <c r="BG32" s="72" t="s">
        <v>360</v>
      </c>
      <c r="BH32" s="72" t="s">
        <v>368</v>
      </c>
    </row>
    <row r="33" spans="1:60" ht="24.95" customHeight="1" x14ac:dyDescent="0.4">
      <c r="A33" s="135" t="s">
        <v>12</v>
      </c>
      <c r="B33" s="135"/>
      <c r="C33" s="135"/>
      <c r="D33" s="117"/>
      <c r="E33" s="117"/>
      <c r="F33" s="117"/>
      <c r="G33" s="117"/>
      <c r="H33" s="117"/>
      <c r="I33" s="117"/>
      <c r="J33" s="117"/>
      <c r="K33" s="117"/>
      <c r="L33" s="117"/>
      <c r="M33" s="117"/>
      <c r="N33" s="117"/>
      <c r="O33" s="117"/>
      <c r="P33" s="117"/>
      <c r="Q33" s="117"/>
      <c r="R33" s="117"/>
      <c r="BG33" s="72" t="s">
        <v>358</v>
      </c>
      <c r="BH33" s="72" t="s">
        <v>366</v>
      </c>
    </row>
    <row r="34" spans="1:60" ht="24.95" customHeight="1" x14ac:dyDescent="0.4">
      <c r="A34" s="135" t="s">
        <v>13</v>
      </c>
      <c r="B34" s="135"/>
      <c r="C34" s="135"/>
      <c r="D34" s="117"/>
      <c r="E34" s="117"/>
      <c r="F34" s="117"/>
      <c r="G34" s="117"/>
      <c r="H34" s="117"/>
      <c r="I34" s="117"/>
      <c r="J34" s="117"/>
      <c r="K34" s="117"/>
      <c r="L34" s="117"/>
      <c r="M34" s="117"/>
      <c r="N34" s="117"/>
      <c r="O34" s="117"/>
      <c r="P34" s="117"/>
      <c r="Q34" s="117"/>
      <c r="R34" s="117"/>
      <c r="BG34" s="72" t="s">
        <v>359</v>
      </c>
    </row>
    <row r="35" spans="1:60" ht="24.95" customHeight="1" x14ac:dyDescent="0.4">
      <c r="A35" s="135" t="s">
        <v>14</v>
      </c>
      <c r="B35" s="135"/>
      <c r="C35" s="135"/>
      <c r="D35" s="167"/>
      <c r="E35" s="167"/>
      <c r="F35" s="167"/>
      <c r="G35" s="167"/>
      <c r="H35" s="167"/>
      <c r="I35" s="167"/>
      <c r="J35" s="167"/>
      <c r="K35" s="167"/>
      <c r="L35" s="167"/>
      <c r="M35" s="167"/>
      <c r="N35" s="167"/>
      <c r="O35" s="167"/>
      <c r="P35" s="167"/>
      <c r="Q35" s="167"/>
      <c r="R35" s="167"/>
      <c r="BG35" s="72" t="s">
        <v>361</v>
      </c>
    </row>
    <row r="36" spans="1:60" ht="24.95" customHeight="1" x14ac:dyDescent="0.4">
      <c r="A36" s="135" t="s">
        <v>15</v>
      </c>
      <c r="B36" s="135"/>
      <c r="C36" s="135"/>
      <c r="D36" s="167"/>
      <c r="E36" s="167"/>
      <c r="F36" s="167"/>
      <c r="G36" s="167"/>
      <c r="H36" s="167"/>
      <c r="I36" s="167"/>
      <c r="J36" s="167"/>
      <c r="K36" s="167"/>
      <c r="L36" s="167"/>
      <c r="M36" s="167"/>
      <c r="N36" s="167"/>
      <c r="O36" s="167"/>
      <c r="P36" s="167"/>
      <c r="Q36" s="167"/>
      <c r="R36" s="167"/>
      <c r="BG36" s="72" t="s">
        <v>362</v>
      </c>
    </row>
    <row r="37" spans="1:60" ht="24.95" customHeight="1" x14ac:dyDescent="0.4">
      <c r="A37" s="135" t="s">
        <v>16</v>
      </c>
      <c r="B37" s="135"/>
      <c r="C37" s="135"/>
      <c r="D37" s="146"/>
      <c r="E37" s="147"/>
      <c r="F37" s="147"/>
      <c r="G37" s="147"/>
      <c r="H37" s="147"/>
      <c r="I37" s="147"/>
      <c r="J37" s="147"/>
      <c r="K37" s="66" t="s">
        <v>128</v>
      </c>
      <c r="L37" s="122"/>
      <c r="M37" s="122"/>
      <c r="N37" s="122"/>
      <c r="O37" s="122"/>
      <c r="P37" s="122"/>
      <c r="Q37" s="122"/>
      <c r="R37" s="123"/>
      <c r="BG37" s="72" t="s">
        <v>363</v>
      </c>
    </row>
    <row r="38" spans="1:60" ht="24.95" customHeight="1" x14ac:dyDescent="0.4">
      <c r="A38" s="135" t="s">
        <v>318</v>
      </c>
      <c r="B38" s="135"/>
      <c r="C38" s="135"/>
      <c r="D38" s="146"/>
      <c r="E38" s="147"/>
      <c r="F38" s="39" t="s">
        <v>127</v>
      </c>
      <c r="G38" s="147"/>
      <c r="H38" s="147"/>
      <c r="I38" s="147"/>
      <c r="J38" s="148"/>
      <c r="K38" s="72"/>
      <c r="L38" s="41"/>
      <c r="M38" s="41"/>
      <c r="N38" s="41"/>
      <c r="O38" s="41"/>
      <c r="P38" s="41"/>
      <c r="Q38" s="41"/>
      <c r="R38" s="41"/>
    </row>
    <row r="39" spans="1:60" ht="24.95" customHeight="1" x14ac:dyDescent="0.4">
      <c r="A39" s="135" t="s">
        <v>319</v>
      </c>
      <c r="B39" s="135"/>
      <c r="C39" s="135"/>
      <c r="D39" s="117"/>
      <c r="E39" s="117"/>
      <c r="F39" s="117"/>
      <c r="G39" s="117"/>
      <c r="H39" s="117"/>
      <c r="I39" s="117"/>
      <c r="J39" s="117"/>
      <c r="K39" s="117"/>
      <c r="L39" s="117"/>
      <c r="M39" s="117"/>
      <c r="N39" s="117"/>
      <c r="O39" s="117"/>
      <c r="P39" s="117"/>
      <c r="Q39" s="117"/>
      <c r="R39" s="117"/>
      <c r="S39" s="74"/>
    </row>
    <row r="40" spans="1:60" s="74" customFormat="1" ht="24.95" customHeight="1" x14ac:dyDescent="0.4">
      <c r="A40" s="135" t="s">
        <v>108</v>
      </c>
      <c r="B40" s="135"/>
      <c r="C40" s="135"/>
      <c r="D40" s="140"/>
      <c r="E40" s="141"/>
      <c r="F40" s="141"/>
      <c r="G40" s="141"/>
      <c r="H40" s="141"/>
      <c r="I40" s="141"/>
      <c r="J40" s="141"/>
      <c r="K40" s="141"/>
      <c r="L40" s="141"/>
      <c r="M40" s="141"/>
      <c r="N40" s="141"/>
      <c r="O40" s="141"/>
      <c r="P40" s="141"/>
      <c r="Q40" s="141"/>
      <c r="R40" s="42" t="s">
        <v>129</v>
      </c>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row>
    <row r="41" spans="1:60" ht="24.95" customHeight="1" x14ac:dyDescent="0.4">
      <c r="A41" s="129" t="s">
        <v>109</v>
      </c>
      <c r="B41" s="130"/>
      <c r="C41" s="131"/>
      <c r="D41" s="140"/>
      <c r="E41" s="141"/>
      <c r="F41" s="141"/>
      <c r="G41" s="141"/>
      <c r="H41" s="141"/>
      <c r="I41" s="141"/>
      <c r="J41" s="141"/>
      <c r="K41" s="141"/>
      <c r="L41" s="141"/>
      <c r="M41" s="141"/>
      <c r="N41" s="141"/>
      <c r="O41" s="141"/>
      <c r="P41" s="141"/>
      <c r="Q41" s="141"/>
      <c r="R41" s="42" t="s">
        <v>130</v>
      </c>
    </row>
    <row r="42" spans="1:60" ht="24.95" customHeight="1" x14ac:dyDescent="0.4">
      <c r="A42" s="145" t="s">
        <v>110</v>
      </c>
      <c r="B42" s="124"/>
      <c r="C42" s="125"/>
      <c r="D42" s="121"/>
      <c r="E42" s="122"/>
      <c r="F42" s="122"/>
      <c r="G42" s="122"/>
      <c r="H42" s="122"/>
      <c r="I42" s="122"/>
      <c r="J42" s="122"/>
      <c r="K42" s="122"/>
      <c r="L42" s="122"/>
      <c r="M42" s="122"/>
      <c r="N42" s="122"/>
      <c r="O42" s="122"/>
      <c r="P42" s="122"/>
      <c r="Q42" s="122"/>
      <c r="R42" s="123"/>
    </row>
    <row r="43" spans="1:60" ht="24.95" customHeight="1" x14ac:dyDescent="0.4">
      <c r="A43" s="118" t="s">
        <v>111</v>
      </c>
      <c r="B43" s="119"/>
      <c r="C43" s="120"/>
      <c r="D43" s="121"/>
      <c r="E43" s="122"/>
      <c r="F43" s="122"/>
      <c r="G43" s="122"/>
      <c r="H43" s="122"/>
      <c r="I43" s="122"/>
      <c r="J43" s="122"/>
      <c r="K43" s="122"/>
      <c r="L43" s="122"/>
      <c r="M43" s="122"/>
      <c r="N43" s="122"/>
      <c r="O43" s="122"/>
      <c r="P43" s="122"/>
      <c r="Q43" s="122"/>
      <c r="R43" s="123"/>
    </row>
    <row r="44" spans="1:60" ht="24.95" customHeight="1" x14ac:dyDescent="0.4">
      <c r="A44" s="129" t="s">
        <v>112</v>
      </c>
      <c r="B44" s="130"/>
      <c r="C44" s="131"/>
      <c r="D44" s="121"/>
      <c r="E44" s="122"/>
      <c r="F44" s="122"/>
      <c r="G44" s="122"/>
      <c r="H44" s="122"/>
      <c r="I44" s="122"/>
      <c r="J44" s="122"/>
      <c r="K44" s="122"/>
      <c r="L44" s="122"/>
      <c r="M44" s="122"/>
      <c r="N44" s="122"/>
      <c r="O44" s="122"/>
      <c r="P44" s="122"/>
      <c r="Q44" s="122"/>
      <c r="R44" s="123"/>
    </row>
    <row r="45" spans="1:60" ht="24.95" customHeight="1" x14ac:dyDescent="0.4">
      <c r="A45" s="129" t="s">
        <v>111</v>
      </c>
      <c r="B45" s="130"/>
      <c r="C45" s="131"/>
      <c r="D45" s="121"/>
      <c r="E45" s="122"/>
      <c r="F45" s="122"/>
      <c r="G45" s="122"/>
      <c r="H45" s="122"/>
      <c r="I45" s="122"/>
      <c r="J45" s="122"/>
      <c r="K45" s="122"/>
      <c r="L45" s="122"/>
      <c r="M45" s="122"/>
      <c r="N45" s="122"/>
      <c r="O45" s="122"/>
      <c r="P45" s="122"/>
      <c r="Q45" s="122"/>
      <c r="R45" s="123"/>
    </row>
    <row r="46" spans="1:60" ht="24.95" customHeight="1" x14ac:dyDescent="0.4">
      <c r="A46" s="129" t="s">
        <v>123</v>
      </c>
      <c r="B46" s="130"/>
      <c r="C46" s="131"/>
      <c r="D46" s="132"/>
      <c r="E46" s="133"/>
      <c r="F46" s="133"/>
      <c r="G46" s="133"/>
      <c r="H46" s="133"/>
      <c r="I46" s="133"/>
      <c r="J46" s="133"/>
      <c r="K46" s="133"/>
      <c r="L46" s="133"/>
      <c r="M46" s="133"/>
      <c r="N46" s="133"/>
      <c r="O46" s="133"/>
      <c r="P46" s="133"/>
      <c r="Q46" s="133"/>
      <c r="R46" s="134"/>
    </row>
    <row r="47" spans="1:60" ht="24.95" customHeight="1" x14ac:dyDescent="0.4">
      <c r="A47" s="81"/>
    </row>
    <row r="48" spans="1:60" ht="30" customHeight="1" x14ac:dyDescent="0.4">
      <c r="A48" s="136" t="str">
        <f>IF(D8="買取","※申請区分が「買取」の場合は46行目～57行目まで入力不要","貸渡先情報（※申請区分がリースの場合のみ入力してください）")</f>
        <v>貸渡先情報（※申請区分がリースの場合のみ入力してください）</v>
      </c>
      <c r="B48" s="137"/>
      <c r="C48" s="137"/>
      <c r="D48" s="137"/>
      <c r="E48" s="137"/>
      <c r="F48" s="137"/>
      <c r="G48" s="137"/>
      <c r="H48" s="137"/>
      <c r="I48" s="137"/>
      <c r="J48" s="137"/>
      <c r="K48" s="137"/>
      <c r="L48" s="137"/>
      <c r="M48" s="137"/>
      <c r="N48" s="137"/>
      <c r="O48" s="137"/>
      <c r="P48" s="137"/>
      <c r="Q48" s="137"/>
      <c r="R48" s="138"/>
    </row>
    <row r="49" spans="1:65" ht="24.95" customHeight="1" x14ac:dyDescent="0.4">
      <c r="A49" s="135" t="s">
        <v>232</v>
      </c>
      <c r="B49" s="135"/>
      <c r="C49" s="135"/>
      <c r="D49" s="146"/>
      <c r="E49" s="147"/>
      <c r="F49" s="39" t="s">
        <v>127</v>
      </c>
      <c r="G49" s="147"/>
      <c r="H49" s="147"/>
      <c r="I49" s="147"/>
      <c r="J49" s="148"/>
      <c r="K49" s="40"/>
      <c r="L49" s="41"/>
      <c r="M49" s="41"/>
      <c r="N49" s="41"/>
      <c r="O49" s="41"/>
      <c r="P49" s="41"/>
      <c r="Q49" s="41"/>
      <c r="R49" s="41"/>
    </row>
    <row r="50" spans="1:65" ht="24.95" customHeight="1" x14ac:dyDescent="0.4">
      <c r="A50" s="135" t="s">
        <v>17</v>
      </c>
      <c r="B50" s="135"/>
      <c r="C50" s="135"/>
      <c r="D50" s="117"/>
      <c r="E50" s="117"/>
      <c r="F50" s="117"/>
      <c r="G50" s="117"/>
      <c r="H50" s="117"/>
      <c r="I50" s="117"/>
      <c r="J50" s="117"/>
      <c r="K50" s="117"/>
      <c r="L50" s="117"/>
      <c r="M50" s="117"/>
      <c r="N50" s="117"/>
      <c r="O50" s="117"/>
      <c r="P50" s="117"/>
      <c r="Q50" s="117"/>
      <c r="R50" s="117"/>
    </row>
    <row r="51" spans="1:65" ht="24.95" customHeight="1" x14ac:dyDescent="0.4">
      <c r="A51" s="135" t="s">
        <v>18</v>
      </c>
      <c r="B51" s="135"/>
      <c r="C51" s="135"/>
      <c r="D51" s="117"/>
      <c r="E51" s="117"/>
      <c r="F51" s="117"/>
      <c r="G51" s="117"/>
      <c r="H51" s="117"/>
      <c r="I51" s="117"/>
      <c r="J51" s="117"/>
      <c r="K51" s="117"/>
      <c r="L51" s="117"/>
      <c r="M51" s="117"/>
      <c r="N51" s="117"/>
      <c r="O51" s="117"/>
      <c r="P51" s="117"/>
      <c r="Q51" s="117"/>
      <c r="R51" s="117"/>
      <c r="AY51" s="72" t="s">
        <v>372</v>
      </c>
      <c r="BH51" s="72" t="s">
        <v>370</v>
      </c>
    </row>
    <row r="52" spans="1:65" ht="24.95" customHeight="1" x14ac:dyDescent="0.4">
      <c r="A52" s="135" t="s">
        <v>237</v>
      </c>
      <c r="B52" s="135"/>
      <c r="C52" s="135"/>
      <c r="D52" s="117"/>
      <c r="E52" s="117"/>
      <c r="F52" s="117"/>
      <c r="G52" s="117"/>
      <c r="H52" s="117"/>
      <c r="I52" s="117"/>
      <c r="J52" s="117"/>
      <c r="K52" s="117"/>
      <c r="L52" s="117"/>
      <c r="M52" s="117"/>
      <c r="N52" s="117"/>
      <c r="O52" s="117"/>
      <c r="P52" s="117"/>
      <c r="Q52" s="117"/>
      <c r="R52" s="117"/>
      <c r="AY52" s="72" t="s">
        <v>478</v>
      </c>
      <c r="AZ52" s="72" t="s">
        <v>479</v>
      </c>
      <c r="BA52" s="72" t="s">
        <v>376</v>
      </c>
      <c r="BB52" s="72" t="s">
        <v>377</v>
      </c>
      <c r="BC52" s="72" t="s">
        <v>379</v>
      </c>
      <c r="BD52" s="72" t="s">
        <v>378</v>
      </c>
      <c r="BE52" s="72" t="s">
        <v>380</v>
      </c>
      <c r="BF52" s="72" t="s">
        <v>381</v>
      </c>
      <c r="BG52" s="72" t="s">
        <v>382</v>
      </c>
      <c r="BH52" s="72" t="s">
        <v>331</v>
      </c>
      <c r="BJ52" s="72" t="s">
        <v>146</v>
      </c>
      <c r="BK52" s="72" t="s">
        <v>153</v>
      </c>
      <c r="BL52" s="72" t="s">
        <v>245</v>
      </c>
    </row>
    <row r="53" spans="1:65" ht="24.95" customHeight="1" x14ac:dyDescent="0.4">
      <c r="A53" s="135" t="s">
        <v>238</v>
      </c>
      <c r="B53" s="135"/>
      <c r="C53" s="135"/>
      <c r="D53" s="117"/>
      <c r="E53" s="117"/>
      <c r="F53" s="117"/>
      <c r="G53" s="117"/>
      <c r="H53" s="117"/>
      <c r="I53" s="117"/>
      <c r="J53" s="117"/>
      <c r="K53" s="117"/>
      <c r="L53" s="117"/>
      <c r="M53" s="117"/>
      <c r="N53" s="117"/>
      <c r="O53" s="117"/>
      <c r="P53" s="117"/>
      <c r="Q53" s="117"/>
      <c r="R53" s="117"/>
      <c r="AY53" s="72" t="s">
        <v>480</v>
      </c>
      <c r="AZ53" s="72" t="s">
        <v>481</v>
      </c>
      <c r="BA53" s="72" t="s">
        <v>131</v>
      </c>
      <c r="BB53" s="72" t="s">
        <v>341</v>
      </c>
      <c r="BD53" s="72" t="s">
        <v>145</v>
      </c>
      <c r="BF53" s="72" t="s">
        <v>28</v>
      </c>
      <c r="BG53" s="72" t="str">
        <f>AY53&amp;AZ53&amp;BA53&amp;BB53&amp;BC53&amp;BD53&amp;BE53&amp;BF53</f>
        <v>BEVトラック(小型)DFSKor不明F1Vfumei事業用</v>
      </c>
      <c r="BH53" s="88">
        <v>1309000</v>
      </c>
    </row>
    <row r="54" spans="1:65" ht="24.95" customHeight="1" x14ac:dyDescent="0.4">
      <c r="A54" s="135" t="s">
        <v>108</v>
      </c>
      <c r="B54" s="135"/>
      <c r="C54" s="135"/>
      <c r="D54" s="140"/>
      <c r="E54" s="141"/>
      <c r="F54" s="141"/>
      <c r="G54" s="141"/>
      <c r="H54" s="141"/>
      <c r="I54" s="141"/>
      <c r="J54" s="141"/>
      <c r="K54" s="141"/>
      <c r="L54" s="141"/>
      <c r="M54" s="141"/>
      <c r="N54" s="141"/>
      <c r="O54" s="141"/>
      <c r="P54" s="141"/>
      <c r="Q54" s="141"/>
      <c r="R54" s="42" t="s">
        <v>129</v>
      </c>
      <c r="AT54" s="80"/>
      <c r="AY54" s="72" t="s">
        <v>480</v>
      </c>
      <c r="AZ54" s="72" t="s">
        <v>481</v>
      </c>
      <c r="BA54" s="72" t="s">
        <v>131</v>
      </c>
      <c r="BB54" s="72" t="s">
        <v>341</v>
      </c>
      <c r="BD54" s="72" t="s">
        <v>145</v>
      </c>
      <c r="BF54" s="72" t="s">
        <v>29</v>
      </c>
      <c r="BG54" s="72" t="str">
        <f t="shared" ref="BG54:BG117" si="0">AY54&amp;AZ54&amp;BA54&amp;BB54&amp;BC54&amp;BD54&amp;BE54&amp;BF54</f>
        <v>BEVトラック(小型)DFSKor不明F1Vfumei自家用</v>
      </c>
      <c r="BH54" s="88">
        <v>1197000</v>
      </c>
      <c r="BJ54" s="72" t="s">
        <v>371</v>
      </c>
    </row>
    <row r="55" spans="1:65" ht="24.95" customHeight="1" x14ac:dyDescent="0.4">
      <c r="A55" s="129" t="s">
        <v>109</v>
      </c>
      <c r="B55" s="130"/>
      <c r="C55" s="131"/>
      <c r="D55" s="140"/>
      <c r="E55" s="141"/>
      <c r="F55" s="141"/>
      <c r="G55" s="141"/>
      <c r="H55" s="141"/>
      <c r="I55" s="141"/>
      <c r="J55" s="141"/>
      <c r="K55" s="141"/>
      <c r="L55" s="141"/>
      <c r="M55" s="141"/>
      <c r="N55" s="141"/>
      <c r="O55" s="141"/>
      <c r="P55" s="141"/>
      <c r="Q55" s="141"/>
      <c r="R55" s="42" t="s">
        <v>130</v>
      </c>
      <c r="AT55" s="80"/>
      <c r="AY55" s="72" t="s">
        <v>480</v>
      </c>
      <c r="AZ55" s="72" t="s">
        <v>481</v>
      </c>
      <c r="BA55" s="72" t="s">
        <v>131</v>
      </c>
      <c r="BB55" s="72" t="s">
        <v>342</v>
      </c>
      <c r="BD55" s="72" t="s">
        <v>145</v>
      </c>
      <c r="BF55" s="72" t="s">
        <v>28</v>
      </c>
      <c r="BG55" s="72" t="str">
        <f t="shared" si="0"/>
        <v>BEVトラック(小型)DFSKor不明F1Tfumei事業用</v>
      </c>
      <c r="BH55" s="88">
        <v>1023000</v>
      </c>
      <c r="BJ55" s="72" t="s">
        <v>155</v>
      </c>
      <c r="BK55" s="72" t="s">
        <v>397</v>
      </c>
      <c r="BL55" s="72" t="s">
        <v>383</v>
      </c>
      <c r="BM55" s="72" t="s">
        <v>486</v>
      </c>
    </row>
    <row r="56" spans="1:65" ht="24.95" customHeight="1" x14ac:dyDescent="0.4">
      <c r="A56" s="145" t="s">
        <v>110</v>
      </c>
      <c r="B56" s="124"/>
      <c r="C56" s="125"/>
      <c r="D56" s="121"/>
      <c r="E56" s="122"/>
      <c r="F56" s="122"/>
      <c r="G56" s="122"/>
      <c r="H56" s="122"/>
      <c r="I56" s="122"/>
      <c r="J56" s="122"/>
      <c r="K56" s="122"/>
      <c r="L56" s="122"/>
      <c r="M56" s="122"/>
      <c r="N56" s="122"/>
      <c r="O56" s="122"/>
      <c r="P56" s="122"/>
      <c r="Q56" s="122"/>
      <c r="R56" s="123"/>
      <c r="AT56" s="80"/>
      <c r="AY56" s="72" t="s">
        <v>480</v>
      </c>
      <c r="AZ56" s="72" t="s">
        <v>481</v>
      </c>
      <c r="BA56" s="72" t="s">
        <v>131</v>
      </c>
      <c r="BB56" s="72" t="s">
        <v>342</v>
      </c>
      <c r="BD56" s="72" t="s">
        <v>145</v>
      </c>
      <c r="BF56" s="72" t="s">
        <v>29</v>
      </c>
      <c r="BG56" s="72" t="str">
        <f t="shared" si="0"/>
        <v>BEVトラック(小型)DFSKor不明F1Tfumei自家用</v>
      </c>
      <c r="BH56" s="88">
        <v>911000</v>
      </c>
      <c r="BJ56" s="72" t="s">
        <v>468</v>
      </c>
      <c r="BL56" s="72" t="s">
        <v>384</v>
      </c>
    </row>
    <row r="57" spans="1:65" ht="24.95" customHeight="1" x14ac:dyDescent="0.4">
      <c r="A57" s="118" t="s">
        <v>111</v>
      </c>
      <c r="B57" s="119"/>
      <c r="C57" s="120"/>
      <c r="D57" s="142"/>
      <c r="E57" s="143"/>
      <c r="F57" s="143"/>
      <c r="G57" s="143"/>
      <c r="H57" s="143"/>
      <c r="I57" s="143"/>
      <c r="J57" s="143"/>
      <c r="K57" s="143"/>
      <c r="L57" s="143"/>
      <c r="M57" s="143"/>
      <c r="N57" s="143"/>
      <c r="O57" s="143"/>
      <c r="P57" s="143"/>
      <c r="Q57" s="143"/>
      <c r="R57" s="144"/>
      <c r="AT57" s="80"/>
      <c r="AY57" s="72" t="s">
        <v>480</v>
      </c>
      <c r="AZ57" s="72" t="s">
        <v>481</v>
      </c>
      <c r="BA57" s="72" t="s">
        <v>131</v>
      </c>
      <c r="BB57" s="72" t="s">
        <v>343</v>
      </c>
      <c r="BD57" s="72" t="s">
        <v>145</v>
      </c>
      <c r="BF57" s="72" t="s">
        <v>28</v>
      </c>
      <c r="BG57" s="72" t="str">
        <f t="shared" si="0"/>
        <v>BEVトラック(小型)DFSKor不明F1VSfumei事業用</v>
      </c>
      <c r="BH57" s="88">
        <v>2042000</v>
      </c>
      <c r="BJ57" s="72" t="s">
        <v>469</v>
      </c>
      <c r="BL57" s="72" t="s">
        <v>385</v>
      </c>
    </row>
    <row r="58" spans="1:65" ht="24.95" customHeight="1" x14ac:dyDescent="0.4">
      <c r="A58" s="129" t="s">
        <v>112</v>
      </c>
      <c r="B58" s="130"/>
      <c r="C58" s="131"/>
      <c r="D58" s="121"/>
      <c r="E58" s="122"/>
      <c r="F58" s="122"/>
      <c r="G58" s="122"/>
      <c r="H58" s="122"/>
      <c r="I58" s="122"/>
      <c r="J58" s="122"/>
      <c r="K58" s="122"/>
      <c r="L58" s="122"/>
      <c r="M58" s="122"/>
      <c r="N58" s="122"/>
      <c r="O58" s="122"/>
      <c r="P58" s="122"/>
      <c r="Q58" s="122"/>
      <c r="R58" s="123"/>
      <c r="AT58" s="80"/>
      <c r="AY58" s="72" t="s">
        <v>480</v>
      </c>
      <c r="AZ58" s="72" t="s">
        <v>481</v>
      </c>
      <c r="BA58" s="72" t="s">
        <v>131</v>
      </c>
      <c r="BB58" s="72" t="s">
        <v>343</v>
      </c>
      <c r="BD58" s="72" t="s">
        <v>145</v>
      </c>
      <c r="BF58" s="72" t="s">
        <v>29</v>
      </c>
      <c r="BG58" s="72" t="str">
        <f t="shared" si="0"/>
        <v>BEVトラック(小型)DFSKor不明F1VSfumei自家用</v>
      </c>
      <c r="BH58" s="88">
        <v>1930000</v>
      </c>
      <c r="BJ58" s="72" t="s">
        <v>470</v>
      </c>
    </row>
    <row r="59" spans="1:65" ht="24.95" customHeight="1" x14ac:dyDescent="0.4">
      <c r="A59" s="118" t="s">
        <v>111</v>
      </c>
      <c r="B59" s="119"/>
      <c r="C59" s="120"/>
      <c r="D59" s="142"/>
      <c r="E59" s="143"/>
      <c r="F59" s="143"/>
      <c r="G59" s="143"/>
      <c r="H59" s="143"/>
      <c r="I59" s="143"/>
      <c r="J59" s="143"/>
      <c r="K59" s="143"/>
      <c r="L59" s="143"/>
      <c r="M59" s="143"/>
      <c r="N59" s="143"/>
      <c r="O59" s="143"/>
      <c r="P59" s="143"/>
      <c r="Q59" s="143"/>
      <c r="R59" s="144"/>
      <c r="AT59" s="80"/>
      <c r="AY59" s="72" t="s">
        <v>480</v>
      </c>
      <c r="AZ59" s="72" t="s">
        <v>481</v>
      </c>
      <c r="BA59" s="72" t="s">
        <v>131</v>
      </c>
      <c r="BB59" s="72" t="s">
        <v>344</v>
      </c>
      <c r="BD59" s="72" t="s">
        <v>145</v>
      </c>
      <c r="BF59" s="72" t="s">
        <v>28</v>
      </c>
      <c r="BG59" s="72" t="str">
        <f t="shared" si="0"/>
        <v>BEVトラック(小型)DFSKor不明F1TSfumei事業用</v>
      </c>
      <c r="BH59" s="88">
        <v>1756000</v>
      </c>
      <c r="BJ59" s="72" t="s">
        <v>471</v>
      </c>
    </row>
    <row r="60" spans="1:65" ht="24.95" customHeight="1" x14ac:dyDescent="0.4">
      <c r="A60" s="129" t="s">
        <v>123</v>
      </c>
      <c r="B60" s="130"/>
      <c r="C60" s="131"/>
      <c r="D60" s="132"/>
      <c r="E60" s="133"/>
      <c r="F60" s="133"/>
      <c r="G60" s="133"/>
      <c r="H60" s="133"/>
      <c r="I60" s="133"/>
      <c r="J60" s="133"/>
      <c r="K60" s="133"/>
      <c r="L60" s="133"/>
      <c r="M60" s="133"/>
      <c r="N60" s="133"/>
      <c r="O60" s="133"/>
      <c r="P60" s="133"/>
      <c r="Q60" s="133"/>
      <c r="R60" s="134"/>
      <c r="AT60" s="80"/>
      <c r="AY60" s="72" t="s">
        <v>480</v>
      </c>
      <c r="AZ60" s="72" t="s">
        <v>481</v>
      </c>
      <c r="BA60" s="72" t="s">
        <v>131</v>
      </c>
      <c r="BB60" s="72" t="s">
        <v>344</v>
      </c>
      <c r="BD60" s="72" t="s">
        <v>145</v>
      </c>
      <c r="BF60" s="72" t="s">
        <v>29</v>
      </c>
      <c r="BG60" s="72" t="str">
        <f t="shared" si="0"/>
        <v>BEVトラック(小型)DFSKor不明F1TSfumei自家用</v>
      </c>
      <c r="BH60" s="88">
        <v>1644000</v>
      </c>
      <c r="BJ60" s="72" t="s">
        <v>472</v>
      </c>
    </row>
    <row r="61" spans="1:65" ht="29.25" customHeight="1" x14ac:dyDescent="0.4">
      <c r="A61" s="81"/>
      <c r="B61" s="79"/>
      <c r="C61" s="79"/>
      <c r="D61" s="79"/>
      <c r="E61" s="79"/>
      <c r="F61" s="79"/>
      <c r="G61" s="79"/>
      <c r="H61" s="79"/>
      <c r="I61" s="79"/>
      <c r="J61" s="79"/>
      <c r="K61" s="79"/>
      <c r="L61" s="79"/>
      <c r="M61" s="79"/>
      <c r="N61" s="79"/>
      <c r="O61" s="79"/>
      <c r="P61" s="79"/>
      <c r="Q61" s="79"/>
      <c r="R61" s="79"/>
      <c r="AT61" s="80"/>
      <c r="AY61" s="72" t="s">
        <v>480</v>
      </c>
      <c r="AZ61" s="72" t="s">
        <v>482</v>
      </c>
      <c r="BA61" s="72" t="s">
        <v>132</v>
      </c>
      <c r="BB61" s="72" t="s">
        <v>345</v>
      </c>
      <c r="BD61" s="72" t="s">
        <v>145</v>
      </c>
      <c r="BF61" s="72" t="s">
        <v>28</v>
      </c>
      <c r="BG61" s="72" t="str">
        <f t="shared" si="0"/>
        <v>BEV軽自動車(バン)柳州五菱ASF2.0fumei事業用</v>
      </c>
      <c r="BH61" s="88">
        <v>1187000</v>
      </c>
      <c r="BJ61" s="72" t="s">
        <v>473</v>
      </c>
    </row>
    <row r="62" spans="1:65" ht="30" customHeight="1" x14ac:dyDescent="0.4">
      <c r="A62" s="136" t="s">
        <v>427</v>
      </c>
      <c r="B62" s="137"/>
      <c r="C62" s="137"/>
      <c r="D62" s="137"/>
      <c r="E62" s="137"/>
      <c r="F62" s="137"/>
      <c r="G62" s="137"/>
      <c r="H62" s="137"/>
      <c r="I62" s="137"/>
      <c r="J62" s="137"/>
      <c r="K62" s="137"/>
      <c r="L62" s="137"/>
      <c r="M62" s="137"/>
      <c r="N62" s="137"/>
      <c r="O62" s="137"/>
      <c r="P62" s="137"/>
      <c r="Q62" s="137"/>
      <c r="R62" s="138"/>
      <c r="AT62" s="80"/>
      <c r="AY62" s="72" t="s">
        <v>480</v>
      </c>
      <c r="AZ62" s="72" t="s">
        <v>482</v>
      </c>
      <c r="BA62" s="72" t="s">
        <v>132</v>
      </c>
      <c r="BB62" s="72" t="s">
        <v>345</v>
      </c>
      <c r="BC62" s="72" t="s">
        <v>146</v>
      </c>
      <c r="BD62" s="72" t="s">
        <v>155</v>
      </c>
      <c r="BF62" s="72" t="s">
        <v>28</v>
      </c>
      <c r="BG62" s="72" t="str">
        <f t="shared" si="0"/>
        <v>BEV軽自動車(バン)柳州五菱ASF2.0ZABWA20VP事業用</v>
      </c>
      <c r="BH62" s="88">
        <v>1187000</v>
      </c>
      <c r="BJ62" s="115" t="s">
        <v>464</v>
      </c>
    </row>
    <row r="63" spans="1:65" ht="24.95" customHeight="1" x14ac:dyDescent="0.4">
      <c r="A63" s="135" t="s">
        <v>39</v>
      </c>
      <c r="B63" s="135"/>
      <c r="C63" s="135"/>
      <c r="D63" s="121"/>
      <c r="E63" s="122"/>
      <c r="F63" s="122"/>
      <c r="G63" s="122"/>
      <c r="H63" s="122"/>
      <c r="I63" s="122"/>
      <c r="J63" s="122"/>
      <c r="K63" s="122"/>
      <c r="L63" s="122"/>
      <c r="M63" s="122"/>
      <c r="N63" s="122"/>
      <c r="O63" s="122"/>
      <c r="P63" s="122"/>
      <c r="Q63" s="122"/>
      <c r="R63" s="123"/>
      <c r="AT63" s="80"/>
      <c r="AY63" s="72" t="s">
        <v>480</v>
      </c>
      <c r="AZ63" s="72" t="s">
        <v>483</v>
      </c>
      <c r="BA63" s="72" t="s">
        <v>133</v>
      </c>
      <c r="BB63" s="72" t="s">
        <v>346</v>
      </c>
      <c r="BD63" s="72" t="s">
        <v>145</v>
      </c>
      <c r="BF63" s="72" t="s">
        <v>28</v>
      </c>
      <c r="BG63" s="72" t="str">
        <f t="shared" si="0"/>
        <v>BEV軽自動車(トラック)CENNTROor不明ELEMO-Kfumei事業用</v>
      </c>
      <c r="BH63" s="88">
        <v>1063000</v>
      </c>
      <c r="BJ63" s="115" t="s">
        <v>465</v>
      </c>
    </row>
    <row r="64" spans="1:65" ht="24.95" customHeight="1" x14ac:dyDescent="0.4">
      <c r="A64" s="139" t="s">
        <v>120</v>
      </c>
      <c r="B64" s="139"/>
      <c r="C64" s="139"/>
      <c r="D64" s="121"/>
      <c r="E64" s="122"/>
      <c r="F64" s="122"/>
      <c r="G64" s="122"/>
      <c r="H64" s="122"/>
      <c r="I64" s="122"/>
      <c r="J64" s="122"/>
      <c r="K64" s="122"/>
      <c r="L64" s="122"/>
      <c r="M64" s="122"/>
      <c r="N64" s="122"/>
      <c r="O64" s="122"/>
      <c r="P64" s="122"/>
      <c r="Q64" s="122"/>
      <c r="R64" s="123"/>
      <c r="AT64" s="80"/>
      <c r="AY64" s="72" t="s">
        <v>480</v>
      </c>
      <c r="AZ64" s="72" t="s">
        <v>481</v>
      </c>
      <c r="BA64" s="72" t="s">
        <v>133</v>
      </c>
      <c r="BB64" s="72" t="s">
        <v>347</v>
      </c>
      <c r="BD64" s="72" t="s">
        <v>145</v>
      </c>
      <c r="BF64" s="72" t="s">
        <v>28</v>
      </c>
      <c r="BG64" s="72" t="str">
        <f t="shared" si="0"/>
        <v>BEVトラック(小型)CENNTROor不明ELEMOfumei事業用</v>
      </c>
      <c r="BH64" s="88">
        <v>1301000</v>
      </c>
      <c r="BJ64" s="115" t="s">
        <v>466</v>
      </c>
    </row>
    <row r="65" spans="1:62" ht="24.95" customHeight="1" x14ac:dyDescent="0.4">
      <c r="A65" s="135" t="s">
        <v>122</v>
      </c>
      <c r="B65" s="135"/>
      <c r="C65" s="135"/>
      <c r="D65" s="117"/>
      <c r="E65" s="117"/>
      <c r="F65" s="117"/>
      <c r="G65" s="117"/>
      <c r="H65" s="117"/>
      <c r="I65" s="117"/>
      <c r="J65" s="117"/>
      <c r="K65" s="117"/>
      <c r="L65" s="117"/>
      <c r="M65" s="117"/>
      <c r="N65" s="117"/>
      <c r="O65" s="117"/>
      <c r="P65" s="117"/>
      <c r="Q65" s="117"/>
      <c r="R65" s="117"/>
      <c r="AT65" s="80"/>
      <c r="AY65" s="72" t="s">
        <v>480</v>
      </c>
      <c r="AZ65" s="72" t="s">
        <v>481</v>
      </c>
      <c r="BA65" s="72" t="s">
        <v>133</v>
      </c>
      <c r="BB65" s="72" t="s">
        <v>348</v>
      </c>
      <c r="BD65" s="72" t="s">
        <v>145</v>
      </c>
      <c r="BF65" s="72" t="s">
        <v>28</v>
      </c>
      <c r="BG65" s="72" t="str">
        <f t="shared" si="0"/>
        <v>BEVトラック(小型)CENNTROor不明ELEMO-Lfumei事業用</v>
      </c>
      <c r="BH65" s="88">
        <v>1321000</v>
      </c>
      <c r="BJ65" s="115" t="s">
        <v>467</v>
      </c>
    </row>
    <row r="66" spans="1:62" ht="51" customHeight="1" x14ac:dyDescent="0.4">
      <c r="A66" s="154" t="s">
        <v>330</v>
      </c>
      <c r="B66" s="154"/>
      <c r="C66" s="154"/>
      <c r="D66" s="117"/>
      <c r="E66" s="117"/>
      <c r="F66" s="117"/>
      <c r="G66" s="117"/>
      <c r="H66" s="117"/>
      <c r="I66" s="117"/>
      <c r="J66" s="117"/>
      <c r="K66" s="117"/>
      <c r="L66" s="117"/>
      <c r="M66" s="117"/>
      <c r="N66" s="117"/>
      <c r="O66" s="117"/>
      <c r="P66" s="117"/>
      <c r="Q66" s="117"/>
      <c r="R66" s="117"/>
      <c r="S66" s="114" t="str">
        <f>IF(D66="有り","※国の補助金の併用は出来ないため、申請不可となります。","")</f>
        <v/>
      </c>
      <c r="AT66" s="80"/>
      <c r="AY66" s="72" t="s">
        <v>480</v>
      </c>
      <c r="AZ66" s="72" t="s">
        <v>481</v>
      </c>
      <c r="BA66" s="72" t="s">
        <v>133</v>
      </c>
      <c r="BB66" s="72" t="s">
        <v>348</v>
      </c>
      <c r="BD66" s="72" t="s">
        <v>145</v>
      </c>
      <c r="BF66" s="72" t="s">
        <v>29</v>
      </c>
      <c r="BG66" s="72" t="str">
        <f t="shared" si="0"/>
        <v>BEVトラック(小型)CENNTROor不明ELEMO-Lfumei自家用</v>
      </c>
      <c r="BH66" s="88">
        <v>1209000</v>
      </c>
      <c r="BJ66" s="72" t="s">
        <v>386</v>
      </c>
    </row>
    <row r="67" spans="1:62" ht="24.95" customHeight="1" x14ac:dyDescent="0.4">
      <c r="A67" s="135" t="s">
        <v>114</v>
      </c>
      <c r="B67" s="135"/>
      <c r="C67" s="135"/>
      <c r="D67" s="117"/>
      <c r="E67" s="117"/>
      <c r="F67" s="117"/>
      <c r="G67" s="117"/>
      <c r="H67" s="117"/>
      <c r="I67" s="117"/>
      <c r="J67" s="117"/>
      <c r="K67" s="117"/>
      <c r="L67" s="117"/>
      <c r="M67" s="117"/>
      <c r="N67" s="117"/>
      <c r="O67" s="117"/>
      <c r="P67" s="117"/>
      <c r="Q67" s="117"/>
      <c r="R67" s="117"/>
      <c r="AT67" s="80"/>
      <c r="AY67" s="72" t="s">
        <v>480</v>
      </c>
      <c r="AZ67" s="72" t="s">
        <v>481</v>
      </c>
      <c r="BA67" s="72" t="s">
        <v>134</v>
      </c>
      <c r="BB67" s="72" t="s">
        <v>349</v>
      </c>
      <c r="BD67" s="72" t="s">
        <v>145</v>
      </c>
      <c r="BF67" s="72" t="s">
        <v>28</v>
      </c>
      <c r="BG67" s="72" t="str">
        <f t="shared" si="0"/>
        <v>BEVトラック(小型)不明OHKUMA-LV270Lfumei事業用</v>
      </c>
      <c r="BH67" s="88">
        <v>1465000</v>
      </c>
      <c r="BJ67" s="72" t="s">
        <v>387</v>
      </c>
    </row>
    <row r="68" spans="1:62" ht="24.95" customHeight="1" x14ac:dyDescent="0.4">
      <c r="A68" s="124" t="s">
        <v>115</v>
      </c>
      <c r="B68" s="124"/>
      <c r="C68" s="125"/>
      <c r="D68" s="117"/>
      <c r="E68" s="117"/>
      <c r="F68" s="117"/>
      <c r="G68" s="117"/>
      <c r="H68" s="117"/>
      <c r="I68" s="117"/>
      <c r="J68" s="117"/>
      <c r="K68" s="117"/>
      <c r="L68" s="117"/>
      <c r="M68" s="117"/>
      <c r="N68" s="117"/>
      <c r="O68" s="117"/>
      <c r="P68" s="117"/>
      <c r="Q68" s="117"/>
      <c r="R68" s="117"/>
      <c r="AT68" s="80"/>
      <c r="AY68" s="72" t="s">
        <v>480</v>
      </c>
      <c r="AZ68" s="72" t="s">
        <v>481</v>
      </c>
      <c r="BA68" s="72" t="s">
        <v>134</v>
      </c>
      <c r="BB68" s="72" t="s">
        <v>350</v>
      </c>
      <c r="BD68" s="72" t="s">
        <v>145</v>
      </c>
      <c r="BF68" s="72" t="s">
        <v>28</v>
      </c>
      <c r="BG68" s="72" t="str">
        <f t="shared" si="0"/>
        <v>BEVトラック(小型)不明OHKUMA-TX200Lfumei事業用</v>
      </c>
      <c r="BH68" s="88">
        <v>540000</v>
      </c>
      <c r="BJ68" s="72" t="s">
        <v>388</v>
      </c>
    </row>
    <row r="69" spans="1:62" ht="24.95" customHeight="1" x14ac:dyDescent="0.4">
      <c r="A69" s="124" t="s">
        <v>113</v>
      </c>
      <c r="B69" s="124"/>
      <c r="C69" s="125"/>
      <c r="D69" s="117"/>
      <c r="E69" s="117"/>
      <c r="F69" s="117"/>
      <c r="G69" s="117"/>
      <c r="H69" s="117"/>
      <c r="I69" s="117"/>
      <c r="J69" s="117"/>
      <c r="K69" s="117"/>
      <c r="L69" s="117"/>
      <c r="M69" s="117"/>
      <c r="N69" s="117"/>
      <c r="O69" s="117"/>
      <c r="P69" s="117"/>
      <c r="Q69" s="117"/>
      <c r="R69" s="117"/>
      <c r="AT69" s="80"/>
      <c r="AY69" s="72" t="s">
        <v>480</v>
      </c>
      <c r="AZ69" s="72" t="s">
        <v>481</v>
      </c>
      <c r="BA69" s="72" t="s">
        <v>134</v>
      </c>
      <c r="BB69" s="72" t="s">
        <v>352</v>
      </c>
      <c r="BD69" s="72" t="s">
        <v>145</v>
      </c>
      <c r="BF69" s="72" t="s">
        <v>28</v>
      </c>
      <c r="BG69" s="72" t="str">
        <f t="shared" si="0"/>
        <v>BEVトラック(小型)不明E1fumei事業用</v>
      </c>
      <c r="BH69" s="88">
        <v>4002000</v>
      </c>
      <c r="BJ69" s="72" t="s">
        <v>389</v>
      </c>
    </row>
    <row r="70" spans="1:62" ht="24.95" customHeight="1" x14ac:dyDescent="0.4">
      <c r="A70" s="124" t="s">
        <v>116</v>
      </c>
      <c r="B70" s="124"/>
      <c r="C70" s="125"/>
      <c r="D70" s="117"/>
      <c r="E70" s="117"/>
      <c r="F70" s="117"/>
      <c r="G70" s="117"/>
      <c r="H70" s="117"/>
      <c r="I70" s="117"/>
      <c r="J70" s="117"/>
      <c r="K70" s="117"/>
      <c r="L70" s="117"/>
      <c r="M70" s="117"/>
      <c r="N70" s="117"/>
      <c r="O70" s="117"/>
      <c r="P70" s="117"/>
      <c r="Q70" s="117"/>
      <c r="R70" s="117"/>
      <c r="AT70" s="80"/>
      <c r="AY70" s="72" t="s">
        <v>480</v>
      </c>
      <c r="AZ70" s="72" t="s">
        <v>481</v>
      </c>
      <c r="BA70" s="72" t="s">
        <v>134</v>
      </c>
      <c r="BB70" s="72" t="s">
        <v>352</v>
      </c>
      <c r="BD70" s="72" t="s">
        <v>145</v>
      </c>
      <c r="BF70" s="72" t="s">
        <v>29</v>
      </c>
      <c r="BG70" s="72" t="str">
        <f t="shared" si="0"/>
        <v>BEVトラック(小型)不明E1fumei自家用</v>
      </c>
      <c r="BH70" s="88">
        <v>3890000</v>
      </c>
      <c r="BJ70" s="72" t="s">
        <v>476</v>
      </c>
    </row>
    <row r="71" spans="1:62" ht="24.95" customHeight="1" x14ac:dyDescent="0.4">
      <c r="A71" s="124" t="s">
        <v>117</v>
      </c>
      <c r="B71" s="124"/>
      <c r="C71" s="125"/>
      <c r="D71" s="117"/>
      <c r="E71" s="117"/>
      <c r="F71" s="117"/>
      <c r="G71" s="117"/>
      <c r="H71" s="117"/>
      <c r="I71" s="117"/>
      <c r="J71" s="117"/>
      <c r="K71" s="117"/>
      <c r="L71" s="117"/>
      <c r="M71" s="117"/>
      <c r="N71" s="117"/>
      <c r="O71" s="117"/>
      <c r="P71" s="117"/>
      <c r="Q71" s="117"/>
      <c r="R71" s="117"/>
      <c r="AT71" s="80"/>
      <c r="AY71" s="72" t="s">
        <v>480</v>
      </c>
      <c r="AZ71" s="72" t="s">
        <v>481</v>
      </c>
      <c r="BA71" s="72" t="s">
        <v>134</v>
      </c>
      <c r="BB71" s="72" t="s">
        <v>353</v>
      </c>
      <c r="BD71" s="72" t="s">
        <v>145</v>
      </c>
      <c r="BF71" s="72" t="s">
        <v>28</v>
      </c>
      <c r="BG71" s="72" t="str">
        <f t="shared" si="0"/>
        <v>BEVトラック(小型)不明E2fumei事業用</v>
      </c>
      <c r="BH71" s="88">
        <v>3952000</v>
      </c>
      <c r="BJ71" s="72" t="s">
        <v>477</v>
      </c>
    </row>
    <row r="72" spans="1:62" ht="24.95" customHeight="1" x14ac:dyDescent="0.4">
      <c r="A72" s="126" t="s">
        <v>118</v>
      </c>
      <c r="B72" s="124"/>
      <c r="C72" s="125"/>
      <c r="D72" s="121"/>
      <c r="E72" s="122"/>
      <c r="F72" s="122"/>
      <c r="G72" s="122"/>
      <c r="H72" s="122"/>
      <c r="I72" s="122"/>
      <c r="J72" s="155" t="s">
        <v>127</v>
      </c>
      <c r="K72" s="155"/>
      <c r="L72" s="122"/>
      <c r="M72" s="122"/>
      <c r="N72" s="122"/>
      <c r="O72" s="122"/>
      <c r="P72" s="122"/>
      <c r="Q72" s="122"/>
      <c r="R72" s="123"/>
      <c r="AT72" s="80"/>
      <c r="AY72" s="72" t="s">
        <v>480</v>
      </c>
      <c r="AZ72" s="72" t="s">
        <v>481</v>
      </c>
      <c r="BA72" s="72" t="s">
        <v>134</v>
      </c>
      <c r="BB72" s="72" t="s">
        <v>353</v>
      </c>
      <c r="BD72" s="72" t="s">
        <v>145</v>
      </c>
      <c r="BF72" s="72" t="s">
        <v>29</v>
      </c>
      <c r="BG72" s="72" t="str">
        <f t="shared" si="0"/>
        <v>BEVトラック(小型)不明E2fumei自家用</v>
      </c>
      <c r="BH72" s="88">
        <v>3840000</v>
      </c>
      <c r="BJ72" s="72" t="s">
        <v>147</v>
      </c>
    </row>
    <row r="73" spans="1:62" ht="24.95" customHeight="1" x14ac:dyDescent="0.4">
      <c r="A73" s="127" t="s">
        <v>119</v>
      </c>
      <c r="B73" s="127"/>
      <c r="C73" s="128"/>
      <c r="D73" s="117"/>
      <c r="E73" s="117"/>
      <c r="F73" s="117"/>
      <c r="G73" s="117"/>
      <c r="H73" s="117"/>
      <c r="I73" s="117"/>
      <c r="J73" s="117"/>
      <c r="K73" s="117"/>
      <c r="L73" s="117"/>
      <c r="M73" s="117"/>
      <c r="N73" s="117"/>
      <c r="O73" s="117"/>
      <c r="P73" s="117"/>
      <c r="Q73" s="117"/>
      <c r="R73" s="117"/>
      <c r="AT73" s="80"/>
      <c r="AY73" s="72" t="s">
        <v>484</v>
      </c>
      <c r="AZ73" s="72" t="s">
        <v>485</v>
      </c>
      <c r="BA73" s="72" t="s">
        <v>134</v>
      </c>
      <c r="BB73" s="72" t="s">
        <v>369</v>
      </c>
      <c r="BD73" s="72" t="s">
        <v>145</v>
      </c>
      <c r="BF73" s="72" t="s">
        <v>28</v>
      </c>
      <c r="BG73" s="72" t="str">
        <f t="shared" si="0"/>
        <v>FCVトラクタ不明SX4257MJ4XFCEV17fumei事業用</v>
      </c>
      <c r="BH73" s="88">
        <v>41286000</v>
      </c>
      <c r="BJ73" s="72" t="s">
        <v>148</v>
      </c>
    </row>
    <row r="74" spans="1:62" ht="24.95" customHeight="1" x14ac:dyDescent="0.4">
      <c r="A74" s="124" t="s">
        <v>121</v>
      </c>
      <c r="B74" s="124"/>
      <c r="C74" s="125"/>
      <c r="D74" s="121"/>
      <c r="E74" s="122"/>
      <c r="F74" s="122"/>
      <c r="G74" s="122"/>
      <c r="H74" s="122"/>
      <c r="I74" s="122"/>
      <c r="J74" s="122"/>
      <c r="K74" s="122"/>
      <c r="L74" s="122"/>
      <c r="M74" s="122"/>
      <c r="N74" s="122"/>
      <c r="O74" s="122"/>
      <c r="P74" s="122"/>
      <c r="Q74" s="122"/>
      <c r="R74" s="42" t="s">
        <v>154</v>
      </c>
      <c r="AT74" s="80"/>
      <c r="AY74" s="72" t="s">
        <v>484</v>
      </c>
      <c r="AZ74" s="72" t="s">
        <v>485</v>
      </c>
      <c r="BA74" s="72" t="s">
        <v>134</v>
      </c>
      <c r="BB74" s="72" t="s">
        <v>369</v>
      </c>
      <c r="BD74" s="72" t="s">
        <v>145</v>
      </c>
      <c r="BF74" s="72" t="s">
        <v>29</v>
      </c>
      <c r="BG74" s="72" t="str">
        <f t="shared" si="0"/>
        <v>FCVトラクタ不明SX4257MJ4XFCEV17fumei自家用</v>
      </c>
      <c r="BH74" s="88">
        <v>41174000</v>
      </c>
      <c r="BJ74" s="74" t="s">
        <v>149</v>
      </c>
    </row>
    <row r="75" spans="1:62" ht="24.95" customHeight="1" x14ac:dyDescent="0.4">
      <c r="A75" s="156" t="s">
        <v>321</v>
      </c>
      <c r="B75" s="156"/>
      <c r="C75" s="157"/>
      <c r="D75" s="158" t="e">
        <f>VLOOKUP(D67&amp;D68&amp;D70&amp;D71&amp;D72&amp;L72&amp;D73&amp;D69,BG53:BH142,2,0)</f>
        <v>#N/A</v>
      </c>
      <c r="E75" s="159"/>
      <c r="F75" s="159"/>
      <c r="G75" s="159"/>
      <c r="H75" s="159"/>
      <c r="I75" s="159"/>
      <c r="J75" s="159"/>
      <c r="K75" s="159"/>
      <c r="L75" s="159"/>
      <c r="M75" s="159"/>
      <c r="N75" s="159"/>
      <c r="O75" s="159"/>
      <c r="P75" s="159"/>
      <c r="Q75" s="159"/>
      <c r="R75" s="86" t="s">
        <v>320</v>
      </c>
      <c r="AT75" s="80"/>
      <c r="AY75" s="72" t="s">
        <v>480</v>
      </c>
      <c r="AZ75" s="72" t="s">
        <v>481</v>
      </c>
      <c r="BA75" s="72" t="s">
        <v>338</v>
      </c>
      <c r="BB75" s="72" t="s">
        <v>351</v>
      </c>
      <c r="BD75" s="72" t="s">
        <v>145</v>
      </c>
      <c r="BF75" s="72" t="s">
        <v>28</v>
      </c>
      <c r="BG75" s="72" t="str">
        <f t="shared" si="0"/>
        <v>BEVトラック(小型)SHINERAYor不明TVC-700fumei事業用</v>
      </c>
      <c r="BH75" s="88">
        <v>1627000</v>
      </c>
      <c r="BJ75" s="72" t="s">
        <v>150</v>
      </c>
    </row>
    <row r="76" spans="1:62" ht="24.95" customHeight="1" x14ac:dyDescent="0.4">
      <c r="A76" s="130" t="s">
        <v>175</v>
      </c>
      <c r="B76" s="130"/>
      <c r="C76" s="130"/>
      <c r="D76" s="140"/>
      <c r="E76" s="141"/>
      <c r="F76" s="141"/>
      <c r="G76" s="141"/>
      <c r="H76" s="141"/>
      <c r="I76" s="141"/>
      <c r="J76" s="141"/>
      <c r="K76" s="141"/>
      <c r="L76" s="141"/>
      <c r="M76" s="141"/>
      <c r="N76" s="141"/>
      <c r="O76" s="141"/>
      <c r="P76" s="141"/>
      <c r="Q76" s="141"/>
      <c r="R76" s="42" t="s">
        <v>129</v>
      </c>
      <c r="AT76" s="80"/>
      <c r="AY76" s="72" t="s">
        <v>480</v>
      </c>
      <c r="AZ76" s="72" t="s">
        <v>481</v>
      </c>
      <c r="BA76" s="72" t="s">
        <v>339</v>
      </c>
      <c r="BB76" s="72" t="s">
        <v>354</v>
      </c>
      <c r="BD76" s="72" t="s">
        <v>145</v>
      </c>
      <c r="BF76" s="72" t="s">
        <v>28</v>
      </c>
      <c r="BG76" s="72" t="str">
        <f t="shared" si="0"/>
        <v>BEVトラック(小型)フォトンorFOTONor不明ZM6fumei事業用</v>
      </c>
      <c r="BH76" s="88">
        <v>5535000</v>
      </c>
      <c r="BJ76" s="72" t="s">
        <v>151</v>
      </c>
    </row>
    <row r="77" spans="1:62" ht="24.95" customHeight="1" x14ac:dyDescent="0.4">
      <c r="A77" s="79"/>
      <c r="B77" s="79"/>
      <c r="C77" s="79"/>
      <c r="AT77" s="80"/>
      <c r="AY77" s="72" t="s">
        <v>480</v>
      </c>
      <c r="AZ77" s="72" t="s">
        <v>481</v>
      </c>
      <c r="BA77" s="72" t="s">
        <v>339</v>
      </c>
      <c r="BB77" s="72" t="s">
        <v>354</v>
      </c>
      <c r="BD77" s="72" t="s">
        <v>145</v>
      </c>
      <c r="BF77" s="72" t="s">
        <v>29</v>
      </c>
      <c r="BG77" s="72" t="str">
        <f t="shared" si="0"/>
        <v>BEVトラック(小型)フォトンorFOTONor不明ZM6fumei自家用</v>
      </c>
      <c r="BH77" s="88">
        <v>5423000</v>
      </c>
      <c r="BJ77" s="72" t="s">
        <v>152</v>
      </c>
    </row>
    <row r="78" spans="1:62" ht="30" customHeight="1" x14ac:dyDescent="0.4">
      <c r="A78" s="136" t="s">
        <v>461</v>
      </c>
      <c r="B78" s="137"/>
      <c r="C78" s="137"/>
      <c r="D78" s="137"/>
      <c r="E78" s="137"/>
      <c r="F78" s="137"/>
      <c r="G78" s="137"/>
      <c r="H78" s="137"/>
      <c r="I78" s="137"/>
      <c r="J78" s="137"/>
      <c r="K78" s="137"/>
      <c r="L78" s="137"/>
      <c r="M78" s="137"/>
      <c r="N78" s="137"/>
      <c r="O78" s="137"/>
      <c r="P78" s="137"/>
      <c r="Q78" s="137"/>
      <c r="R78" s="138"/>
      <c r="AT78" s="80"/>
      <c r="AY78" s="72" t="s">
        <v>480</v>
      </c>
      <c r="AZ78" s="72" t="s">
        <v>481</v>
      </c>
      <c r="BA78" s="72" t="s">
        <v>247</v>
      </c>
      <c r="BB78" s="72" t="s">
        <v>355</v>
      </c>
      <c r="BD78" s="72" t="s">
        <v>145</v>
      </c>
      <c r="BF78" s="72" t="s">
        <v>28</v>
      </c>
      <c r="BG78" s="72" t="str">
        <f t="shared" si="0"/>
        <v>BEVトラック(小型)フォトンor不明eAUMARKfumei事業用</v>
      </c>
      <c r="BH78" s="88">
        <v>6235000</v>
      </c>
      <c r="BJ78" s="72" t="s">
        <v>156</v>
      </c>
    </row>
    <row r="79" spans="1:62" ht="24.95" customHeight="1" x14ac:dyDescent="0.4">
      <c r="A79" s="153" t="s">
        <v>124</v>
      </c>
      <c r="B79" s="153"/>
      <c r="C79" s="153"/>
      <c r="D79" s="151" t="e">
        <f>D75*D74</f>
        <v>#N/A</v>
      </c>
      <c r="E79" s="152"/>
      <c r="F79" s="152"/>
      <c r="G79" s="152"/>
      <c r="H79" s="152"/>
      <c r="I79" s="152"/>
      <c r="J79" s="152"/>
      <c r="K79" s="152"/>
      <c r="L79" s="152"/>
      <c r="M79" s="152"/>
      <c r="N79" s="152"/>
      <c r="O79" s="152"/>
      <c r="P79" s="152"/>
      <c r="Q79" s="152"/>
      <c r="R79" s="87" t="s">
        <v>129</v>
      </c>
      <c r="AT79" s="80"/>
      <c r="AY79" s="72" t="s">
        <v>480</v>
      </c>
      <c r="AZ79" s="72" t="s">
        <v>481</v>
      </c>
      <c r="BA79" s="72" t="s">
        <v>247</v>
      </c>
      <c r="BB79" s="72" t="s">
        <v>355</v>
      </c>
      <c r="BD79" s="72" t="s">
        <v>145</v>
      </c>
      <c r="BF79" s="72" t="s">
        <v>29</v>
      </c>
      <c r="BG79" s="72" t="str">
        <f>AY79&amp;AZ79&amp;BA79&amp;BB79&amp;BC79&amp;BD79&amp;BE79&amp;BF79</f>
        <v>BEVトラック(小型)フォトンor不明eAUMARKfumei自家用</v>
      </c>
      <c r="BH79" s="88">
        <v>6123000</v>
      </c>
      <c r="BJ79" s="72" t="s">
        <v>157</v>
      </c>
    </row>
    <row r="80" spans="1:62" ht="24.95" customHeight="1" x14ac:dyDescent="0.4">
      <c r="A80" s="135" t="s">
        <v>125</v>
      </c>
      <c r="B80" s="135"/>
      <c r="C80" s="135"/>
      <c r="D80" s="149"/>
      <c r="E80" s="150"/>
      <c r="F80" s="150"/>
      <c r="G80" s="150"/>
      <c r="H80" s="150"/>
      <c r="I80" s="150"/>
      <c r="J80" s="150"/>
      <c r="K80" s="150"/>
      <c r="L80" s="150"/>
      <c r="M80" s="150"/>
      <c r="N80" s="150"/>
      <c r="O80" s="150"/>
      <c r="P80" s="150"/>
      <c r="Q80" s="150"/>
      <c r="R80" s="83" t="s">
        <v>129</v>
      </c>
      <c r="AT80" s="80"/>
      <c r="AY80" s="72" t="s">
        <v>480</v>
      </c>
      <c r="AZ80" s="72" t="s">
        <v>482</v>
      </c>
      <c r="BA80" s="72" t="s">
        <v>135</v>
      </c>
      <c r="BB80" s="72" t="s">
        <v>356</v>
      </c>
      <c r="BC80" s="72" t="s">
        <v>146</v>
      </c>
      <c r="BD80" s="72" t="s">
        <v>468</v>
      </c>
      <c r="BF80" s="72" t="s">
        <v>28</v>
      </c>
      <c r="BG80" s="72" t="str">
        <f t="shared" si="0"/>
        <v>BEV軽自動車(バン)三菱MINICAB-MiEV 2シーターZABU68V HLDDD事業用</v>
      </c>
      <c r="BH80" s="88">
        <v>1133000</v>
      </c>
      <c r="BJ80" s="72" t="s">
        <v>158</v>
      </c>
    </row>
    <row r="81" spans="1:62" ht="24.95" customHeight="1" x14ac:dyDescent="0.4">
      <c r="A81" s="153" t="s">
        <v>126</v>
      </c>
      <c r="B81" s="153"/>
      <c r="C81" s="153"/>
      <c r="D81" s="151" t="str">
        <f>IFERROR(SUM(D78:R80),"")</f>
        <v/>
      </c>
      <c r="E81" s="152"/>
      <c r="F81" s="152"/>
      <c r="G81" s="152"/>
      <c r="H81" s="152"/>
      <c r="I81" s="152"/>
      <c r="J81" s="152"/>
      <c r="K81" s="152"/>
      <c r="L81" s="152"/>
      <c r="M81" s="152"/>
      <c r="N81" s="152"/>
      <c r="O81" s="152"/>
      <c r="P81" s="152"/>
      <c r="Q81" s="152"/>
      <c r="R81" s="87" t="s">
        <v>129</v>
      </c>
      <c r="AT81" s="80"/>
      <c r="AY81" s="72" t="s">
        <v>480</v>
      </c>
      <c r="AZ81" s="72" t="s">
        <v>482</v>
      </c>
      <c r="BA81" s="72" t="s">
        <v>135</v>
      </c>
      <c r="BB81" s="72" t="s">
        <v>357</v>
      </c>
      <c r="BC81" s="72" t="s">
        <v>146</v>
      </c>
      <c r="BD81" s="72" t="s">
        <v>469</v>
      </c>
      <c r="BF81" s="72" t="s">
        <v>28</v>
      </c>
      <c r="BG81" s="72" t="str">
        <f t="shared" si="0"/>
        <v>BEV軽自動車(バン)三菱MINICAB-MiEV 4シーターZABU68V HLDDA事業用</v>
      </c>
      <c r="BH81" s="88">
        <v>1146000</v>
      </c>
      <c r="BJ81" s="72" t="s">
        <v>393</v>
      </c>
    </row>
    <row r="82" spans="1:62" ht="24.95" customHeight="1" x14ac:dyDescent="0.4">
      <c r="AT82" s="80"/>
      <c r="AY82" s="72" t="s">
        <v>480</v>
      </c>
      <c r="AZ82" s="72" t="s">
        <v>482</v>
      </c>
      <c r="BA82" s="72" t="s">
        <v>135</v>
      </c>
      <c r="BB82" s="72" t="s">
        <v>139</v>
      </c>
      <c r="BC82" s="72" t="s">
        <v>146</v>
      </c>
      <c r="BD82" s="72" t="s">
        <v>470</v>
      </c>
      <c r="BF82" s="72" t="s">
        <v>28</v>
      </c>
      <c r="BG82" s="72" t="str">
        <f t="shared" si="0"/>
        <v>BEV軽自動車(バン)三菱MINICAB EV 2シーターZABU69V HLDDG事業用</v>
      </c>
      <c r="BH82" s="88">
        <v>1033000</v>
      </c>
      <c r="BJ82" s="72" t="s">
        <v>460</v>
      </c>
    </row>
    <row r="83" spans="1:62" ht="24.95" customHeight="1" x14ac:dyDescent="0.4">
      <c r="AT83" s="80"/>
      <c r="AY83" s="72" t="s">
        <v>480</v>
      </c>
      <c r="AZ83" s="72" t="s">
        <v>482</v>
      </c>
      <c r="BA83" s="72" t="s">
        <v>135</v>
      </c>
      <c r="BB83" s="72" t="s">
        <v>140</v>
      </c>
      <c r="BC83" s="72" t="s">
        <v>146</v>
      </c>
      <c r="BD83" s="72" t="s">
        <v>471</v>
      </c>
      <c r="BF83" s="72" t="s">
        <v>28</v>
      </c>
      <c r="BG83" s="72" t="str">
        <f t="shared" si="0"/>
        <v>BEV軽自動車(バン)三菱MINICAB EV 4シーターZABU69V HLDDF事業用</v>
      </c>
      <c r="BH83" s="88">
        <v>1067000</v>
      </c>
      <c r="BJ83" s="72" t="s">
        <v>395</v>
      </c>
    </row>
    <row r="84" spans="1:62" ht="24.95" customHeight="1" x14ac:dyDescent="0.4">
      <c r="AT84" s="80"/>
      <c r="AY84" s="72" t="s">
        <v>480</v>
      </c>
      <c r="AZ84" s="72" t="s">
        <v>482</v>
      </c>
      <c r="BA84" s="72" t="s">
        <v>135</v>
      </c>
      <c r="BB84" s="72" t="s">
        <v>139</v>
      </c>
      <c r="BC84" s="72" t="s">
        <v>146</v>
      </c>
      <c r="BD84" s="72" t="s">
        <v>472</v>
      </c>
      <c r="BF84" s="72" t="s">
        <v>28</v>
      </c>
      <c r="BG84" s="72" t="str">
        <f t="shared" si="0"/>
        <v>BEV軽自動車(バン)三菱MINICAB EV 2シーターZABU69V HLDDI事業用</v>
      </c>
      <c r="BH84" s="88">
        <v>1202000</v>
      </c>
      <c r="BJ84" s="72" t="s">
        <v>396</v>
      </c>
    </row>
    <row r="85" spans="1:62" ht="24.95" customHeight="1" x14ac:dyDescent="0.4">
      <c r="AT85" s="80"/>
      <c r="AY85" s="72" t="s">
        <v>480</v>
      </c>
      <c r="AZ85" s="72" t="s">
        <v>482</v>
      </c>
      <c r="BA85" s="72" t="s">
        <v>135</v>
      </c>
      <c r="BB85" s="72" t="s">
        <v>140</v>
      </c>
      <c r="BC85" s="72" t="s">
        <v>146</v>
      </c>
      <c r="BD85" s="72" t="s">
        <v>473</v>
      </c>
      <c r="BF85" s="72" t="s">
        <v>28</v>
      </c>
      <c r="BG85" s="72" t="str">
        <f t="shared" si="0"/>
        <v>BEV軽自動車(バン)三菱MINICAB EV 4シーターZABU69V HLDDH事業用</v>
      </c>
      <c r="BH85" s="88">
        <v>1235000</v>
      </c>
    </row>
    <row r="86" spans="1:62" ht="24.95" customHeight="1" x14ac:dyDescent="0.4">
      <c r="AT86" s="80"/>
      <c r="AY86" s="72" t="s">
        <v>480</v>
      </c>
      <c r="AZ86" s="72" t="s">
        <v>482</v>
      </c>
      <c r="BA86" s="72" t="s">
        <v>135</v>
      </c>
      <c r="BB86" s="72" t="s">
        <v>360</v>
      </c>
      <c r="BC86" s="72" t="s">
        <v>245</v>
      </c>
      <c r="BD86" s="72" t="s">
        <v>383</v>
      </c>
      <c r="BF86" s="72" t="s">
        <v>28</v>
      </c>
      <c r="BG86" s="72" t="str">
        <f t="shared" si="0"/>
        <v>BEV軽自動車(バン)三菱23MY eKクロス EV（Gビジネスパッケージグレード）ZAAB5AWLDCB事業用</v>
      </c>
      <c r="BH86" s="88">
        <v>1166000</v>
      </c>
    </row>
    <row r="87" spans="1:62" ht="24.95" customHeight="1" x14ac:dyDescent="0.4">
      <c r="AT87" s="80"/>
      <c r="AY87" s="72" t="s">
        <v>480</v>
      </c>
      <c r="AZ87" s="72" t="s">
        <v>482</v>
      </c>
      <c r="BA87" s="72" t="s">
        <v>135</v>
      </c>
      <c r="BB87" s="72" t="s">
        <v>358</v>
      </c>
      <c r="BC87" s="72" t="s">
        <v>245</v>
      </c>
      <c r="BD87" s="72" t="s">
        <v>383</v>
      </c>
      <c r="BF87" s="72" t="s">
        <v>28</v>
      </c>
      <c r="BG87" s="72" t="str">
        <f t="shared" si="0"/>
        <v>BEV軽自動車(バン)三菱23MY eKクロス EV（Gグレード）ZAAB5AWLDCB事業用</v>
      </c>
      <c r="BH87" s="88">
        <v>1166000</v>
      </c>
    </row>
    <row r="88" spans="1:62" ht="24.95" customHeight="1" x14ac:dyDescent="0.4">
      <c r="AT88" s="80"/>
      <c r="AY88" s="72" t="s">
        <v>480</v>
      </c>
      <c r="AZ88" s="72" t="s">
        <v>482</v>
      </c>
      <c r="BA88" s="72" t="s">
        <v>135</v>
      </c>
      <c r="BB88" s="72" t="s">
        <v>359</v>
      </c>
      <c r="BC88" s="72" t="s">
        <v>245</v>
      </c>
      <c r="BD88" s="72" t="s">
        <v>384</v>
      </c>
      <c r="BF88" s="72" t="s">
        <v>28</v>
      </c>
      <c r="BG88" s="72" t="str">
        <f t="shared" si="0"/>
        <v>BEV軽自動車(バン)三菱23MY eKクロス EV（Pグレード）ZAAB5AWLDEB事業用</v>
      </c>
      <c r="BH88" s="88">
        <v>1166000</v>
      </c>
    </row>
    <row r="89" spans="1:62" ht="24.95" customHeight="1" x14ac:dyDescent="0.4">
      <c r="AT89" s="80"/>
      <c r="AY89" s="72" t="s">
        <v>480</v>
      </c>
      <c r="AZ89" s="72" t="s">
        <v>482</v>
      </c>
      <c r="BA89" s="72" t="s">
        <v>135</v>
      </c>
      <c r="BB89" s="72" t="s">
        <v>361</v>
      </c>
      <c r="BC89" s="72" t="s">
        <v>245</v>
      </c>
      <c r="BD89" s="72" t="s">
        <v>383</v>
      </c>
      <c r="BF89" s="72" t="s">
        <v>28</v>
      </c>
      <c r="BG89" s="72" t="str">
        <f t="shared" si="0"/>
        <v>BEV軽自動車(バン)三菱25MY eKクロス EV（Gビジネスパッケージグレード）ZAAB5AWLDCB事業用</v>
      </c>
      <c r="BH89" s="88">
        <v>1179000</v>
      </c>
    </row>
    <row r="90" spans="1:62" ht="24.95" customHeight="1" x14ac:dyDescent="0.4">
      <c r="AT90" s="80"/>
      <c r="AY90" s="72" t="s">
        <v>480</v>
      </c>
      <c r="AZ90" s="72" t="s">
        <v>482</v>
      </c>
      <c r="BA90" s="72" t="s">
        <v>135</v>
      </c>
      <c r="BB90" s="72" t="s">
        <v>362</v>
      </c>
      <c r="BC90" s="72" t="s">
        <v>245</v>
      </c>
      <c r="BD90" s="72" t="s">
        <v>383</v>
      </c>
      <c r="BF90" s="72" t="s">
        <v>28</v>
      </c>
      <c r="BG90" s="72" t="str">
        <f t="shared" si="0"/>
        <v>BEV軽自動車(バン)三菱25MY eKクロス EV（Gグレード）ZAAB5AWLDCB事業用</v>
      </c>
      <c r="BH90" s="88">
        <v>1179000</v>
      </c>
    </row>
    <row r="91" spans="1:62" ht="24.95" customHeight="1" x14ac:dyDescent="0.4">
      <c r="AT91" s="80"/>
      <c r="AY91" s="72" t="s">
        <v>480</v>
      </c>
      <c r="AZ91" s="72" t="s">
        <v>482</v>
      </c>
      <c r="BA91" s="72" t="s">
        <v>135</v>
      </c>
      <c r="BB91" s="72" t="s">
        <v>363</v>
      </c>
      <c r="BC91" s="72" t="s">
        <v>245</v>
      </c>
      <c r="BD91" s="72" t="s">
        <v>384</v>
      </c>
      <c r="BF91" s="72" t="s">
        <v>28</v>
      </c>
      <c r="BG91" s="72" t="str">
        <f t="shared" si="0"/>
        <v>BEV軽自動車(バン)三菱25MY eKクロス EV（Pグレード）ZAAB5AWLDEB事業用</v>
      </c>
      <c r="BH91" s="88">
        <v>1179000</v>
      </c>
    </row>
    <row r="92" spans="1:62" ht="24.95" customHeight="1" x14ac:dyDescent="0.4">
      <c r="AT92" s="80"/>
      <c r="AY92" s="72" t="s">
        <v>480</v>
      </c>
      <c r="AZ92" s="72" t="s">
        <v>482</v>
      </c>
      <c r="BA92" s="72" t="s">
        <v>246</v>
      </c>
      <c r="BB92" s="72" t="s">
        <v>463</v>
      </c>
      <c r="BC92" s="72" t="s">
        <v>146</v>
      </c>
      <c r="BD92" s="115" t="s">
        <v>464</v>
      </c>
      <c r="BF92" s="72" t="s">
        <v>28</v>
      </c>
      <c r="BG92" s="72" t="str">
        <f t="shared" si="0"/>
        <v>BEV軽自動車(バン)ニッサンクリッパーEV ※2シーターZABU79V HLDDG事業用</v>
      </c>
      <c r="BH92" s="88">
        <v>1227000</v>
      </c>
    </row>
    <row r="93" spans="1:62" ht="24.95" customHeight="1" x14ac:dyDescent="0.4">
      <c r="AT93" s="80"/>
      <c r="AY93" s="72" t="s">
        <v>480</v>
      </c>
      <c r="AZ93" s="72" t="s">
        <v>482</v>
      </c>
      <c r="BA93" s="72" t="s">
        <v>246</v>
      </c>
      <c r="BB93" s="72" t="s">
        <v>364</v>
      </c>
      <c r="BC93" s="72" t="s">
        <v>146</v>
      </c>
      <c r="BD93" s="115" t="s">
        <v>465</v>
      </c>
      <c r="BF93" s="72" t="s">
        <v>28</v>
      </c>
      <c r="BG93" s="72" t="str">
        <f t="shared" si="0"/>
        <v>BEV軽自動車(バン)ニッサンクリッパーEV 4シーターZABU79V HLDDF事業用</v>
      </c>
      <c r="BH93" s="88">
        <v>1231000</v>
      </c>
    </row>
    <row r="94" spans="1:62" ht="24.95" customHeight="1" x14ac:dyDescent="0.4">
      <c r="AT94" s="80"/>
      <c r="AY94" s="72" t="s">
        <v>480</v>
      </c>
      <c r="AZ94" s="72" t="s">
        <v>482</v>
      </c>
      <c r="BA94" s="72" t="s">
        <v>246</v>
      </c>
      <c r="BB94" s="72" t="s">
        <v>463</v>
      </c>
      <c r="BC94" s="72" t="s">
        <v>146</v>
      </c>
      <c r="BD94" s="115" t="s">
        <v>466</v>
      </c>
      <c r="BF94" s="72" t="s">
        <v>28</v>
      </c>
      <c r="BG94" s="72" t="str">
        <f t="shared" si="0"/>
        <v>BEV軽自動車(バン)ニッサンクリッパーEV ※2シーターZABU79V HLDDI事業用</v>
      </c>
      <c r="BH94" s="88">
        <v>1397000</v>
      </c>
    </row>
    <row r="95" spans="1:62" ht="24.95" customHeight="1" x14ac:dyDescent="0.4">
      <c r="AT95" s="80"/>
      <c r="AY95" s="72" t="s">
        <v>480</v>
      </c>
      <c r="AZ95" s="72" t="s">
        <v>482</v>
      </c>
      <c r="BA95" s="72" t="s">
        <v>246</v>
      </c>
      <c r="BB95" s="72" t="s">
        <v>364</v>
      </c>
      <c r="BC95" s="72" t="s">
        <v>146</v>
      </c>
      <c r="BD95" s="115" t="s">
        <v>467</v>
      </c>
      <c r="BF95" s="72" t="s">
        <v>28</v>
      </c>
      <c r="BG95" s="72" t="str">
        <f t="shared" si="0"/>
        <v>BEV軽自動車(バン)ニッサンクリッパーEV 4シーターZABU79V HLDDH事業用</v>
      </c>
      <c r="BH95" s="88">
        <v>1402000</v>
      </c>
    </row>
    <row r="96" spans="1:62" ht="24.95" customHeight="1" x14ac:dyDescent="0.4">
      <c r="AT96" s="80"/>
      <c r="AY96" s="72" t="s">
        <v>480</v>
      </c>
      <c r="AZ96" s="72" t="s">
        <v>482</v>
      </c>
      <c r="BA96" s="72" t="s">
        <v>246</v>
      </c>
      <c r="BB96" s="72" t="s">
        <v>365</v>
      </c>
      <c r="BC96" s="72" t="s">
        <v>245</v>
      </c>
      <c r="BD96" s="72" t="s">
        <v>385</v>
      </c>
      <c r="BF96" s="72" t="s">
        <v>28</v>
      </c>
      <c r="BG96" s="72" t="str">
        <f t="shared" si="0"/>
        <v>BEV軽自動車(バン)ニッサン日産サクラ SグレードZAAB6AW事業用</v>
      </c>
      <c r="BH96" s="88">
        <v>1176000</v>
      </c>
    </row>
    <row r="97" spans="46:60" ht="24.95" customHeight="1" x14ac:dyDescent="0.4">
      <c r="AT97" s="80"/>
      <c r="AY97" s="72" t="s">
        <v>480</v>
      </c>
      <c r="AZ97" s="72" t="s">
        <v>482</v>
      </c>
      <c r="BA97" s="72" t="s">
        <v>246</v>
      </c>
      <c r="BB97" s="72" t="s">
        <v>367</v>
      </c>
      <c r="BC97" s="72" t="s">
        <v>245</v>
      </c>
      <c r="BD97" s="72" t="s">
        <v>385</v>
      </c>
      <c r="BF97" s="72" t="s">
        <v>28</v>
      </c>
      <c r="BG97" s="72" t="str">
        <f t="shared" si="0"/>
        <v>BEV軽自動車(バン)ニッサン日産サクラ XグレードZAAB6AW事業用</v>
      </c>
      <c r="BH97" s="88">
        <v>1176000</v>
      </c>
    </row>
    <row r="98" spans="46:60" ht="24.95" customHeight="1" x14ac:dyDescent="0.4">
      <c r="AT98" s="80"/>
      <c r="AY98" s="72" t="s">
        <v>480</v>
      </c>
      <c r="AZ98" s="72" t="s">
        <v>482</v>
      </c>
      <c r="BA98" s="72" t="s">
        <v>246</v>
      </c>
      <c r="BB98" s="72" t="s">
        <v>368</v>
      </c>
      <c r="BC98" s="72" t="s">
        <v>245</v>
      </c>
      <c r="BD98" s="72" t="s">
        <v>385</v>
      </c>
      <c r="BF98" s="72" t="s">
        <v>28</v>
      </c>
      <c r="BG98" s="72" t="str">
        <f t="shared" si="0"/>
        <v>BEV軽自動車(バン)ニッサン日産サクラ 90周年記念車ZAAB6AW事業用</v>
      </c>
      <c r="BH98" s="88">
        <v>1176000</v>
      </c>
    </row>
    <row r="99" spans="46:60" ht="24.95" customHeight="1" x14ac:dyDescent="0.4">
      <c r="AT99" s="80"/>
      <c r="AY99" s="72" t="s">
        <v>480</v>
      </c>
      <c r="AZ99" s="72" t="s">
        <v>482</v>
      </c>
      <c r="BA99" s="72" t="s">
        <v>246</v>
      </c>
      <c r="BB99" s="72" t="s">
        <v>366</v>
      </c>
      <c r="BC99" s="72" t="s">
        <v>245</v>
      </c>
      <c r="BD99" s="72" t="s">
        <v>385</v>
      </c>
      <c r="BF99" s="72" t="s">
        <v>28</v>
      </c>
      <c r="BG99" s="72" t="str">
        <f t="shared" si="0"/>
        <v>BEV軽自動車(バン)ニッサン日産サクラ GグレードZAAB6AW事業用</v>
      </c>
      <c r="BH99" s="88">
        <v>1176000</v>
      </c>
    </row>
    <row r="100" spans="46:60" ht="24.95" customHeight="1" x14ac:dyDescent="0.4">
      <c r="AT100" s="80"/>
      <c r="AY100" s="72" t="s">
        <v>480</v>
      </c>
      <c r="AZ100" s="72" t="s">
        <v>482</v>
      </c>
      <c r="BA100" s="72" t="s">
        <v>240</v>
      </c>
      <c r="BB100" s="72" t="s">
        <v>241</v>
      </c>
      <c r="BC100" s="72" t="s">
        <v>146</v>
      </c>
      <c r="BD100" s="72" t="s">
        <v>386</v>
      </c>
      <c r="BF100" s="72" t="s">
        <v>28</v>
      </c>
      <c r="BG100" s="72" t="str">
        <f t="shared" si="0"/>
        <v>BEV軽自動車(バン)ホンダN-VAN e:GZABJJ3AGDY事業用</v>
      </c>
      <c r="BH100" s="88">
        <v>1304000</v>
      </c>
    </row>
    <row r="101" spans="46:60" ht="24.95" customHeight="1" x14ac:dyDescent="0.4">
      <c r="AT101" s="80"/>
      <c r="AY101" s="72" t="s">
        <v>480</v>
      </c>
      <c r="AZ101" s="72" t="s">
        <v>482</v>
      </c>
      <c r="BA101" s="72" t="s">
        <v>240</v>
      </c>
      <c r="BB101" s="72" t="s">
        <v>242</v>
      </c>
      <c r="BC101" s="72" t="s">
        <v>146</v>
      </c>
      <c r="BD101" s="72" t="s">
        <v>387</v>
      </c>
      <c r="BF101" s="72" t="s">
        <v>28</v>
      </c>
      <c r="BG101" s="72" t="str">
        <f t="shared" si="0"/>
        <v>BEV軽自動車(バン)ホンダN-VAN e:L2ZABJJ3AGEY事業用</v>
      </c>
      <c r="BH101" s="88">
        <v>1329000</v>
      </c>
    </row>
    <row r="102" spans="46:60" ht="24.95" customHeight="1" x14ac:dyDescent="0.4">
      <c r="AT102" s="80"/>
      <c r="AY102" s="72" t="s">
        <v>480</v>
      </c>
      <c r="AZ102" s="72" t="s">
        <v>482</v>
      </c>
      <c r="BA102" s="72" t="s">
        <v>240</v>
      </c>
      <c r="BB102" s="72" t="s">
        <v>243</v>
      </c>
      <c r="BC102" s="72" t="s">
        <v>146</v>
      </c>
      <c r="BD102" s="72" t="s">
        <v>388</v>
      </c>
      <c r="BF102" s="72" t="s">
        <v>28</v>
      </c>
      <c r="BG102" s="72" t="str">
        <f t="shared" si="0"/>
        <v>BEV軽自動車(バン)ホンダN-VAN e:L4ZABJJ3AGFY事業用</v>
      </c>
      <c r="BH102" s="88">
        <v>1329000</v>
      </c>
    </row>
    <row r="103" spans="46:60" ht="24.95" customHeight="1" x14ac:dyDescent="0.4">
      <c r="AT103" s="80"/>
      <c r="AY103" s="72" t="s">
        <v>480</v>
      </c>
      <c r="AZ103" s="72" t="s">
        <v>482</v>
      </c>
      <c r="BA103" s="72" t="s">
        <v>240</v>
      </c>
      <c r="BB103" s="72" t="s">
        <v>244</v>
      </c>
      <c r="BC103" s="72" t="s">
        <v>146</v>
      </c>
      <c r="BD103" s="72" t="s">
        <v>389</v>
      </c>
      <c r="BF103" s="72" t="s">
        <v>28</v>
      </c>
      <c r="BG103" s="72" t="str">
        <f t="shared" si="0"/>
        <v>BEV軽自動車(バン)ホンダN-VAN e:FUNZABJJ3AGGY事業用</v>
      </c>
      <c r="BH103" s="88">
        <v>1329000</v>
      </c>
    </row>
    <row r="104" spans="46:60" ht="24.95" customHeight="1" x14ac:dyDescent="0.4">
      <c r="AT104" s="80"/>
      <c r="AY104" s="72" t="s">
        <v>480</v>
      </c>
      <c r="AZ104" s="72" t="s">
        <v>481</v>
      </c>
      <c r="BA104" s="72" t="s">
        <v>474</v>
      </c>
      <c r="BB104" s="72" t="s">
        <v>475</v>
      </c>
      <c r="BC104" s="72" t="s">
        <v>146</v>
      </c>
      <c r="BD104" s="72" t="s">
        <v>476</v>
      </c>
      <c r="BF104" s="72" t="s">
        <v>28</v>
      </c>
      <c r="BG104" s="72" t="str">
        <f t="shared" si="0"/>
        <v>BEVトラック(小型)日野デュトロZ EVZABXED100V事業用</v>
      </c>
      <c r="BH104" s="88">
        <v>5114000</v>
      </c>
    </row>
    <row r="105" spans="46:60" ht="24.95" customHeight="1" x14ac:dyDescent="0.4">
      <c r="AT105" s="80"/>
      <c r="AY105" s="72" t="s">
        <v>480</v>
      </c>
      <c r="AZ105" s="72" t="s">
        <v>481</v>
      </c>
      <c r="BA105" s="72" t="s">
        <v>474</v>
      </c>
      <c r="BB105" s="72" t="s">
        <v>475</v>
      </c>
      <c r="BC105" s="72" t="s">
        <v>146</v>
      </c>
      <c r="BD105" s="72" t="s">
        <v>476</v>
      </c>
      <c r="BF105" s="72" t="s">
        <v>29</v>
      </c>
      <c r="BG105" s="72" t="str">
        <f t="shared" si="0"/>
        <v>BEVトラック(小型)日野デュトロZ EVZABXED100V自家用</v>
      </c>
      <c r="BH105" s="88">
        <v>5002000</v>
      </c>
    </row>
    <row r="106" spans="46:60" ht="24.95" customHeight="1" x14ac:dyDescent="0.4">
      <c r="AT106" s="80"/>
      <c r="AY106" s="72" t="s">
        <v>480</v>
      </c>
      <c r="AZ106" s="72" t="s">
        <v>481</v>
      </c>
      <c r="BA106" s="72" t="s">
        <v>474</v>
      </c>
      <c r="BB106" s="72" t="s">
        <v>475</v>
      </c>
      <c r="BC106" s="72" t="s">
        <v>146</v>
      </c>
      <c r="BD106" s="72" t="s">
        <v>477</v>
      </c>
      <c r="BF106" s="72" t="s">
        <v>28</v>
      </c>
      <c r="BG106" s="72" t="str">
        <f t="shared" si="0"/>
        <v>BEVトラック(小型)日野デュトロZ EVZABXED100事業用</v>
      </c>
      <c r="BH106" s="88">
        <v>5114000</v>
      </c>
    </row>
    <row r="107" spans="46:60" ht="24.95" customHeight="1" x14ac:dyDescent="0.4">
      <c r="AT107" s="80"/>
      <c r="AY107" s="72" t="s">
        <v>480</v>
      </c>
      <c r="AZ107" s="72" t="s">
        <v>481</v>
      </c>
      <c r="BA107" s="72" t="s">
        <v>474</v>
      </c>
      <c r="BB107" s="72" t="s">
        <v>475</v>
      </c>
      <c r="BC107" s="72" t="s">
        <v>146</v>
      </c>
      <c r="BD107" s="72" t="s">
        <v>477</v>
      </c>
      <c r="BF107" s="72" t="s">
        <v>29</v>
      </c>
      <c r="BG107" s="72" t="str">
        <f t="shared" si="0"/>
        <v>BEVトラック(小型)日野デュトロZ EVZABXED100自家用</v>
      </c>
      <c r="BH107" s="88">
        <v>5002000</v>
      </c>
    </row>
    <row r="108" spans="46:60" ht="24.95" customHeight="1" x14ac:dyDescent="0.4">
      <c r="AT108" s="80"/>
      <c r="AY108" s="72" t="s">
        <v>480</v>
      </c>
      <c r="AZ108" s="72" t="s">
        <v>481</v>
      </c>
      <c r="BA108" s="72" t="s">
        <v>136</v>
      </c>
      <c r="BB108" s="72" t="s">
        <v>141</v>
      </c>
      <c r="BC108" s="72" t="s">
        <v>146</v>
      </c>
      <c r="BD108" s="72" t="s">
        <v>147</v>
      </c>
      <c r="BE108" s="72" t="s">
        <v>390</v>
      </c>
      <c r="BF108" s="72" t="s">
        <v>28</v>
      </c>
      <c r="BG108" s="72" t="str">
        <f t="shared" si="0"/>
        <v>BEVトラック(小型)三菱ふそうeCanterZABFEAVKS事業用</v>
      </c>
      <c r="BH108" s="88">
        <v>5126000</v>
      </c>
    </row>
    <row r="109" spans="46:60" ht="24.95" customHeight="1" x14ac:dyDescent="0.4">
      <c r="AT109" s="80"/>
      <c r="AY109" s="72" t="s">
        <v>480</v>
      </c>
      <c r="AZ109" s="72" t="s">
        <v>481</v>
      </c>
      <c r="BA109" s="72" t="s">
        <v>136</v>
      </c>
      <c r="BB109" s="72" t="s">
        <v>141</v>
      </c>
      <c r="BC109" s="72" t="s">
        <v>146</v>
      </c>
      <c r="BD109" s="72" t="s">
        <v>147</v>
      </c>
      <c r="BE109" s="72" t="s">
        <v>390</v>
      </c>
      <c r="BF109" s="72" t="s">
        <v>392</v>
      </c>
      <c r="BG109" s="72" t="str">
        <f t="shared" si="0"/>
        <v>BEVトラック(小型)三菱ふそうeCanterZABFEAVKS自家用</v>
      </c>
      <c r="BH109" s="88">
        <v>5014000</v>
      </c>
    </row>
    <row r="110" spans="46:60" ht="24.95" customHeight="1" x14ac:dyDescent="0.4">
      <c r="AT110" s="80"/>
      <c r="AY110" s="72" t="s">
        <v>480</v>
      </c>
      <c r="AZ110" s="72" t="s">
        <v>481</v>
      </c>
      <c r="BA110" s="72" t="s">
        <v>136</v>
      </c>
      <c r="BB110" s="72" t="s">
        <v>141</v>
      </c>
      <c r="BC110" s="72" t="s">
        <v>146</v>
      </c>
      <c r="BD110" s="72" t="s">
        <v>147</v>
      </c>
      <c r="BE110" s="72" t="s">
        <v>391</v>
      </c>
      <c r="BF110" s="72" t="s">
        <v>28</v>
      </c>
      <c r="BG110" s="72" t="str">
        <f t="shared" si="0"/>
        <v>BEVトラック(小型)三菱ふそうeCanterZABFEAVKM事業用</v>
      </c>
      <c r="BH110" s="88">
        <v>6537000</v>
      </c>
    </row>
    <row r="111" spans="46:60" ht="24.95" customHeight="1" x14ac:dyDescent="0.4">
      <c r="AT111" s="80"/>
      <c r="AY111" s="72" t="s">
        <v>480</v>
      </c>
      <c r="AZ111" s="72" t="s">
        <v>481</v>
      </c>
      <c r="BA111" s="72" t="s">
        <v>136</v>
      </c>
      <c r="BB111" s="72" t="s">
        <v>141</v>
      </c>
      <c r="BC111" s="72" t="s">
        <v>146</v>
      </c>
      <c r="BD111" s="72" t="s">
        <v>147</v>
      </c>
      <c r="BE111" s="72" t="s">
        <v>391</v>
      </c>
      <c r="BF111" s="72" t="s">
        <v>392</v>
      </c>
      <c r="BG111" s="72" t="str">
        <f t="shared" si="0"/>
        <v>BEVトラック(小型)三菱ふそうeCanterZABFEAVKM自家用</v>
      </c>
      <c r="BH111" s="88">
        <v>6425000</v>
      </c>
    </row>
    <row r="112" spans="46:60" ht="24.95" customHeight="1" x14ac:dyDescent="0.4">
      <c r="AT112" s="80"/>
      <c r="AY112" s="72" t="s">
        <v>480</v>
      </c>
      <c r="AZ112" s="72" t="s">
        <v>481</v>
      </c>
      <c r="BA112" s="72" t="s">
        <v>136</v>
      </c>
      <c r="BB112" s="72" t="s">
        <v>141</v>
      </c>
      <c r="BC112" s="72" t="s">
        <v>146</v>
      </c>
      <c r="BD112" s="72" t="s">
        <v>148</v>
      </c>
      <c r="BE112" s="72" t="s">
        <v>390</v>
      </c>
      <c r="BF112" s="72" t="s">
        <v>28</v>
      </c>
      <c r="BG112" s="72" t="str">
        <f t="shared" si="0"/>
        <v>BEVトラック(小型)三菱ふそうeCanterZABFEBVKS事業用</v>
      </c>
      <c r="BH112" s="88">
        <v>5136000</v>
      </c>
    </row>
    <row r="113" spans="46:60" ht="24.95" customHeight="1" x14ac:dyDescent="0.4">
      <c r="AT113" s="80"/>
      <c r="AY113" s="72" t="s">
        <v>480</v>
      </c>
      <c r="AZ113" s="72" t="s">
        <v>481</v>
      </c>
      <c r="BA113" s="72" t="s">
        <v>136</v>
      </c>
      <c r="BB113" s="72" t="s">
        <v>141</v>
      </c>
      <c r="BC113" s="72" t="s">
        <v>146</v>
      </c>
      <c r="BD113" s="72" t="s">
        <v>148</v>
      </c>
      <c r="BE113" s="72" t="s">
        <v>390</v>
      </c>
      <c r="BF113" s="72" t="s">
        <v>392</v>
      </c>
      <c r="BG113" s="72" t="str">
        <f t="shared" si="0"/>
        <v>BEVトラック(小型)三菱ふそうeCanterZABFEBVKS自家用</v>
      </c>
      <c r="BH113" s="88">
        <v>5024000</v>
      </c>
    </row>
    <row r="114" spans="46:60" ht="24.95" customHeight="1" x14ac:dyDescent="0.4">
      <c r="AT114" s="80"/>
      <c r="AY114" s="72" t="s">
        <v>480</v>
      </c>
      <c r="AZ114" s="72" t="s">
        <v>481</v>
      </c>
      <c r="BA114" s="72" t="s">
        <v>136</v>
      </c>
      <c r="BB114" s="72" t="s">
        <v>141</v>
      </c>
      <c r="BC114" s="72" t="s">
        <v>146</v>
      </c>
      <c r="BD114" s="72" t="s">
        <v>148</v>
      </c>
      <c r="BE114" s="72" t="s">
        <v>391</v>
      </c>
      <c r="BF114" s="72" t="s">
        <v>28</v>
      </c>
      <c r="BG114" s="72" t="str">
        <f t="shared" si="0"/>
        <v>BEVトラック(小型)三菱ふそうeCanterZABFEBVKM事業用</v>
      </c>
      <c r="BH114" s="88">
        <v>6403000</v>
      </c>
    </row>
    <row r="115" spans="46:60" ht="24.95" customHeight="1" x14ac:dyDescent="0.4">
      <c r="AT115" s="80"/>
      <c r="AY115" s="72" t="s">
        <v>480</v>
      </c>
      <c r="AZ115" s="72" t="s">
        <v>481</v>
      </c>
      <c r="BA115" s="72" t="s">
        <v>136</v>
      </c>
      <c r="BB115" s="72" t="s">
        <v>141</v>
      </c>
      <c r="BC115" s="72" t="s">
        <v>146</v>
      </c>
      <c r="BD115" s="72" t="s">
        <v>148</v>
      </c>
      <c r="BE115" s="72" t="s">
        <v>391</v>
      </c>
      <c r="BF115" s="72" t="s">
        <v>392</v>
      </c>
      <c r="BG115" s="72" t="str">
        <f t="shared" si="0"/>
        <v>BEVトラック(小型)三菱ふそうeCanterZABFEBVKM自家用</v>
      </c>
      <c r="BH115" s="88">
        <v>6291000</v>
      </c>
    </row>
    <row r="116" spans="46:60" ht="24.95" customHeight="1" x14ac:dyDescent="0.4">
      <c r="AT116" s="80"/>
      <c r="AY116" s="72" t="s">
        <v>480</v>
      </c>
      <c r="AZ116" s="72" t="s">
        <v>481</v>
      </c>
      <c r="BA116" s="72" t="s">
        <v>136</v>
      </c>
      <c r="BB116" s="72" t="s">
        <v>141</v>
      </c>
      <c r="BC116" s="72" t="s">
        <v>146</v>
      </c>
      <c r="BD116" s="74" t="s">
        <v>149</v>
      </c>
      <c r="BF116" s="72" t="s">
        <v>28</v>
      </c>
      <c r="BG116" s="72" t="str">
        <f t="shared" si="0"/>
        <v>BEVトラック(小型)三菱ふそうeCanterZABFEB8K事業用</v>
      </c>
      <c r="BH116" s="88">
        <v>6757000</v>
      </c>
    </row>
    <row r="117" spans="46:60" ht="24.95" customHeight="1" x14ac:dyDescent="0.4">
      <c r="AT117" s="80"/>
      <c r="AY117" s="72" t="s">
        <v>480</v>
      </c>
      <c r="AZ117" s="72" t="s">
        <v>481</v>
      </c>
      <c r="BA117" s="72" t="s">
        <v>136</v>
      </c>
      <c r="BB117" s="72" t="s">
        <v>141</v>
      </c>
      <c r="BC117" s="72" t="s">
        <v>146</v>
      </c>
      <c r="BD117" s="74" t="s">
        <v>149</v>
      </c>
      <c r="BF117" s="72" t="s">
        <v>392</v>
      </c>
      <c r="BG117" s="72" t="str">
        <f t="shared" si="0"/>
        <v>BEVトラック(小型)三菱ふそうeCanterZABFEB8K自家用</v>
      </c>
      <c r="BH117" s="88">
        <v>6645000</v>
      </c>
    </row>
    <row r="118" spans="46:60" ht="24.95" customHeight="1" x14ac:dyDescent="0.4">
      <c r="AT118" s="80"/>
      <c r="AY118" s="72" t="s">
        <v>480</v>
      </c>
      <c r="AZ118" s="72" t="s">
        <v>481</v>
      </c>
      <c r="BA118" s="72" t="s">
        <v>136</v>
      </c>
      <c r="BB118" s="72" t="s">
        <v>141</v>
      </c>
      <c r="BC118" s="72" t="s">
        <v>146</v>
      </c>
      <c r="BD118" s="72" t="s">
        <v>150</v>
      </c>
      <c r="BF118" s="72" t="s">
        <v>28</v>
      </c>
      <c r="BG118" s="72" t="str">
        <f t="shared" ref="BG118:BG142" si="1">AY118&amp;AZ118&amp;BA118&amp;BB118&amp;BC118&amp;BD118&amp;BE118&amp;BF118</f>
        <v>BEVトラック(小型)三菱ふそうeCanterZABFEC9K事業用</v>
      </c>
      <c r="BH118" s="88">
        <v>8115000</v>
      </c>
    </row>
    <row r="119" spans="46:60" ht="24.95" customHeight="1" x14ac:dyDescent="0.4">
      <c r="AT119" s="80"/>
      <c r="AY119" s="72" t="s">
        <v>480</v>
      </c>
      <c r="AZ119" s="72" t="s">
        <v>481</v>
      </c>
      <c r="BA119" s="72" t="s">
        <v>136</v>
      </c>
      <c r="BB119" s="72" t="s">
        <v>141</v>
      </c>
      <c r="BC119" s="72" t="s">
        <v>146</v>
      </c>
      <c r="BD119" s="72" t="s">
        <v>150</v>
      </c>
      <c r="BF119" s="72" t="s">
        <v>392</v>
      </c>
      <c r="BG119" s="72" t="str">
        <f t="shared" si="1"/>
        <v>BEVトラック(小型)三菱ふそうeCanterZABFEC9K自家用</v>
      </c>
      <c r="BH119" s="88">
        <v>8003000</v>
      </c>
    </row>
    <row r="120" spans="46:60" ht="24.95" customHeight="1" x14ac:dyDescent="0.4">
      <c r="AT120" s="80"/>
      <c r="AY120" s="72" t="s">
        <v>480</v>
      </c>
      <c r="AZ120" s="72" t="s">
        <v>481</v>
      </c>
      <c r="BA120" s="72" t="s">
        <v>136</v>
      </c>
      <c r="BB120" s="72" t="s">
        <v>141</v>
      </c>
      <c r="BC120" s="72" t="s">
        <v>146</v>
      </c>
      <c r="BD120" s="72" t="s">
        <v>151</v>
      </c>
      <c r="BF120" s="72" t="s">
        <v>28</v>
      </c>
      <c r="BG120" s="72" t="str">
        <f t="shared" si="1"/>
        <v>BEVトラック(小型)三菱ふそうeCanterZABFED9K事業用</v>
      </c>
      <c r="BH120" s="88">
        <v>8449000</v>
      </c>
    </row>
    <row r="121" spans="46:60" ht="24.95" customHeight="1" x14ac:dyDescent="0.4">
      <c r="AT121" s="80"/>
      <c r="AY121" s="72" t="s">
        <v>480</v>
      </c>
      <c r="AZ121" s="72" t="s">
        <v>481</v>
      </c>
      <c r="BA121" s="72" t="s">
        <v>136</v>
      </c>
      <c r="BB121" s="72" t="s">
        <v>141</v>
      </c>
      <c r="BC121" s="72" t="s">
        <v>146</v>
      </c>
      <c r="BD121" s="72" t="s">
        <v>151</v>
      </c>
      <c r="BF121" s="72" t="s">
        <v>392</v>
      </c>
      <c r="BG121" s="72" t="str">
        <f t="shared" si="1"/>
        <v>BEVトラック(小型)三菱ふそうeCanterZABFED9K自家用</v>
      </c>
      <c r="BH121" s="88">
        <v>8337000</v>
      </c>
    </row>
    <row r="122" spans="46:60" ht="24.95" customHeight="1" x14ac:dyDescent="0.4">
      <c r="AT122" s="80"/>
      <c r="AY122" s="72" t="s">
        <v>480</v>
      </c>
      <c r="AZ122" s="72" t="s">
        <v>481</v>
      </c>
      <c r="BA122" s="72" t="s">
        <v>136</v>
      </c>
      <c r="BB122" s="72" t="s">
        <v>141</v>
      </c>
      <c r="BC122" s="72" t="s">
        <v>146</v>
      </c>
      <c r="BD122" s="72" t="s">
        <v>152</v>
      </c>
      <c r="BF122" s="72" t="s">
        <v>28</v>
      </c>
      <c r="BG122" s="72" t="str">
        <f t="shared" si="1"/>
        <v>BEVトラック(小型)三菱ふそうeCanterZABFEB8U事業用</v>
      </c>
      <c r="BH122" s="88">
        <v>7120000</v>
      </c>
    </row>
    <row r="123" spans="46:60" ht="24.95" customHeight="1" x14ac:dyDescent="0.4">
      <c r="AT123" s="80"/>
      <c r="AY123" s="72" t="s">
        <v>480</v>
      </c>
      <c r="AZ123" s="72" t="s">
        <v>481</v>
      </c>
      <c r="BA123" s="72" t="s">
        <v>136</v>
      </c>
      <c r="BB123" s="72" t="s">
        <v>141</v>
      </c>
      <c r="BC123" s="72" t="s">
        <v>146</v>
      </c>
      <c r="BD123" s="72" t="s">
        <v>152</v>
      </c>
      <c r="BF123" s="72" t="s">
        <v>392</v>
      </c>
      <c r="BG123" s="72" t="str">
        <f t="shared" si="1"/>
        <v>BEVトラック(小型)三菱ふそうeCanterZABFEB8U自家用</v>
      </c>
      <c r="BH123" s="88">
        <v>7008000</v>
      </c>
    </row>
    <row r="124" spans="46:60" ht="24.95" customHeight="1" x14ac:dyDescent="0.4">
      <c r="AT124" s="80"/>
      <c r="AY124" s="72" t="s">
        <v>480</v>
      </c>
      <c r="AZ124" s="72" t="s">
        <v>481</v>
      </c>
      <c r="BA124" s="72" t="s">
        <v>137</v>
      </c>
      <c r="BB124" s="72" t="s">
        <v>142</v>
      </c>
      <c r="BC124" s="72" t="s">
        <v>146</v>
      </c>
      <c r="BD124" s="72" t="s">
        <v>156</v>
      </c>
      <c r="BF124" s="72" t="s">
        <v>28</v>
      </c>
      <c r="BG124" s="72" t="str">
        <f t="shared" si="1"/>
        <v>BEVトラック(小型)いすゞエルフ mio EVZABNHR48AF事業用</v>
      </c>
      <c r="BH124" s="88">
        <v>4180000</v>
      </c>
    </row>
    <row r="125" spans="46:60" ht="24.95" customHeight="1" x14ac:dyDescent="0.4">
      <c r="AT125" s="80"/>
      <c r="AY125" s="72" t="s">
        <v>480</v>
      </c>
      <c r="AZ125" s="72" t="s">
        <v>481</v>
      </c>
      <c r="BA125" s="72" t="s">
        <v>137</v>
      </c>
      <c r="BB125" s="72" t="s">
        <v>142</v>
      </c>
      <c r="BC125" s="72" t="s">
        <v>146</v>
      </c>
      <c r="BD125" s="72" t="s">
        <v>156</v>
      </c>
      <c r="BF125" s="72" t="s">
        <v>392</v>
      </c>
      <c r="BG125" s="72" t="str">
        <f t="shared" si="1"/>
        <v>BEVトラック(小型)いすゞエルフ mio EVZABNHR48AF自家用</v>
      </c>
      <c r="BH125" s="88">
        <v>4068000</v>
      </c>
    </row>
    <row r="126" spans="46:60" ht="24.95" customHeight="1" x14ac:dyDescent="0.4">
      <c r="AT126" s="80"/>
      <c r="AY126" s="72" t="s">
        <v>480</v>
      </c>
      <c r="AZ126" s="72" t="s">
        <v>481</v>
      </c>
      <c r="BA126" s="72" t="s">
        <v>137</v>
      </c>
      <c r="BB126" s="72" t="s">
        <v>143</v>
      </c>
      <c r="BC126" s="72" t="s">
        <v>146</v>
      </c>
      <c r="BD126" s="72" t="s">
        <v>157</v>
      </c>
      <c r="BF126" s="72" t="s">
        <v>28</v>
      </c>
      <c r="BG126" s="72" t="str">
        <f t="shared" si="1"/>
        <v>BEVトラック(小型)いすゞエルフ EVZABNJR48AF事業用</v>
      </c>
      <c r="BH126" s="88">
        <v>4863000</v>
      </c>
    </row>
    <row r="127" spans="46:60" ht="24.95" customHeight="1" x14ac:dyDescent="0.4">
      <c r="AT127" s="80"/>
      <c r="AY127" s="72" t="s">
        <v>480</v>
      </c>
      <c r="AZ127" s="72" t="s">
        <v>481</v>
      </c>
      <c r="BA127" s="72" t="s">
        <v>137</v>
      </c>
      <c r="BB127" s="72" t="s">
        <v>143</v>
      </c>
      <c r="BC127" s="72" t="s">
        <v>146</v>
      </c>
      <c r="BD127" s="72" t="s">
        <v>157</v>
      </c>
      <c r="BF127" s="72" t="s">
        <v>392</v>
      </c>
      <c r="BG127" s="72" t="str">
        <f t="shared" si="1"/>
        <v>BEVトラック(小型)いすゞエルフ EVZABNJR48AF自家用</v>
      </c>
      <c r="BH127" s="88">
        <v>4751000</v>
      </c>
    </row>
    <row r="128" spans="46:60" ht="24.95" customHeight="1" x14ac:dyDescent="0.4">
      <c r="AT128" s="80"/>
      <c r="AY128" s="72" t="s">
        <v>480</v>
      </c>
      <c r="AZ128" s="72" t="s">
        <v>481</v>
      </c>
      <c r="BA128" s="72" t="s">
        <v>137</v>
      </c>
      <c r="BB128" s="72" t="s">
        <v>143</v>
      </c>
      <c r="BC128" s="72" t="s">
        <v>146</v>
      </c>
      <c r="BD128" s="72" t="s">
        <v>158</v>
      </c>
      <c r="BF128" s="72" t="s">
        <v>28</v>
      </c>
      <c r="BG128" s="72" t="str">
        <f t="shared" si="1"/>
        <v>BEVトラック(小型)いすゞエルフ EVZABNJR48AM事業用</v>
      </c>
      <c r="BH128" s="88">
        <v>4863000</v>
      </c>
    </row>
    <row r="129" spans="46:60" ht="24.95" customHeight="1" x14ac:dyDescent="0.4">
      <c r="AT129" s="80"/>
      <c r="AY129" s="72" t="s">
        <v>480</v>
      </c>
      <c r="AZ129" s="72" t="s">
        <v>481</v>
      </c>
      <c r="BA129" s="72" t="s">
        <v>137</v>
      </c>
      <c r="BB129" s="72" t="s">
        <v>143</v>
      </c>
      <c r="BC129" s="72" t="s">
        <v>146</v>
      </c>
      <c r="BD129" s="72" t="s">
        <v>158</v>
      </c>
      <c r="BF129" s="72" t="s">
        <v>392</v>
      </c>
      <c r="BG129" s="72" t="str">
        <f t="shared" si="1"/>
        <v>BEVトラック(小型)いすゞエルフ EVZABNJR48AM自家用</v>
      </c>
      <c r="BH129" s="88">
        <v>4751000</v>
      </c>
    </row>
    <row r="130" spans="46:60" ht="24.95" customHeight="1" x14ac:dyDescent="0.4">
      <c r="AT130" s="80"/>
      <c r="AY130" s="72" t="s">
        <v>480</v>
      </c>
      <c r="AZ130" s="72" t="s">
        <v>481</v>
      </c>
      <c r="BA130" s="72" t="s">
        <v>137</v>
      </c>
      <c r="BB130" s="72" t="s">
        <v>143</v>
      </c>
      <c r="BC130" s="72" t="s">
        <v>146</v>
      </c>
      <c r="BD130" s="72" t="s">
        <v>393</v>
      </c>
      <c r="BF130" s="72" t="s">
        <v>28</v>
      </c>
      <c r="BG130" s="72" t="str">
        <f t="shared" si="1"/>
        <v>BEVトラック(小型)いすゞエルフ EVZABNLR48AM事業用</v>
      </c>
      <c r="BH130" s="88">
        <v>5375000</v>
      </c>
    </row>
    <row r="131" spans="46:60" ht="24.95" customHeight="1" x14ac:dyDescent="0.4">
      <c r="AT131" s="80"/>
      <c r="AY131" s="72" t="s">
        <v>480</v>
      </c>
      <c r="AZ131" s="72" t="s">
        <v>481</v>
      </c>
      <c r="BA131" s="72" t="s">
        <v>137</v>
      </c>
      <c r="BB131" s="72" t="s">
        <v>143</v>
      </c>
      <c r="BC131" s="72" t="s">
        <v>146</v>
      </c>
      <c r="BD131" s="72" t="s">
        <v>393</v>
      </c>
      <c r="BF131" s="72" t="s">
        <v>392</v>
      </c>
      <c r="BG131" s="72" t="str">
        <f t="shared" si="1"/>
        <v>BEVトラック(小型)いすゞエルフ EVZABNLR48AM自家用</v>
      </c>
      <c r="BH131" s="88">
        <v>5263000</v>
      </c>
    </row>
    <row r="132" spans="46:60" ht="24.95" customHeight="1" x14ac:dyDescent="0.4">
      <c r="AT132" s="80"/>
      <c r="AY132" s="72" t="s">
        <v>480</v>
      </c>
      <c r="AZ132" s="72" t="s">
        <v>481</v>
      </c>
      <c r="BA132" s="72" t="s">
        <v>137</v>
      </c>
      <c r="BB132" s="72" t="s">
        <v>143</v>
      </c>
      <c r="BC132" s="72" t="s">
        <v>146</v>
      </c>
      <c r="BD132" s="72" t="s">
        <v>394</v>
      </c>
      <c r="BF132" s="72" t="s">
        <v>28</v>
      </c>
      <c r="BG132" s="72" t="str">
        <f t="shared" si="1"/>
        <v>BEVトラック(小型)いすゞエルフ EVZABNPR48AM事業用</v>
      </c>
      <c r="BH132" s="88">
        <v>7800000</v>
      </c>
    </row>
    <row r="133" spans="46:60" ht="24.95" customHeight="1" x14ac:dyDescent="0.4">
      <c r="AT133" s="80"/>
      <c r="AY133" s="72" t="s">
        <v>480</v>
      </c>
      <c r="AZ133" s="72" t="s">
        <v>481</v>
      </c>
      <c r="BA133" s="72" t="s">
        <v>137</v>
      </c>
      <c r="BB133" s="72" t="s">
        <v>143</v>
      </c>
      <c r="BC133" s="72" t="s">
        <v>146</v>
      </c>
      <c r="BD133" s="72" t="s">
        <v>394</v>
      </c>
      <c r="BF133" s="72" t="s">
        <v>29</v>
      </c>
      <c r="BG133" s="72" t="str">
        <f t="shared" si="1"/>
        <v>BEVトラック(小型)いすゞエルフ EVZABNPR48AM自家用</v>
      </c>
      <c r="BH133" s="88">
        <v>7688000</v>
      </c>
    </row>
    <row r="134" spans="46:60" ht="24.95" customHeight="1" x14ac:dyDescent="0.4">
      <c r="AT134" s="80"/>
      <c r="AY134" s="72" t="s">
        <v>480</v>
      </c>
      <c r="AZ134" s="72" t="s">
        <v>481</v>
      </c>
      <c r="BA134" s="72" t="s">
        <v>137</v>
      </c>
      <c r="BB134" s="72" t="s">
        <v>143</v>
      </c>
      <c r="BC134" s="72" t="s">
        <v>146</v>
      </c>
      <c r="BD134" s="72" t="s">
        <v>395</v>
      </c>
      <c r="BF134" s="72" t="s">
        <v>28</v>
      </c>
      <c r="BG134" s="72" t="str">
        <f t="shared" si="1"/>
        <v>BEVトラック(小型)いすゞエルフ EVZABNMR48AM事業用</v>
      </c>
      <c r="BH134" s="88">
        <v>5863000</v>
      </c>
    </row>
    <row r="135" spans="46:60" ht="24.95" customHeight="1" x14ac:dyDescent="0.4">
      <c r="AT135" s="80"/>
      <c r="AY135" s="72" t="s">
        <v>480</v>
      </c>
      <c r="AZ135" s="72" t="s">
        <v>481</v>
      </c>
      <c r="BA135" s="72" t="s">
        <v>137</v>
      </c>
      <c r="BB135" s="72" t="s">
        <v>143</v>
      </c>
      <c r="BC135" s="72" t="s">
        <v>146</v>
      </c>
      <c r="BD135" s="72" t="s">
        <v>395</v>
      </c>
      <c r="BF135" s="72" t="s">
        <v>29</v>
      </c>
      <c r="BG135" s="72" t="str">
        <f t="shared" si="1"/>
        <v>BEVトラック(小型)いすゞエルフ EVZABNMR48AM自家用</v>
      </c>
      <c r="BH135" s="88">
        <v>5751000</v>
      </c>
    </row>
    <row r="136" spans="46:60" ht="24.95" customHeight="1" x14ac:dyDescent="0.4">
      <c r="AT136" s="80"/>
      <c r="AY136" s="72" t="s">
        <v>480</v>
      </c>
      <c r="AZ136" s="72" t="s">
        <v>481</v>
      </c>
      <c r="BA136" s="72" t="s">
        <v>137</v>
      </c>
      <c r="BB136" s="72" t="s">
        <v>143</v>
      </c>
      <c r="BC136" s="72" t="s">
        <v>146</v>
      </c>
      <c r="BD136" s="72" t="s">
        <v>396</v>
      </c>
      <c r="BF136" s="72" t="s">
        <v>28</v>
      </c>
      <c r="BG136" s="72" t="str">
        <f t="shared" si="1"/>
        <v>BEVトラック(小型)いすゞエルフ EVZABNKR48AM事業用</v>
      </c>
      <c r="BH136" s="88">
        <v>5866000</v>
      </c>
    </row>
    <row r="137" spans="46:60" ht="24.95" customHeight="1" x14ac:dyDescent="0.4">
      <c r="AT137" s="80"/>
      <c r="AY137" s="72" t="s">
        <v>480</v>
      </c>
      <c r="AZ137" s="72" t="s">
        <v>481</v>
      </c>
      <c r="BA137" s="72" t="s">
        <v>137</v>
      </c>
      <c r="BB137" s="72" t="s">
        <v>143</v>
      </c>
      <c r="BC137" s="72" t="s">
        <v>146</v>
      </c>
      <c r="BD137" s="72" t="s">
        <v>396</v>
      </c>
      <c r="BF137" s="72" t="s">
        <v>29</v>
      </c>
      <c r="BG137" s="72" t="str">
        <f t="shared" si="1"/>
        <v>BEVトラック(小型)いすゞエルフ EVZABNKR48AM自家用</v>
      </c>
      <c r="BH137" s="88">
        <v>5754000</v>
      </c>
    </row>
    <row r="138" spans="46:60" ht="24.95" customHeight="1" x14ac:dyDescent="0.4">
      <c r="AT138" s="80"/>
      <c r="AY138" s="72" t="s">
        <v>484</v>
      </c>
      <c r="AZ138" s="72" t="s">
        <v>481</v>
      </c>
      <c r="BA138" s="72" t="s">
        <v>137</v>
      </c>
      <c r="BB138" s="72" t="s">
        <v>144</v>
      </c>
      <c r="BC138" s="72" t="s">
        <v>153</v>
      </c>
      <c r="BD138" s="72" t="s">
        <v>397</v>
      </c>
      <c r="BF138" s="72" t="s">
        <v>28</v>
      </c>
      <c r="BG138" s="72" t="str">
        <f t="shared" si="1"/>
        <v>FCVトラック(小型)いすゞFC小型トラック2RGNPR88AN改事業用</v>
      </c>
      <c r="BH138" s="88">
        <v>24939000</v>
      </c>
    </row>
    <row r="139" spans="46:60" ht="24.95" customHeight="1" x14ac:dyDescent="0.4">
      <c r="AY139" s="72" t="s">
        <v>484</v>
      </c>
      <c r="AZ139" s="72" t="s">
        <v>481</v>
      </c>
      <c r="BA139" s="72" t="s">
        <v>137</v>
      </c>
      <c r="BB139" s="72" t="s">
        <v>144</v>
      </c>
      <c r="BC139" s="72" t="s">
        <v>153</v>
      </c>
      <c r="BD139" s="72" t="s">
        <v>397</v>
      </c>
      <c r="BF139" s="72" t="s">
        <v>29</v>
      </c>
      <c r="BG139" s="72" t="str">
        <f t="shared" si="1"/>
        <v>FCVトラック(小型)いすゞFC小型トラック2RGNPR88AN改自家用</v>
      </c>
      <c r="BH139" s="88">
        <v>24827000</v>
      </c>
    </row>
    <row r="140" spans="46:60" ht="24.95" customHeight="1" x14ac:dyDescent="0.4">
      <c r="AY140" s="72" t="s">
        <v>484</v>
      </c>
      <c r="AZ140" s="72" t="s">
        <v>481</v>
      </c>
      <c r="BA140" s="72" t="s">
        <v>138</v>
      </c>
      <c r="BB140" s="72" t="s">
        <v>144</v>
      </c>
      <c r="BC140" s="72" t="s">
        <v>153</v>
      </c>
      <c r="BD140" s="72" t="s">
        <v>397</v>
      </c>
      <c r="BF140" s="72" t="s">
        <v>28</v>
      </c>
      <c r="BG140" s="72" t="str">
        <f t="shared" si="1"/>
        <v>FCVトラック(小型)トヨタFC小型トラック2RGNPR88AN改事業用</v>
      </c>
      <c r="BH140" s="88">
        <v>24992000</v>
      </c>
    </row>
    <row r="141" spans="46:60" ht="24.95" customHeight="1" x14ac:dyDescent="0.4">
      <c r="AY141" s="72" t="s">
        <v>484</v>
      </c>
      <c r="AZ141" s="72" t="s">
        <v>481</v>
      </c>
      <c r="BA141" s="72" t="s">
        <v>138</v>
      </c>
      <c r="BB141" s="72" t="s">
        <v>144</v>
      </c>
      <c r="BC141" s="72" t="s">
        <v>153</v>
      </c>
      <c r="BD141" s="72" t="s">
        <v>397</v>
      </c>
      <c r="BF141" s="72" t="s">
        <v>29</v>
      </c>
      <c r="BG141" s="72" t="str">
        <f t="shared" si="1"/>
        <v>FCVトラック(小型)トヨタFC小型トラック2RGNPR88AN改自家用</v>
      </c>
      <c r="BH141" s="88">
        <v>24880000</v>
      </c>
    </row>
    <row r="142" spans="46:60" ht="24.95" customHeight="1" x14ac:dyDescent="0.4">
      <c r="AY142" s="72" t="s">
        <v>480</v>
      </c>
      <c r="AZ142" s="72" t="s">
        <v>482</v>
      </c>
      <c r="BA142" s="72" t="s">
        <v>424</v>
      </c>
      <c r="BB142" s="72" t="s">
        <v>425</v>
      </c>
      <c r="BD142" s="72" t="s">
        <v>426</v>
      </c>
      <c r="BF142" s="72" t="s">
        <v>28</v>
      </c>
      <c r="BG142" s="72" t="str">
        <f t="shared" si="1"/>
        <v>BEV軽自動車(バン)柳州五菱or不明FKVfumei事業用</v>
      </c>
      <c r="BH142" s="88">
        <v>1370000</v>
      </c>
    </row>
    <row r="143" spans="46:60" ht="24.95" customHeight="1" x14ac:dyDescent="0.4"/>
    <row r="144" spans="46:60" ht="24.95" customHeight="1" x14ac:dyDescent="0.4"/>
    <row r="145" ht="24.95" customHeight="1" x14ac:dyDescent="0.4"/>
    <row r="146" ht="24.95" customHeight="1" x14ac:dyDescent="0.4"/>
    <row r="147" ht="24.95" customHeight="1" x14ac:dyDescent="0.4"/>
    <row r="148" ht="24.95" customHeight="1" x14ac:dyDescent="0.4"/>
    <row r="149" ht="24.95" customHeight="1" x14ac:dyDescent="0.4"/>
    <row r="150" ht="24.95" customHeight="1" x14ac:dyDescent="0.4"/>
    <row r="151" ht="24.95" customHeight="1" x14ac:dyDescent="0.4"/>
    <row r="152" ht="24.95" customHeight="1" x14ac:dyDescent="0.4"/>
    <row r="153" ht="24.95" customHeight="1" x14ac:dyDescent="0.4"/>
    <row r="154" ht="24.95" customHeight="1" x14ac:dyDescent="0.4"/>
    <row r="155" ht="24.95" customHeight="1" x14ac:dyDescent="0.4"/>
    <row r="156" ht="24.95" customHeight="1" x14ac:dyDescent="0.4"/>
    <row r="157" ht="24.95" customHeight="1" x14ac:dyDescent="0.4"/>
    <row r="158" ht="24.95" customHeight="1" x14ac:dyDescent="0.4"/>
    <row r="159" ht="24.95" customHeight="1" x14ac:dyDescent="0.4"/>
    <row r="160" ht="24.95" customHeight="1" x14ac:dyDescent="0.4"/>
    <row r="161" ht="24.95" customHeight="1" x14ac:dyDescent="0.4"/>
    <row r="162" ht="24.95" customHeight="1" x14ac:dyDescent="0.4"/>
    <row r="163" ht="24.95" customHeight="1" x14ac:dyDescent="0.4"/>
    <row r="164" ht="24.95" customHeight="1" x14ac:dyDescent="0.4"/>
    <row r="165" ht="24.95" customHeight="1" x14ac:dyDescent="0.4"/>
    <row r="166" ht="24.95" customHeight="1" x14ac:dyDescent="0.4"/>
    <row r="167" ht="24.95" customHeight="1" x14ac:dyDescent="0.4"/>
    <row r="168" ht="24.95" customHeight="1" x14ac:dyDescent="0.4"/>
    <row r="169" ht="24.95" customHeight="1" x14ac:dyDescent="0.4"/>
    <row r="170" ht="24.95" customHeight="1" x14ac:dyDescent="0.4"/>
    <row r="171" ht="24.95" customHeight="1" x14ac:dyDescent="0.4"/>
    <row r="172" ht="24.95" customHeight="1" x14ac:dyDescent="0.4"/>
    <row r="173" ht="24.95" customHeight="1" x14ac:dyDescent="0.4"/>
    <row r="174" ht="24.95" customHeight="1" x14ac:dyDescent="0.4"/>
    <row r="175" ht="24.95" customHeight="1" x14ac:dyDescent="0.4"/>
    <row r="176" ht="24.95" customHeight="1" x14ac:dyDescent="0.4"/>
    <row r="177" ht="24.95" customHeight="1" x14ac:dyDescent="0.4"/>
  </sheetData>
  <sheetProtection algorithmName="SHA-512" hashValue="etnwgNd5b9cYszN9W5LmSjnXvtCXyjBHZbex4OzAYguvUeF3MPVqUYmswDN9hcx7/s/ppuk1wmQGVn4w0f89UA==" saltValue="1i0VM/vAPkS0dgiG3i9nwQ==" spinCount="100000" sheet="1" objects="1" scenarios="1"/>
  <mergeCells count="142">
    <mergeCell ref="A8:C8"/>
    <mergeCell ref="D8:R8"/>
    <mergeCell ref="D39:R39"/>
    <mergeCell ref="A48:R48"/>
    <mergeCell ref="A51:C51"/>
    <mergeCell ref="A50:C50"/>
    <mergeCell ref="A39:C39"/>
    <mergeCell ref="A49:C49"/>
    <mergeCell ref="A38:C38"/>
    <mergeCell ref="D38:E38"/>
    <mergeCell ref="G38:J38"/>
    <mergeCell ref="D40:Q40"/>
    <mergeCell ref="A40:C40"/>
    <mergeCell ref="A41:C41"/>
    <mergeCell ref="A42:C42"/>
    <mergeCell ref="D42:R42"/>
    <mergeCell ref="A43:C43"/>
    <mergeCell ref="D43:R43"/>
    <mergeCell ref="A44:C44"/>
    <mergeCell ref="D44:R44"/>
    <mergeCell ref="A45:C45"/>
    <mergeCell ref="D45:R45"/>
    <mergeCell ref="D31:R31"/>
    <mergeCell ref="D32:J32"/>
    <mergeCell ref="D34:R34"/>
    <mergeCell ref="D35:R35"/>
    <mergeCell ref="D36:R36"/>
    <mergeCell ref="D37:J37"/>
    <mergeCell ref="L37:R37"/>
    <mergeCell ref="D24:R24"/>
    <mergeCell ref="D25:R25"/>
    <mergeCell ref="D26:R26"/>
    <mergeCell ref="D27:R27"/>
    <mergeCell ref="D14:R14"/>
    <mergeCell ref="D15:R15"/>
    <mergeCell ref="A23:C23"/>
    <mergeCell ref="L32:R32"/>
    <mergeCell ref="D33:R33"/>
    <mergeCell ref="A24:C24"/>
    <mergeCell ref="A22:R22"/>
    <mergeCell ref="D23:E23"/>
    <mergeCell ref="G23:J23"/>
    <mergeCell ref="D28:R28"/>
    <mergeCell ref="D29:R29"/>
    <mergeCell ref="D30:R30"/>
    <mergeCell ref="A16:C16"/>
    <mergeCell ref="A17:C17"/>
    <mergeCell ref="A18:C18"/>
    <mergeCell ref="A19:C19"/>
    <mergeCell ref="A20:C20"/>
    <mergeCell ref="D16:R16"/>
    <mergeCell ref="D17:R17"/>
    <mergeCell ref="D18:R18"/>
    <mergeCell ref="D19:R19"/>
    <mergeCell ref="D20:R20"/>
    <mergeCell ref="D9:R9"/>
    <mergeCell ref="D10:R10"/>
    <mergeCell ref="D11:R11"/>
    <mergeCell ref="A9:C9"/>
    <mergeCell ref="A10:C10"/>
    <mergeCell ref="A11:C11"/>
    <mergeCell ref="A12:C12"/>
    <mergeCell ref="D12:R12"/>
    <mergeCell ref="A37:C37"/>
    <mergeCell ref="A36:C36"/>
    <mergeCell ref="A25:C25"/>
    <mergeCell ref="A26:C26"/>
    <mergeCell ref="A31:C31"/>
    <mergeCell ref="A32:C32"/>
    <mergeCell ref="A33:C33"/>
    <mergeCell ref="A34:C34"/>
    <mergeCell ref="A35:C35"/>
    <mergeCell ref="A27:C27"/>
    <mergeCell ref="A28:C28"/>
    <mergeCell ref="A29:C29"/>
    <mergeCell ref="A30:C30"/>
    <mergeCell ref="A13:C13"/>
    <mergeCell ref="A14:C14"/>
    <mergeCell ref="A15:C15"/>
    <mergeCell ref="D80:Q80"/>
    <mergeCell ref="D81:Q81"/>
    <mergeCell ref="D41:Q41"/>
    <mergeCell ref="A76:C76"/>
    <mergeCell ref="D76:Q76"/>
    <mergeCell ref="A80:C80"/>
    <mergeCell ref="A81:C81"/>
    <mergeCell ref="A78:R78"/>
    <mergeCell ref="A66:C66"/>
    <mergeCell ref="D66:R66"/>
    <mergeCell ref="A79:C79"/>
    <mergeCell ref="D72:I72"/>
    <mergeCell ref="J72:K72"/>
    <mergeCell ref="L72:R72"/>
    <mergeCell ref="D74:Q74"/>
    <mergeCell ref="D79:Q79"/>
    <mergeCell ref="A65:C65"/>
    <mergeCell ref="D65:R65"/>
    <mergeCell ref="A59:C59"/>
    <mergeCell ref="D64:R64"/>
    <mergeCell ref="A74:C74"/>
    <mergeCell ref="A75:C75"/>
    <mergeCell ref="D75:Q75"/>
    <mergeCell ref="D70:R70"/>
    <mergeCell ref="A46:C46"/>
    <mergeCell ref="D46:R46"/>
    <mergeCell ref="A55:C55"/>
    <mergeCell ref="D63:R63"/>
    <mergeCell ref="A58:C58"/>
    <mergeCell ref="A63:C63"/>
    <mergeCell ref="A62:R62"/>
    <mergeCell ref="A67:C67"/>
    <mergeCell ref="D67:R67"/>
    <mergeCell ref="A64:C64"/>
    <mergeCell ref="D55:Q55"/>
    <mergeCell ref="D57:R57"/>
    <mergeCell ref="D58:R58"/>
    <mergeCell ref="D59:R59"/>
    <mergeCell ref="A56:C56"/>
    <mergeCell ref="D49:E49"/>
    <mergeCell ref="G49:J49"/>
    <mergeCell ref="D54:Q54"/>
    <mergeCell ref="A54:C54"/>
    <mergeCell ref="D50:R50"/>
    <mergeCell ref="D51:R51"/>
    <mergeCell ref="A52:C52"/>
    <mergeCell ref="A53:C53"/>
    <mergeCell ref="D52:R52"/>
    <mergeCell ref="D53:R53"/>
    <mergeCell ref="A57:C57"/>
    <mergeCell ref="D56:R56"/>
    <mergeCell ref="D73:R73"/>
    <mergeCell ref="A71:C71"/>
    <mergeCell ref="A72:C72"/>
    <mergeCell ref="A73:C73"/>
    <mergeCell ref="D68:R68"/>
    <mergeCell ref="A68:C68"/>
    <mergeCell ref="A69:C69"/>
    <mergeCell ref="D69:R69"/>
    <mergeCell ref="A70:C70"/>
    <mergeCell ref="D71:R71"/>
    <mergeCell ref="A60:C60"/>
    <mergeCell ref="D60:R60"/>
  </mergeCells>
  <phoneticPr fontId="1"/>
  <conditionalFormatting sqref="D9:R9">
    <cfRule type="expression" dxfId="154" priority="449">
      <formula>$D$9=""</formula>
    </cfRule>
  </conditionalFormatting>
  <conditionalFormatting sqref="D11:R11">
    <cfRule type="expression" dxfId="153" priority="447">
      <formula>$D$11=""</formula>
    </cfRule>
  </conditionalFormatting>
  <conditionalFormatting sqref="D23:E23">
    <cfRule type="expression" dxfId="152" priority="444">
      <formula>$D$23=""</formula>
    </cfRule>
  </conditionalFormatting>
  <conditionalFormatting sqref="G23:J23">
    <cfRule type="expression" dxfId="151" priority="443">
      <formula>$G$23=""</formula>
    </cfRule>
  </conditionalFormatting>
  <conditionalFormatting sqref="D24:R24">
    <cfRule type="expression" dxfId="150" priority="442">
      <formula>$D$24=""</formula>
    </cfRule>
  </conditionalFormatting>
  <conditionalFormatting sqref="D25:R25">
    <cfRule type="expression" dxfId="149" priority="441">
      <formula>$D$25=""</formula>
    </cfRule>
  </conditionalFormatting>
  <conditionalFormatting sqref="D26:R26">
    <cfRule type="expression" dxfId="148" priority="440">
      <formula>$D$26=""</formula>
    </cfRule>
  </conditionalFormatting>
  <conditionalFormatting sqref="D27:R27">
    <cfRule type="expression" dxfId="147" priority="439">
      <formula>$D$27=""</formula>
    </cfRule>
  </conditionalFormatting>
  <conditionalFormatting sqref="D28:R28">
    <cfRule type="expression" dxfId="146" priority="438">
      <formula>$D$28=""</formula>
    </cfRule>
  </conditionalFormatting>
  <conditionalFormatting sqref="D29:R29">
    <cfRule type="expression" dxfId="145" priority="437">
      <formula>$D$29=""</formula>
    </cfRule>
  </conditionalFormatting>
  <conditionalFormatting sqref="D30:R30">
    <cfRule type="expression" dxfId="144" priority="436">
      <formula>$D$30=""</formula>
    </cfRule>
  </conditionalFormatting>
  <conditionalFormatting sqref="D31:R31">
    <cfRule type="expression" dxfId="143" priority="435">
      <formula>$D$31=""</formula>
    </cfRule>
  </conditionalFormatting>
  <conditionalFormatting sqref="D32:J32">
    <cfRule type="expression" dxfId="142" priority="434">
      <formula>$D$32=""</formula>
    </cfRule>
  </conditionalFormatting>
  <conditionalFormatting sqref="L32:R32">
    <cfRule type="expression" dxfId="141" priority="433">
      <formula>$L$32=""</formula>
    </cfRule>
  </conditionalFormatting>
  <conditionalFormatting sqref="D33:R33">
    <cfRule type="expression" dxfId="140" priority="432">
      <formula>$D$33=""</formula>
    </cfRule>
  </conditionalFormatting>
  <conditionalFormatting sqref="D34:R34">
    <cfRule type="expression" dxfId="139" priority="431">
      <formula>$D$34=""</formula>
    </cfRule>
  </conditionalFormatting>
  <conditionalFormatting sqref="D35:R35">
    <cfRule type="expression" dxfId="138" priority="430">
      <formula>$D$35=""</formula>
    </cfRule>
  </conditionalFormatting>
  <conditionalFormatting sqref="D36:R36">
    <cfRule type="expression" dxfId="137" priority="429">
      <formula>$D$36=""</formula>
    </cfRule>
  </conditionalFormatting>
  <conditionalFormatting sqref="D37:J37">
    <cfRule type="expression" dxfId="136" priority="428">
      <formula>$D$37=""</formula>
    </cfRule>
  </conditionalFormatting>
  <conditionalFormatting sqref="L37:R37">
    <cfRule type="expression" dxfId="135" priority="427">
      <formula>$L$37=""</formula>
    </cfRule>
  </conditionalFormatting>
  <conditionalFormatting sqref="D49:E49">
    <cfRule type="expression" dxfId="134" priority="410">
      <formula>$D$49&lt;&gt;""</formula>
    </cfRule>
    <cfRule type="expression" dxfId="133" priority="411">
      <formula>D8="リース"</formula>
    </cfRule>
    <cfRule type="expression" dxfId="132" priority="412">
      <formula>$D$49=""</formula>
    </cfRule>
  </conditionalFormatting>
  <conditionalFormatting sqref="G49:J49">
    <cfRule type="expression" dxfId="131" priority="399">
      <formula>$G$49&lt;&gt;""</formula>
    </cfRule>
    <cfRule type="expression" dxfId="130" priority="400">
      <formula>D8="リース"</formula>
    </cfRule>
    <cfRule type="expression" dxfId="129" priority="401">
      <formula>$G$49=""</formula>
    </cfRule>
  </conditionalFormatting>
  <conditionalFormatting sqref="D50:R50">
    <cfRule type="expression" dxfId="128" priority="396">
      <formula>$D$50&lt;&gt;""</formula>
    </cfRule>
    <cfRule type="expression" dxfId="127" priority="397">
      <formula>D8="リース"</formula>
    </cfRule>
    <cfRule type="expression" dxfId="126" priority="398">
      <formula>$D$50=""</formula>
    </cfRule>
  </conditionalFormatting>
  <conditionalFormatting sqref="D63:R63">
    <cfRule type="expression" dxfId="125" priority="369">
      <formula>$D$63=""</formula>
    </cfRule>
  </conditionalFormatting>
  <conditionalFormatting sqref="D64:R64">
    <cfRule type="expression" dxfId="124" priority="368">
      <formula>$D$64=""</formula>
    </cfRule>
  </conditionalFormatting>
  <conditionalFormatting sqref="D65:R65">
    <cfRule type="expression" dxfId="123" priority="367">
      <formula>$D$65=""</formula>
    </cfRule>
  </conditionalFormatting>
  <conditionalFormatting sqref="D66:R66">
    <cfRule type="expression" dxfId="122" priority="347">
      <formula>$D$66="有り"</formula>
    </cfRule>
    <cfRule type="expression" dxfId="121" priority="366">
      <formula>$D$66=""</formula>
    </cfRule>
  </conditionalFormatting>
  <conditionalFormatting sqref="D67:R67">
    <cfRule type="expression" dxfId="120" priority="365">
      <formula>$D$67=""</formula>
    </cfRule>
  </conditionalFormatting>
  <conditionalFormatting sqref="D68:R68">
    <cfRule type="expression" dxfId="119" priority="364">
      <formula>$D$68=""</formula>
    </cfRule>
  </conditionalFormatting>
  <conditionalFormatting sqref="D69:R69">
    <cfRule type="expression" dxfId="118" priority="363">
      <formula>$D$69=""</formula>
    </cfRule>
  </conditionalFormatting>
  <conditionalFormatting sqref="D70:R70">
    <cfRule type="expression" dxfId="117" priority="362">
      <formula>$D$70=""</formula>
    </cfRule>
  </conditionalFormatting>
  <conditionalFormatting sqref="D71:R71">
    <cfRule type="expression" dxfId="116" priority="361">
      <formula>$D$71=""</formula>
    </cfRule>
  </conditionalFormatting>
  <conditionalFormatting sqref="D72:I72">
    <cfRule type="expression" dxfId="115" priority="360">
      <formula>$D$72=""</formula>
    </cfRule>
  </conditionalFormatting>
  <conditionalFormatting sqref="L72:R72">
    <cfRule type="expression" dxfId="114" priority="359">
      <formula>$L$72=""</formula>
    </cfRule>
  </conditionalFormatting>
  <conditionalFormatting sqref="D73:R73">
    <cfRule type="expression" dxfId="113" priority="355">
      <formula>$D$73&lt;&gt;""</formula>
    </cfRule>
    <cfRule type="expression" dxfId="112" priority="356">
      <formula>$L$72="FEBVK"</formula>
    </cfRule>
    <cfRule type="expression" dxfId="111" priority="357">
      <formula>$L$72="FEAVK"</formula>
    </cfRule>
    <cfRule type="expression" dxfId="110" priority="358">
      <formula>$D$73=""</formula>
    </cfRule>
  </conditionalFormatting>
  <conditionalFormatting sqref="D74:R74">
    <cfRule type="expression" dxfId="109" priority="352">
      <formula>$D$74=""</formula>
    </cfRule>
  </conditionalFormatting>
  <conditionalFormatting sqref="A48:R48">
    <cfRule type="expression" dxfId="108" priority="320">
      <formula>D8="買取"</formula>
    </cfRule>
  </conditionalFormatting>
  <conditionalFormatting sqref="D51:R51">
    <cfRule type="expression" dxfId="107" priority="393">
      <formula>$D$51&lt;&gt;""</formula>
    </cfRule>
    <cfRule type="expression" dxfId="106" priority="394">
      <formula>D8="リース"</formula>
    </cfRule>
    <cfRule type="expression" dxfId="105" priority="395">
      <formula>$D$51=""</formula>
    </cfRule>
  </conditionalFormatting>
  <conditionalFormatting sqref="D52:R52">
    <cfRule type="expression" dxfId="104" priority="315">
      <formula>$D$52&lt;&gt;""</formula>
    </cfRule>
    <cfRule type="expression" dxfId="103" priority="316">
      <formula>D8="リース"</formula>
    </cfRule>
    <cfRule type="expression" dxfId="102" priority="317">
      <formula>$D$52=""</formula>
    </cfRule>
  </conditionalFormatting>
  <conditionalFormatting sqref="D53:R53">
    <cfRule type="expression" dxfId="101" priority="312">
      <formula>$D$53&lt;&gt;""</formula>
    </cfRule>
    <cfRule type="expression" dxfId="100" priority="313">
      <formula>D8="リース"</formula>
    </cfRule>
    <cfRule type="expression" dxfId="99" priority="314">
      <formula>$D$53=""</formula>
    </cfRule>
  </conditionalFormatting>
  <conditionalFormatting sqref="D12:R12">
    <cfRule type="expression" dxfId="98" priority="310">
      <formula>$D$12=""</formula>
    </cfRule>
  </conditionalFormatting>
  <conditionalFormatting sqref="D14:R14">
    <cfRule type="expression" dxfId="97" priority="301">
      <formula>$D$14=""</formula>
    </cfRule>
  </conditionalFormatting>
  <conditionalFormatting sqref="D8:R8">
    <cfRule type="expression" dxfId="96" priority="298">
      <formula>$D$8=""</formula>
    </cfRule>
  </conditionalFormatting>
  <conditionalFormatting sqref="D40:R40">
    <cfRule type="expression" dxfId="95" priority="295">
      <formula>$D$40&lt;&gt;""</formula>
    </cfRule>
    <cfRule type="expression" dxfId="94" priority="296">
      <formula>$D$8="買取"</formula>
    </cfRule>
    <cfRule type="expression" dxfId="93" priority="297">
      <formula>$D$40=""</formula>
    </cfRule>
  </conditionalFormatting>
  <conditionalFormatting sqref="D41:R41">
    <cfRule type="expression" dxfId="92" priority="290">
      <formula>$D$41&lt;&gt;""</formula>
    </cfRule>
    <cfRule type="expression" dxfId="91" priority="291">
      <formula>$D$8="買取"</formula>
    </cfRule>
    <cfRule type="expression" dxfId="90" priority="292">
      <formula>$D$41=""</formula>
    </cfRule>
  </conditionalFormatting>
  <conditionalFormatting sqref="A41:C41">
    <cfRule type="expression" dxfId="89" priority="287">
      <formula>$D$41&lt;&gt;""</formula>
    </cfRule>
    <cfRule type="expression" dxfId="88" priority="288">
      <formula>$D$8="買取"</formula>
    </cfRule>
    <cfRule type="expression" dxfId="87" priority="289">
      <formula>$D$41=""</formula>
    </cfRule>
  </conditionalFormatting>
  <conditionalFormatting sqref="A40:C40">
    <cfRule type="expression" dxfId="86" priority="284">
      <formula>$D$40&lt;&gt;""</formula>
    </cfRule>
    <cfRule type="expression" dxfId="85" priority="285">
      <formula>$D$8="買取"</formula>
    </cfRule>
    <cfRule type="expression" dxfId="84" priority="286">
      <formula>$D$40=""</formula>
    </cfRule>
  </conditionalFormatting>
  <conditionalFormatting sqref="D42:R42">
    <cfRule type="expression" dxfId="83" priority="281">
      <formula>$D$42&lt;&gt;""</formula>
    </cfRule>
    <cfRule type="expression" dxfId="82" priority="282">
      <formula>$D$8="買取"</formula>
    </cfRule>
    <cfRule type="expression" dxfId="81" priority="283">
      <formula>$D$42=""</formula>
    </cfRule>
  </conditionalFormatting>
  <conditionalFormatting sqref="A42:C42">
    <cfRule type="expression" dxfId="80" priority="279">
      <formula>$D$8="買取"</formula>
    </cfRule>
    <cfRule type="expression" dxfId="79" priority="280">
      <formula>$D$42=""</formula>
    </cfRule>
  </conditionalFormatting>
  <conditionalFormatting sqref="D43:R43">
    <cfRule type="expression" dxfId="78" priority="276">
      <formula>$D$43&lt;&gt;""</formula>
    </cfRule>
    <cfRule type="expression" dxfId="77" priority="277">
      <formula>$D$42="１４.その他"</formula>
    </cfRule>
    <cfRule type="expression" dxfId="76" priority="278">
      <formula>$D$43=""</formula>
    </cfRule>
  </conditionalFormatting>
  <conditionalFormatting sqref="A43:C43">
    <cfRule type="expression" dxfId="75" priority="274">
      <formula>$D$42="１４.その他"</formula>
    </cfRule>
    <cfRule type="expression" dxfId="74" priority="275">
      <formula>$D$43=""</formula>
    </cfRule>
  </conditionalFormatting>
  <conditionalFormatting sqref="D38:E38">
    <cfRule type="expression" dxfId="73" priority="273">
      <formula>$D$38=""</formula>
    </cfRule>
  </conditionalFormatting>
  <conditionalFormatting sqref="G38:J38">
    <cfRule type="expression" dxfId="72" priority="272">
      <formula>$G$38=""</formula>
    </cfRule>
  </conditionalFormatting>
  <conditionalFormatting sqref="D39:R39">
    <cfRule type="expression" dxfId="71" priority="271">
      <formula>$D$39=""</formula>
    </cfRule>
  </conditionalFormatting>
  <conditionalFormatting sqref="A44:R44">
    <cfRule type="expression" dxfId="70" priority="270">
      <formula>$D$44=""</formula>
    </cfRule>
  </conditionalFormatting>
  <conditionalFormatting sqref="D44:R44">
    <cfRule type="expression" dxfId="69" priority="267">
      <formula>$D$44&lt;&gt;""</formula>
    </cfRule>
    <cfRule type="expression" dxfId="68" priority="269">
      <formula>$D$8="買取"</formula>
    </cfRule>
  </conditionalFormatting>
  <conditionalFormatting sqref="A44:C44">
    <cfRule type="expression" dxfId="67" priority="268">
      <formula>$D$8="買取"</formula>
    </cfRule>
  </conditionalFormatting>
  <conditionalFormatting sqref="D45:R45">
    <cfRule type="expression" dxfId="66" priority="264">
      <formula>$D$45&lt;&gt;""</formula>
    </cfRule>
    <cfRule type="expression" dxfId="65" priority="265">
      <formula>$D$44="１０.その他"</formula>
    </cfRule>
    <cfRule type="expression" dxfId="64" priority="266">
      <formula>$D$45=""</formula>
    </cfRule>
  </conditionalFormatting>
  <conditionalFormatting sqref="A45:C45">
    <cfRule type="expression" dxfId="63" priority="262">
      <formula>$D$44="１０.その他"</formula>
    </cfRule>
    <cfRule type="expression" dxfId="62" priority="263">
      <formula>$D$45=""</formula>
    </cfRule>
  </conditionalFormatting>
  <conditionalFormatting sqref="D46:R46">
    <cfRule type="expression" dxfId="61" priority="259">
      <formula>$D$46&lt;&gt;""</formula>
    </cfRule>
    <cfRule type="expression" dxfId="60" priority="260">
      <formula>$D$8="買取"</formula>
    </cfRule>
    <cfRule type="expression" dxfId="59" priority="261">
      <formula>$D$46=""</formula>
    </cfRule>
  </conditionalFormatting>
  <conditionalFormatting sqref="A46:C46">
    <cfRule type="expression" dxfId="58" priority="257">
      <formula>$D$8="買取"</formula>
    </cfRule>
    <cfRule type="expression" dxfId="57" priority="258">
      <formula>$D$46=""</formula>
    </cfRule>
  </conditionalFormatting>
  <conditionalFormatting sqref="D54:R54">
    <cfRule type="expression" dxfId="56" priority="254">
      <formula>$D$54&lt;&gt;""</formula>
    </cfRule>
    <cfRule type="expression" dxfId="55" priority="255">
      <formula>$D$8="リース"</formula>
    </cfRule>
    <cfRule type="expression" dxfId="54" priority="256">
      <formula>$D$54=""</formula>
    </cfRule>
  </conditionalFormatting>
  <conditionalFormatting sqref="D55:R55">
    <cfRule type="expression" dxfId="53" priority="251">
      <formula>$D$55&lt;&gt;""</formula>
    </cfRule>
    <cfRule type="expression" dxfId="52" priority="252">
      <formula>$D$8="リース"</formula>
    </cfRule>
    <cfRule type="expression" dxfId="51" priority="253">
      <formula>$D$55=""</formula>
    </cfRule>
  </conditionalFormatting>
  <conditionalFormatting sqref="D56:R56">
    <cfRule type="expression" dxfId="50" priority="248">
      <formula>$D$56&lt;&gt;""</formula>
    </cfRule>
    <cfRule type="expression" dxfId="49" priority="249">
      <formula>$D$8="リース"</formula>
    </cfRule>
    <cfRule type="expression" dxfId="48" priority="250">
      <formula>$D$56=""</formula>
    </cfRule>
  </conditionalFormatting>
  <conditionalFormatting sqref="D57:R57">
    <cfRule type="expression" dxfId="47" priority="245">
      <formula>$D$57&lt;&gt;""</formula>
    </cfRule>
    <cfRule type="expression" dxfId="46" priority="246">
      <formula>$D$56="１４.その他"</formula>
    </cfRule>
    <cfRule type="expression" dxfId="45" priority="247">
      <formula>$D$57=""</formula>
    </cfRule>
  </conditionalFormatting>
  <conditionalFormatting sqref="D58:R58">
    <cfRule type="expression" dxfId="44" priority="242">
      <formula>$D$58&lt;&gt;""</formula>
    </cfRule>
    <cfRule type="expression" dxfId="43" priority="243">
      <formula>$D$8="リース"</formula>
    </cfRule>
    <cfRule type="expression" dxfId="42" priority="244">
      <formula>$D$58=""</formula>
    </cfRule>
  </conditionalFormatting>
  <conditionalFormatting sqref="D59:R59">
    <cfRule type="expression" dxfId="41" priority="239">
      <formula>$D$59&lt;&gt;""</formula>
    </cfRule>
    <cfRule type="expression" dxfId="40" priority="240">
      <formula>$D$58="１０.その他"</formula>
    </cfRule>
    <cfRule type="expression" dxfId="39" priority="241">
      <formula>$D$59=""</formula>
    </cfRule>
  </conditionalFormatting>
  <conditionalFormatting sqref="D60:R60">
    <cfRule type="expression" dxfId="38" priority="236">
      <formula>$D$60&lt;&gt;""</formula>
    </cfRule>
    <cfRule type="expression" dxfId="37" priority="237">
      <formula>$D$8="リース"</formula>
    </cfRule>
    <cfRule type="expression" dxfId="36" priority="238">
      <formula>$D$60=""</formula>
    </cfRule>
  </conditionalFormatting>
  <conditionalFormatting sqref="A49:C49">
    <cfRule type="expression" dxfId="35" priority="234">
      <formula>$D$8="買取"</formula>
    </cfRule>
    <cfRule type="expression" dxfId="34" priority="235">
      <formula>$D$8=""</formula>
    </cfRule>
  </conditionalFormatting>
  <conditionalFormatting sqref="A50:C50">
    <cfRule type="expression" dxfId="33" priority="232">
      <formula>$D$8="買取"</formula>
    </cfRule>
    <cfRule type="expression" dxfId="32" priority="233">
      <formula>$D$8=""</formula>
    </cfRule>
  </conditionalFormatting>
  <conditionalFormatting sqref="A51:C51">
    <cfRule type="expression" dxfId="31" priority="230">
      <formula>$D$8="買取"</formula>
    </cfRule>
    <cfRule type="expression" dxfId="30" priority="231">
      <formula>$D$8=""</formula>
    </cfRule>
  </conditionalFormatting>
  <conditionalFormatting sqref="A52:C52">
    <cfRule type="expression" dxfId="29" priority="228">
      <formula>$D$8="買取"</formula>
    </cfRule>
    <cfRule type="expression" dxfId="28" priority="229">
      <formula>$D$8=""</formula>
    </cfRule>
  </conditionalFormatting>
  <conditionalFormatting sqref="A53:C53">
    <cfRule type="expression" dxfId="27" priority="226">
      <formula>$D$8="買取"</formula>
    </cfRule>
    <cfRule type="expression" dxfId="26" priority="227">
      <formula>$D$8=""</formula>
    </cfRule>
  </conditionalFormatting>
  <conditionalFormatting sqref="A54:C54">
    <cfRule type="expression" dxfId="25" priority="224">
      <formula>$D$8="買取"</formula>
    </cfRule>
    <cfRule type="expression" dxfId="24" priority="225">
      <formula>$D$8=""</formula>
    </cfRule>
  </conditionalFormatting>
  <conditionalFormatting sqref="A55:C55">
    <cfRule type="expression" dxfId="23" priority="222">
      <formula>$D$8="買取"</formula>
    </cfRule>
    <cfRule type="expression" dxfId="22" priority="223">
      <formula>$D$8=""</formula>
    </cfRule>
  </conditionalFormatting>
  <conditionalFormatting sqref="A56:C56">
    <cfRule type="expression" dxfId="21" priority="220">
      <formula>$D$8="買取"</formula>
    </cfRule>
    <cfRule type="expression" dxfId="20" priority="221">
      <formula>$D$8=""</formula>
    </cfRule>
  </conditionalFormatting>
  <conditionalFormatting sqref="A57:C57">
    <cfRule type="expression" dxfId="19" priority="211">
      <formula>$D$56="１４.その他"</formula>
    </cfRule>
  </conditionalFormatting>
  <conditionalFormatting sqref="A58:C58">
    <cfRule type="expression" dxfId="18" priority="216">
      <formula>$D$8="買取"</formula>
    </cfRule>
    <cfRule type="expression" dxfId="17" priority="217">
      <formula>$D$8=""</formula>
    </cfRule>
  </conditionalFormatting>
  <conditionalFormatting sqref="A59:C59">
    <cfRule type="expression" dxfId="16" priority="210">
      <formula>$D$58="１０.その他"</formula>
    </cfRule>
  </conditionalFormatting>
  <conditionalFormatting sqref="A60:C60">
    <cfRule type="expression" dxfId="15" priority="212">
      <formula>$D$8="買取"</formula>
    </cfRule>
    <cfRule type="expression" dxfId="14" priority="213">
      <formula>$D$8=""</formula>
    </cfRule>
  </conditionalFormatting>
  <conditionalFormatting sqref="D15:R15">
    <cfRule type="expression" dxfId="13" priority="5">
      <formula>$D$15=""</formula>
    </cfRule>
  </conditionalFormatting>
  <conditionalFormatting sqref="A73:C73">
    <cfRule type="expression" dxfId="12" priority="4">
      <formula>OR($L$72="FEAVK",$L$72="FEBVK")</formula>
    </cfRule>
  </conditionalFormatting>
  <conditionalFormatting sqref="BJ62:BJ65">
    <cfRule type="expression" dxfId="11" priority="2">
      <formula>ISEVEN(ROW())</formula>
    </cfRule>
  </conditionalFormatting>
  <conditionalFormatting sqref="BD92:BD95">
    <cfRule type="expression" dxfId="10" priority="1">
      <formula>ISEVEN(ROW())</formula>
    </cfRule>
  </conditionalFormatting>
  <dataValidations count="41">
    <dataValidation type="list" allowBlank="1" showInputMessage="1" showErrorMessage="1" sqref="D8:R8" xr:uid="{8010C54C-F86D-4A90-BD8F-C2A8268C0E4F}">
      <formula1>"買取,リース"</formula1>
    </dataValidation>
    <dataValidation type="list" allowBlank="1" showInputMessage="1" showErrorMessage="1" promptTitle="経営する事業" prompt="申請区分が「リース」の場合のみ入力してください。" sqref="D56:R56" xr:uid="{64289AC8-07EF-4D3A-BA46-BC36CC805F32}">
      <formula1>$BB$8:$BB$19</formula1>
    </dataValidation>
    <dataValidation type="list" allowBlank="1" showInputMessage="1" showErrorMessage="1" promptTitle="車両の用途" prompt="申請区分が「リース」の場合のみ入力してください。" sqref="D58:R58" xr:uid="{60A6C79C-E10F-4D83-9F34-CAC232BEBE33}">
      <formula1>$BH$8:$BH$17</formula1>
    </dataValidation>
    <dataValidation type="list" allowBlank="1" showInputMessage="1" showErrorMessage="1" sqref="D65:R66" xr:uid="{31F0F5C9-C402-4CA3-A22E-7D2AB9285A8C}">
      <formula1>"有り,無し"</formula1>
    </dataValidation>
    <dataValidation type="list" allowBlank="1" showInputMessage="1" showErrorMessage="1" sqref="D67:R67" xr:uid="{6F598FDA-1089-4CFF-A820-7D1DE14286FA}">
      <formula1>$AY$2:$BD$2</formula1>
    </dataValidation>
    <dataValidation type="list" allowBlank="1" showInputMessage="1" showErrorMessage="1" sqref="D69:R69" xr:uid="{66A6E971-A12A-4F59-A9F4-9847FB08213A}">
      <formula1>"事業用,自家用"</formula1>
    </dataValidation>
    <dataValidation type="list" allowBlank="1" showInputMessage="1" showErrorMessage="1" sqref="D71:R71" xr:uid="{BF57115C-A999-4EA7-BD58-660E6C6EEAD0}">
      <formula1>INDIRECT($D$70)</formula1>
    </dataValidation>
    <dataValidation type="list" allowBlank="1" showInputMessage="1" showErrorMessage="1" promptTitle="バッテリーサイズ" prompt="型式がZAB-FEAVKまたはZAB-FEBVKのみプルダウンよりバッテリーサイズを選択してください。" sqref="D73:R73" xr:uid="{F11E8C6E-C34B-42E5-A5CC-92A5B69E0574}">
      <formula1>"S,M"</formula1>
    </dataValidation>
    <dataValidation type="date" allowBlank="1" showInputMessage="1" showErrorMessage="1" promptTitle="提出日" prompt="日付は西暦で入力してください。例）2025年4月1日の場合⇒2025/4/1と入力してください。" sqref="D9:R9" xr:uid="{F727D900-0979-468B-98AA-2C623D32C304}">
      <formula1>45747</formula1>
      <formula2>46052</formula2>
    </dataValidation>
    <dataValidation type="textLength" operator="equal" allowBlank="1" showInputMessage="1" showErrorMessage="1" sqref="G23:J23 G49:J49" xr:uid="{25A85460-B9CE-462D-80FB-88EFFA965551}">
      <formula1>4</formula1>
    </dataValidation>
    <dataValidation type="textLength" operator="equal" allowBlank="1" showInputMessage="1" showErrorMessage="1" sqref="D23:E23 D49:E49" xr:uid="{B0538782-FC64-42D3-94D3-1BEE5D8A9853}">
      <formula1>3</formula1>
    </dataValidation>
    <dataValidation imeMode="halfAlpha" allowBlank="1" showInputMessage="1" showErrorMessage="1" promptTitle="電話番号" prompt="半角英数字で入力してください。例）03-1111-1111" sqref="D30:R30 D35:R35" xr:uid="{AA899C72-5C62-4FA1-B317-D5DB1B1EDF9F}"/>
    <dataValidation imeMode="halfAlpha" allowBlank="1" showInputMessage="1" showErrorMessage="1" promptTitle="FAX番号" prompt="半角英数字で入力してください。例）03-1111-1111_x000a_FAXがない場合は「なし」と記入してください。" sqref="D36:R36 D31:R31" xr:uid="{7A8833E5-F494-4690-AE92-97899805D0D8}"/>
    <dataValidation imeMode="halfAlpha" allowBlank="1" showInputMessage="1" showErrorMessage="1" promptTitle="メールアドレス" prompt="メールアドレスが無い場合は、「＠」右側のセルに「なし」と記入してください。" sqref="D37:J37 L37:R37 L32:R32 D32:J32" xr:uid="{E8AE1C4D-DBC3-4E35-834D-A702F8F02802}"/>
    <dataValidation allowBlank="1" showInputMessage="1" showErrorMessage="1" promptTitle="経営する事業" prompt="申請区分が「買取」で、経営する事業で「１４.その他」を選択した場合のみ記入してください。" sqref="D43:R43" xr:uid="{E1B45694-AC20-4BC8-A3FF-AF444D2CCB95}"/>
    <dataValidation allowBlank="1" showInputMessage="1" showErrorMessage="1" promptTitle="車両の用途" prompt="申請区分が「買取」で、車両の用途で「１０.その他」を選択した場合のみ記入してください。" sqref="D45:R45 D59:R59" xr:uid="{B0BAE841-C1E8-4BAB-BD51-C2768F1305A3}"/>
    <dataValidation allowBlank="1" showInputMessage="1" showErrorMessage="1" promptTitle="資本金" prompt="申請区分が「買取」の場合のみ入力してください。_x000a_半角英数字のみ入力可能です。例）1億6千万円の場合⇒160,000,000と入力してください。" sqref="D40:Q40" xr:uid="{09482788-2A99-475F-8E0E-16BDBA45F46E}"/>
    <dataValidation imeMode="halfAlpha" allowBlank="1" showInputMessage="1" showErrorMessage="1" errorTitle="従業員数" promptTitle="従業員数" prompt="申請区分が「買取」の場合にのみ入力してください。_x000a_半角英数字のみ入力可能です。例）5千人の場合⇒5,000と入力してください。" sqref="D41:Q41" xr:uid="{5F07724F-E715-474B-809C-A7A46D1807F2}"/>
    <dataValidation imeMode="halfAlpha" allowBlank="1" showInputMessage="1" showErrorMessage="1" promptTitle="資本金" prompt="申請区分が「リース」の場合のみ入力してください。半角英数字のみ入力可能です。例）1億6千万円の場合⇒160,000,000と入力してください。" sqref="D54:Q54" xr:uid="{3FC1BD7E-E71D-420D-BAD9-9D0E4335436C}"/>
    <dataValidation imeMode="halfAlpha" allowBlank="1" showInputMessage="1" showErrorMessage="1" promptTitle="従業員数" prompt="半角英数字のみ入力可能です。例）5千人の場合⇒5,000と入力してください。" sqref="D55:Q55" xr:uid="{B8CA2DF4-4639-4714-991E-C15B92F6EE02}"/>
    <dataValidation allowBlank="1" showInputMessage="1" showErrorMessage="1" promptTitle="経営する事業" prompt="経営する事業で「１４.その他」を選択した場合にのみ入力してください。" sqref="D57:R57" xr:uid="{2327DB12-6448-4115-9626-19CA3E35724E}"/>
    <dataValidation allowBlank="1" showInputMessage="1" showErrorMessage="1" promptTitle="貴社管理番号" prompt="申請者様側で管理番号等を記入する必要がある場合にはご記入してください。" sqref="D10:R10" xr:uid="{A5434D6E-F0F3-4565-B823-0B0485879E42}"/>
    <dataValidation type="textLength" operator="equal" allowBlank="1" showInputMessage="1" showErrorMessage="1" promptTitle="識別番号" prompt="識別番号発行依頼にて付与された５桁の数字を入力してください。" sqref="D11:R11" xr:uid="{C0753FC0-EDC9-404C-9679-45596579259D}">
      <formula1>5</formula1>
    </dataValidation>
    <dataValidation allowBlank="1" showInputMessage="1" showErrorMessage="1" promptTitle="補助対象経費" prompt="改造車の申請の際に、見積書の合計金額を入力してください。" sqref="D76 R76" xr:uid="{96B24AF3-2E11-44F3-AE3A-3A41E7C98EAD}"/>
    <dataValidation type="list" allowBlank="1" showInputMessage="1" showErrorMessage="1" sqref="D60:R60" xr:uid="{EDB3FE05-7F7E-4E98-8422-14E1AB4E0925}">
      <formula1>"(１)GXリーグへの参画,(２)以下の取組,提出不要"</formula1>
    </dataValidation>
    <dataValidation type="list" allowBlank="1" showInputMessage="1" showErrorMessage="1" promptTitle="GXリーグへの表明" prompt="CO2排出量が20万t以上の事業者はプルダウンより該当項目を選択してください。提出が不要の場合は、「提出不要」を選択してください。その場合、様式第１（その９）はPDF化不要となります。" sqref="D46:R46" xr:uid="{A17A54EB-5515-4608-AEDD-170630848F3C}">
      <formula1>"(１)GXリーグへの参画,(２)以下の取組,提出不要"</formula1>
    </dataValidation>
    <dataValidation allowBlank="1" showInputMessage="1" showErrorMessage="1" prompt="車両型式が複数ある場合は、様式第１（その６）2型式以降の申請シートの交付申請額を合計して入力してください" sqref="D80:Q80" xr:uid="{95EEDB67-24EF-4784-8EBA-BD3F22C00150}"/>
    <dataValidation type="date" allowBlank="1" showInputMessage="1" showErrorMessage="1" promptTitle="補助事業の完了予定年月日" prompt="日付は西暦で入力してください。例)2025年4月1日の場合→2025/4/1と入力してください。" sqref="D12:R12" xr:uid="{89F990C5-B281-4EDF-A44D-41A685941D1E}">
      <formula1>45691</formula1>
      <formula2>46052</formula2>
    </dataValidation>
    <dataValidation type="textLength" operator="equal" allowBlank="1" showInputMessage="1" showErrorMessage="1" promptTitle="補助対象充電設備の申請番号" prompt="同営業所に設置する充電設備の申請番号がありましたら、１つのセルにつき１申請番号ずつ入力ください。※最大で15申請番号入力可能となります。" sqref="D13:R13" xr:uid="{9085BB7E-BC7B-407B-898D-981AFF89691F}">
      <formula1>6</formula1>
    </dataValidation>
    <dataValidation type="list" allowBlank="1" showInputMessage="1" showErrorMessage="1" promptTitle="初年度充電設備の導入予定" prompt="プルダウンより該当する方を選択してください。" sqref="D14:R14" xr:uid="{A258CEC7-4B38-4662-BD9D-C36636698735}">
      <formula1>"有り,無し"</formula1>
    </dataValidation>
    <dataValidation showInputMessage="1" promptTitle="担当者郵便番号" prompt="申請者住所と異なる場合のみ入力してください。※郵送物等は担当者住所に記載されている宛先に郵送いたします" sqref="D38:E38 G38:J38" xr:uid="{0C619D75-09D0-45A4-A6B3-92CF3D558777}"/>
    <dataValidation showInputMessage="1" promptTitle="担当者住所" prompt="申請者住所と異なる場合のみ入力してください。※郵送物等は担当者住所に記載されている宛先に郵送いたします" sqref="D39:R39" xr:uid="{E4981AB5-5D1F-46D3-A02F-5240E694AEC7}"/>
    <dataValidation type="list" allowBlank="1" showInputMessage="1" showErrorMessage="1" promptTitle="経営する事業" prompt="申請区分が「買取」の場合のみ入力してください。" sqref="D42:R42" xr:uid="{33C6B79C-0891-41BB-BB40-1D370E731EFC}">
      <formula1>$AY$8:$AY$19</formula1>
    </dataValidation>
    <dataValidation type="list" allowBlank="1" showInputMessage="1" showErrorMessage="1" promptTitle="車両の用途" prompt="申請区分が「買取」の場合のみ入力してください。" sqref="D44:R44" xr:uid="{61868D27-7187-47EC-9653-83F9289D6738}">
      <formula1>$BE$8:$BE$17</formula1>
    </dataValidation>
    <dataValidation type="list" allowBlank="1" showInputMessage="1" showErrorMessage="1" sqref="D68:R68" xr:uid="{C35920B2-F1FC-47B9-AED3-C484D1205061}">
      <formula1>$AY$4:$BD$4</formula1>
    </dataValidation>
    <dataValidation allowBlank="1" showInputMessage="1" showErrorMessage="1" promptTitle="社名又は名称" prompt="個人事業者申請の場合は自動車検査証の所有者欄に記載されている名称をご記載ください。" sqref="D25:R25" xr:uid="{2AE0F88B-5215-443D-8C70-28E5998A376A}"/>
    <dataValidation allowBlank="1" showInputMessage="1" showErrorMessage="1" promptTitle="代表者役職・代表者氏名" prompt="個人事業者申請で「社名又は名称」に記載した名称が個人名の場合は、「代表者役職」「代表者氏名」は空欄で提出ください。" sqref="D26:R27" xr:uid="{A130FE75-21A5-44AF-A6AD-78D481851738}"/>
    <dataValidation type="list" allowBlank="1" showInputMessage="1" showErrorMessage="1" promptTitle="翌年度充電設備の導入予定" prompt="プルダウンより該当する方を選択してください。" sqref="D15:R15" xr:uid="{1B36B483-CD40-4851-A644-5DEB7DA4E96D}">
      <formula1>"有り,無し"</formula1>
    </dataValidation>
    <dataValidation type="list" allowBlank="1" showInputMessage="1" showErrorMessage="1" sqref="D70:R70" xr:uid="{3E8071D0-A386-4498-996F-0FA1CD31883C}">
      <formula1>$AY$26:$BM$26</formula1>
    </dataValidation>
    <dataValidation type="list" allowBlank="1" showInputMessage="1" showErrorMessage="1" promptTitle="型式" prompt="型式が「fumei」の場合は空欄のままにしてください。" sqref="D72:I72" xr:uid="{3834AD38-63DC-4B16-8A52-C403121FCCA6}">
      <formula1>$BJ$52:$BL$52</formula1>
    </dataValidation>
    <dataValidation type="list" allowBlank="1" showInputMessage="1" showErrorMessage="1" sqref="L72:R72" xr:uid="{120F23F6-32EA-47D2-9BA8-670309699BB3}">
      <formula1>_xlfn.IFS($D$72=$BJ$52,ZAB,$D$72=$BK$52,$BK$55,$D$72=$BL$52,ZAA,$D$72="",$BM$55)</formula1>
    </dataValidation>
  </dataValidations>
  <pageMargins left="0.7" right="0.7" top="0.75" bottom="0.75" header="0.3" footer="0.3"/>
  <pageSetup paperSize="9" scale="2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C7E9F-A1E2-40D9-AA44-3FE5C168D9F9}">
  <sheetPr>
    <tabColor rgb="FFFF0000"/>
  </sheetPr>
  <dimension ref="A1:AF80"/>
  <sheetViews>
    <sheetView showGridLines="0" showZeros="0" view="pageBreakPreview" topLeftCell="A10" zoomScaleNormal="100" zoomScaleSheetLayoutView="100" workbookViewId="0">
      <selection activeCell="B52" sqref="B52"/>
    </sheetView>
  </sheetViews>
  <sheetFormatPr defaultRowHeight="12.75" x14ac:dyDescent="0.4"/>
  <cols>
    <col min="1" max="1" width="2.625" style="56" customWidth="1"/>
    <col min="2" max="2" width="4.25" style="56" customWidth="1"/>
    <col min="3" max="43" width="2.625" style="56" customWidth="1"/>
    <col min="44" max="16384" width="9" style="56"/>
  </cols>
  <sheetData>
    <row r="1" spans="1:30" ht="12.95" customHeight="1" x14ac:dyDescent="0.4">
      <c r="A1" s="214" t="s">
        <v>453</v>
      </c>
      <c r="B1" s="214"/>
      <c r="C1" s="214"/>
      <c r="D1" s="214"/>
      <c r="E1" s="214"/>
      <c r="F1" s="214"/>
      <c r="G1" s="214"/>
      <c r="H1" s="214"/>
      <c r="I1" s="214"/>
      <c r="W1" s="57"/>
      <c r="X1" s="57"/>
      <c r="Y1" s="57"/>
      <c r="Z1" s="57"/>
      <c r="AA1" s="57"/>
      <c r="AB1" s="57"/>
      <c r="AC1" s="57"/>
      <c r="AD1" s="57"/>
    </row>
    <row r="2" spans="1:30" ht="12.95" customHeight="1" x14ac:dyDescent="0.4">
      <c r="A2" s="214"/>
      <c r="B2" s="214"/>
      <c r="C2" s="214"/>
      <c r="D2" s="214"/>
      <c r="E2" s="214"/>
      <c r="F2" s="214"/>
      <c r="G2" s="214"/>
      <c r="H2" s="214"/>
      <c r="I2" s="214"/>
      <c r="N2" s="58"/>
      <c r="O2" s="204" t="s">
        <v>159</v>
      </c>
      <c r="P2" s="204"/>
      <c r="T2" s="216" t="s">
        <v>19</v>
      </c>
      <c r="U2" s="216"/>
      <c r="V2" s="216"/>
      <c r="W2" s="215">
        <f>データシート!D11</f>
        <v>0</v>
      </c>
      <c r="X2" s="215"/>
      <c r="Y2" s="215"/>
      <c r="Z2" s="215"/>
      <c r="AA2" s="215"/>
      <c r="AB2" s="215"/>
      <c r="AC2" s="215"/>
      <c r="AD2" s="215"/>
    </row>
    <row r="3" spans="1:30" ht="12.95" customHeight="1" x14ac:dyDescent="0.4">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ht="12.95" customHeight="1" x14ac:dyDescent="0.4">
      <c r="T4" s="217" t="str">
        <f>"第 "&amp;データシート!D10&amp;" 号"</f>
        <v>第  号</v>
      </c>
      <c r="U4" s="217"/>
      <c r="V4" s="217"/>
      <c r="W4" s="217"/>
      <c r="X4" s="217"/>
      <c r="Y4" s="217"/>
      <c r="Z4" s="217"/>
      <c r="AA4" s="217"/>
      <c r="AB4" s="217"/>
      <c r="AC4" s="217"/>
    </row>
    <row r="5" spans="1:30" ht="12.95" customHeight="1" x14ac:dyDescent="0.4">
      <c r="A5" s="56" t="s">
        <v>20</v>
      </c>
      <c r="W5" s="205">
        <f>データシート!D9</f>
        <v>0</v>
      </c>
      <c r="X5" s="205"/>
      <c r="Y5" s="205"/>
      <c r="Z5" s="205"/>
      <c r="AA5" s="205"/>
      <c r="AB5" s="205"/>
      <c r="AC5" s="205"/>
      <c r="AD5" s="205"/>
    </row>
    <row r="6" spans="1:30" ht="12.95" customHeight="1" x14ac:dyDescent="0.4">
      <c r="A6" s="56" t="s">
        <v>21</v>
      </c>
      <c r="B6" s="56" t="s">
        <v>22</v>
      </c>
    </row>
    <row r="7" spans="1:30" ht="12.95" customHeight="1" x14ac:dyDescent="0.4"/>
    <row r="8" spans="1:30" ht="19.5" customHeight="1" x14ac:dyDescent="0.4">
      <c r="L8" s="56" t="s">
        <v>250</v>
      </c>
      <c r="P8" s="58" t="s">
        <v>202</v>
      </c>
      <c r="Q8" s="59"/>
      <c r="R8" s="59"/>
      <c r="S8" s="206" t="str">
        <f>データシート!D23&amp;"-"&amp;データシート!G23&amp;"  "&amp;データシート!D24</f>
        <v xml:space="preserve">-  </v>
      </c>
      <c r="T8" s="206"/>
      <c r="U8" s="206"/>
      <c r="V8" s="206"/>
      <c r="W8" s="206"/>
      <c r="X8" s="206"/>
      <c r="Y8" s="206"/>
      <c r="Z8" s="206"/>
      <c r="AA8" s="206"/>
      <c r="AB8" s="206"/>
      <c r="AC8" s="206"/>
      <c r="AD8" s="206"/>
    </row>
    <row r="9" spans="1:30" ht="15.75" customHeight="1" x14ac:dyDescent="0.4">
      <c r="P9" s="56" t="s">
        <v>23</v>
      </c>
      <c r="U9" s="209">
        <f>データシート!D25</f>
        <v>0</v>
      </c>
      <c r="V9" s="209"/>
      <c r="W9" s="209"/>
      <c r="X9" s="209"/>
      <c r="Y9" s="209"/>
      <c r="Z9" s="209"/>
      <c r="AA9" s="209"/>
      <c r="AB9" s="209"/>
      <c r="AC9" s="209"/>
      <c r="AD9" s="209"/>
    </row>
    <row r="10" spans="1:30" ht="19.5" customHeight="1" x14ac:dyDescent="0.4">
      <c r="P10" s="56" t="s">
        <v>24</v>
      </c>
      <c r="V10" s="209" t="str">
        <f>データシート!D26&amp;"  "&amp;データシート!D27</f>
        <v xml:space="preserve">  </v>
      </c>
      <c r="W10" s="209"/>
      <c r="X10" s="209"/>
      <c r="Y10" s="209"/>
      <c r="Z10" s="209"/>
      <c r="AA10" s="209"/>
      <c r="AB10" s="209"/>
      <c r="AD10" s="43" t="s">
        <v>30</v>
      </c>
    </row>
    <row r="11" spans="1:30" ht="12.95" customHeight="1" x14ac:dyDescent="0.4">
      <c r="P11" s="5" t="s">
        <v>25</v>
      </c>
    </row>
    <row r="12" spans="1:30" ht="12.95" customHeight="1" x14ac:dyDescent="0.4">
      <c r="O12" s="44" t="s">
        <v>248</v>
      </c>
      <c r="V12" s="209">
        <f>IF(データシート!D8="買取","",データシート!D51)</f>
        <v>0</v>
      </c>
      <c r="W12" s="209"/>
      <c r="X12" s="209"/>
      <c r="Y12" s="209"/>
      <c r="Z12" s="209"/>
      <c r="AA12" s="209"/>
      <c r="AB12" s="209"/>
      <c r="AC12" s="59"/>
      <c r="AD12" s="60" t="s">
        <v>251</v>
      </c>
    </row>
    <row r="13" spans="1:30" ht="12.95" customHeight="1" x14ac:dyDescent="0.4"/>
    <row r="14" spans="1:30" ht="12.95" customHeight="1" x14ac:dyDescent="0.4">
      <c r="A14" s="204" t="s">
        <v>249</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row>
    <row r="15" spans="1:30" ht="12.95" customHeight="1" x14ac:dyDescent="0.4">
      <c r="A15" s="204" t="s">
        <v>305</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row>
    <row r="16" spans="1:30" ht="12.95" customHeight="1" x14ac:dyDescent="0.4">
      <c r="A16" s="204" t="s">
        <v>454</v>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row>
    <row r="17" spans="1:30" ht="12.95" customHeight="1" x14ac:dyDescent="0.4"/>
    <row r="18" spans="1:30" ht="12.95" customHeight="1" x14ac:dyDescent="0.4">
      <c r="B18" s="202" t="s">
        <v>402</v>
      </c>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58"/>
    </row>
    <row r="19" spans="1:30" ht="12.95" customHeight="1" x14ac:dyDescent="0.4">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58"/>
    </row>
    <row r="20" spans="1:30" ht="12.95" customHeight="1" x14ac:dyDescent="0.4">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58"/>
    </row>
    <row r="21" spans="1:30" ht="12.95" customHeight="1" x14ac:dyDescent="0.4">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58"/>
    </row>
    <row r="22" spans="1:30" ht="12.95" customHeight="1" x14ac:dyDescent="0.4">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58"/>
    </row>
    <row r="23" spans="1:30" ht="12.95" customHeight="1" x14ac:dyDescent="0.4">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58"/>
    </row>
    <row r="24" spans="1:30" ht="12.95" customHeight="1" x14ac:dyDescent="0.4"/>
    <row r="25" spans="1:30" ht="15.75" customHeight="1" x14ac:dyDescent="0.4">
      <c r="A25" s="204" t="s">
        <v>27</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row>
    <row r="26" spans="1:30" ht="33.75" customHeight="1" x14ac:dyDescent="0.4">
      <c r="B26" s="61" t="s">
        <v>182</v>
      </c>
      <c r="C26" s="202" t="s">
        <v>403</v>
      </c>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row>
    <row r="27" spans="1:30" ht="15.75" customHeight="1" x14ac:dyDescent="0.4">
      <c r="B27" s="61" t="s">
        <v>183</v>
      </c>
      <c r="C27" s="56" t="s">
        <v>404</v>
      </c>
      <c r="L27" s="62"/>
      <c r="M27" s="62"/>
      <c r="N27" s="62"/>
      <c r="O27" s="62"/>
      <c r="P27" s="62"/>
      <c r="Q27" s="62"/>
      <c r="R27" s="62"/>
      <c r="S27" s="62"/>
      <c r="T27" s="62"/>
      <c r="U27" s="62"/>
      <c r="V27" s="62"/>
    </row>
    <row r="28" spans="1:30" ht="15.75" customHeight="1" x14ac:dyDescent="0.4">
      <c r="B28" s="61" t="s">
        <v>184</v>
      </c>
      <c r="C28" s="56" t="s">
        <v>405</v>
      </c>
      <c r="K28" s="56" t="s">
        <v>252</v>
      </c>
      <c r="L28" s="203" t="str">
        <f>データシート!D81</f>
        <v/>
      </c>
      <c r="M28" s="204"/>
      <c r="N28" s="204"/>
      <c r="O28" s="204"/>
      <c r="P28" s="204"/>
      <c r="Q28" s="204"/>
      <c r="R28" s="204"/>
      <c r="S28" s="204"/>
      <c r="T28" s="204"/>
      <c r="U28" s="204"/>
      <c r="V28" s="63" t="s">
        <v>253</v>
      </c>
      <c r="X28" s="63"/>
      <c r="Y28" s="63"/>
      <c r="Z28" s="63"/>
    </row>
    <row r="29" spans="1:30" ht="15.75" customHeight="1" x14ac:dyDescent="0.4">
      <c r="B29" s="61" t="s">
        <v>185</v>
      </c>
      <c r="C29" s="56" t="s">
        <v>254</v>
      </c>
      <c r="M29" s="59"/>
      <c r="N29" s="59"/>
      <c r="O29" s="59"/>
      <c r="P29" s="59"/>
      <c r="Q29" s="205">
        <f>データシート!D12</f>
        <v>0</v>
      </c>
      <c r="R29" s="205"/>
      <c r="S29" s="205"/>
      <c r="T29" s="205"/>
      <c r="U29" s="205"/>
      <c r="V29" s="205"/>
      <c r="W29" s="205"/>
      <c r="X29" s="205"/>
      <c r="Y29" s="205"/>
      <c r="Z29" s="205"/>
      <c r="AA29" s="205"/>
      <c r="AB29" s="59"/>
      <c r="AC29" s="59"/>
      <c r="AD29" s="59"/>
    </row>
    <row r="30" spans="1:30" ht="15.75" customHeight="1" x14ac:dyDescent="0.4">
      <c r="B30" s="61" t="s">
        <v>186</v>
      </c>
      <c r="C30" s="56" t="s">
        <v>255</v>
      </c>
      <c r="Q30" s="205"/>
      <c r="R30" s="205"/>
      <c r="S30" s="205"/>
      <c r="T30" s="205"/>
      <c r="U30" s="205"/>
      <c r="V30" s="205"/>
      <c r="W30" s="56" t="s">
        <v>398</v>
      </c>
      <c r="X30" s="205"/>
      <c r="Y30" s="205"/>
      <c r="Z30" s="205"/>
      <c r="AA30" s="205"/>
      <c r="AB30" s="205"/>
      <c r="AC30" s="205"/>
    </row>
    <row r="31" spans="1:30" ht="15.75" customHeight="1" x14ac:dyDescent="0.4">
      <c r="B31" s="61" t="s">
        <v>187</v>
      </c>
      <c r="C31" s="56" t="s">
        <v>399</v>
      </c>
      <c r="L31" s="206" t="str">
        <f>"（ "&amp;データシート!D13&amp;" "&amp;データシート!E13&amp;" "&amp;データシート!F13&amp;" "&amp;データシート!G13&amp;" "&amp;データシート!H13&amp;" "&amp;データシート!I13&amp;" "&amp;データシート!J13&amp;" "&amp;データシート!K13&amp;" "&amp;データシート!L13&amp;" "&amp;データシート!M13&amp;" "&amp;データシート!N13&amp;" "&amp;データシート!O13&amp;" "&amp;データシート!P13&amp;" "&amp;データシート!Q13&amp;" "&amp;データシート!R13&amp;" ）"</f>
        <v>（                ）</v>
      </c>
      <c r="M31" s="206"/>
      <c r="N31" s="206"/>
      <c r="O31" s="206"/>
      <c r="P31" s="206"/>
      <c r="Q31" s="206"/>
      <c r="R31" s="206"/>
      <c r="S31" s="206"/>
      <c r="T31" s="206"/>
      <c r="U31" s="206"/>
      <c r="V31" s="206"/>
      <c r="W31" s="206"/>
      <c r="X31" s="206"/>
      <c r="Y31" s="206"/>
      <c r="Z31" s="206"/>
      <c r="AA31" s="206"/>
      <c r="AB31" s="206"/>
      <c r="AC31" s="206"/>
    </row>
    <row r="32" spans="1:30" ht="15.75" customHeight="1" thickBot="1" x14ac:dyDescent="0.45">
      <c r="B32" s="61" t="s">
        <v>188</v>
      </c>
      <c r="C32" s="56" t="s">
        <v>451</v>
      </c>
    </row>
    <row r="33" spans="1:30" ht="12.95" customHeight="1" x14ac:dyDescent="0.4">
      <c r="A33" s="57" t="str">
        <f>IFERROR(データシート!#REF!,"")</f>
        <v/>
      </c>
      <c r="B33" s="200" t="str">
        <f>IF(データシート!D14="有り","〇","")</f>
        <v/>
      </c>
      <c r="C33" s="193"/>
      <c r="D33" s="193" t="s">
        <v>256</v>
      </c>
      <c r="E33" s="193"/>
      <c r="F33" s="193"/>
      <c r="G33" s="193"/>
      <c r="H33" s="193"/>
      <c r="I33" s="193"/>
      <c r="J33" s="193"/>
      <c r="K33" s="193"/>
      <c r="L33" s="193"/>
      <c r="M33" s="193"/>
      <c r="N33" s="193"/>
      <c r="O33" s="194"/>
      <c r="P33" s="200" t="str">
        <f>IF(データシート!D14="無し","〇","")</f>
        <v/>
      </c>
      <c r="Q33" s="193"/>
      <c r="R33" s="193" t="s">
        <v>257</v>
      </c>
      <c r="S33" s="193"/>
      <c r="T33" s="193"/>
      <c r="U33" s="193"/>
      <c r="V33" s="193"/>
      <c r="W33" s="193"/>
      <c r="X33" s="193"/>
      <c r="Y33" s="193"/>
      <c r="Z33" s="193"/>
      <c r="AA33" s="193"/>
      <c r="AB33" s="193"/>
      <c r="AC33" s="194"/>
      <c r="AD33" s="57"/>
    </row>
    <row r="34" spans="1:30" ht="12.95" customHeight="1" thickBot="1" x14ac:dyDescent="0.45">
      <c r="A34" s="57"/>
      <c r="B34" s="201"/>
      <c r="C34" s="195"/>
      <c r="D34" s="195"/>
      <c r="E34" s="195"/>
      <c r="F34" s="195"/>
      <c r="G34" s="195"/>
      <c r="H34" s="195"/>
      <c r="I34" s="195"/>
      <c r="J34" s="195"/>
      <c r="K34" s="195"/>
      <c r="L34" s="195"/>
      <c r="M34" s="195"/>
      <c r="N34" s="195"/>
      <c r="O34" s="196"/>
      <c r="P34" s="201"/>
      <c r="Q34" s="195"/>
      <c r="R34" s="195"/>
      <c r="S34" s="195"/>
      <c r="T34" s="195"/>
      <c r="U34" s="195"/>
      <c r="V34" s="195"/>
      <c r="W34" s="195"/>
      <c r="X34" s="195"/>
      <c r="Y34" s="195"/>
      <c r="Z34" s="195"/>
      <c r="AA34" s="195"/>
      <c r="AB34" s="195"/>
      <c r="AC34" s="196"/>
      <c r="AD34" s="57"/>
    </row>
    <row r="35" spans="1:30" ht="16.5" customHeight="1" thickBot="1" x14ac:dyDescent="0.45">
      <c r="A35" s="57"/>
      <c r="B35" s="61" t="s">
        <v>189</v>
      </c>
      <c r="C35" s="56" t="s">
        <v>306</v>
      </c>
      <c r="AD35" s="57"/>
    </row>
    <row r="36" spans="1:30" ht="12.95" customHeight="1" x14ac:dyDescent="0.4">
      <c r="A36" s="57"/>
      <c r="B36" s="200" t="str">
        <f>IF(データシート!D15="有り","〇","")</f>
        <v/>
      </c>
      <c r="C36" s="193"/>
      <c r="D36" s="193" t="s">
        <v>256</v>
      </c>
      <c r="E36" s="193"/>
      <c r="F36" s="193"/>
      <c r="G36" s="193"/>
      <c r="H36" s="193"/>
      <c r="I36" s="193"/>
      <c r="J36" s="193"/>
      <c r="K36" s="193"/>
      <c r="L36" s="193"/>
      <c r="M36" s="193"/>
      <c r="N36" s="193"/>
      <c r="O36" s="194"/>
      <c r="P36" s="200" t="str">
        <f>IF(データシート!D15="無し","〇","")</f>
        <v/>
      </c>
      <c r="Q36" s="193"/>
      <c r="R36" s="193" t="s">
        <v>257</v>
      </c>
      <c r="S36" s="193"/>
      <c r="T36" s="193"/>
      <c r="U36" s="193"/>
      <c r="V36" s="193"/>
      <c r="W36" s="193"/>
      <c r="X36" s="193"/>
      <c r="Y36" s="193"/>
      <c r="Z36" s="193"/>
      <c r="AA36" s="193"/>
      <c r="AB36" s="193"/>
      <c r="AC36" s="194"/>
      <c r="AD36" s="57"/>
    </row>
    <row r="37" spans="1:30" ht="12.95" customHeight="1" thickBot="1" x14ac:dyDescent="0.45">
      <c r="A37" s="57"/>
      <c r="B37" s="201"/>
      <c r="C37" s="195"/>
      <c r="D37" s="195"/>
      <c r="E37" s="195"/>
      <c r="F37" s="195"/>
      <c r="G37" s="195"/>
      <c r="H37" s="195"/>
      <c r="I37" s="195"/>
      <c r="J37" s="195"/>
      <c r="K37" s="195"/>
      <c r="L37" s="195"/>
      <c r="M37" s="195"/>
      <c r="N37" s="195"/>
      <c r="O37" s="196"/>
      <c r="P37" s="201"/>
      <c r="Q37" s="195"/>
      <c r="R37" s="195"/>
      <c r="S37" s="195"/>
      <c r="T37" s="195"/>
      <c r="U37" s="195"/>
      <c r="V37" s="195"/>
      <c r="W37" s="195"/>
      <c r="X37" s="195"/>
      <c r="Y37" s="195"/>
      <c r="Z37" s="195"/>
      <c r="AA37" s="195"/>
      <c r="AB37" s="195"/>
      <c r="AC37" s="196"/>
      <c r="AD37" s="57"/>
    </row>
    <row r="38" spans="1:30" ht="15.75" customHeight="1" x14ac:dyDescent="0.4">
      <c r="B38" s="61" t="s">
        <v>224</v>
      </c>
      <c r="C38" s="56" t="s">
        <v>258</v>
      </c>
    </row>
    <row r="39" spans="1:30" ht="12.95" customHeight="1" x14ac:dyDescent="0.4">
      <c r="A39" s="57" t="str">
        <f>IFERROR(データシート!#REF!,"")</f>
        <v/>
      </c>
      <c r="B39" s="197" t="s">
        <v>259</v>
      </c>
      <c r="C39" s="198"/>
      <c r="D39" s="198"/>
      <c r="E39" s="188" t="s">
        <v>260</v>
      </c>
      <c r="F39" s="181"/>
      <c r="G39" s="181"/>
      <c r="H39" s="181"/>
      <c r="I39" s="181"/>
      <c r="J39" s="181"/>
      <c r="K39" s="181"/>
      <c r="L39" s="181"/>
      <c r="M39" s="182" t="str">
        <f>データシート!D28&amp;" "&amp;データシート!D29</f>
        <v xml:space="preserve"> </v>
      </c>
      <c r="N39" s="183"/>
      <c r="O39" s="183"/>
      <c r="P39" s="183"/>
      <c r="Q39" s="183"/>
      <c r="R39" s="183"/>
      <c r="S39" s="183"/>
      <c r="T39" s="183"/>
      <c r="U39" s="183"/>
      <c r="V39" s="183"/>
      <c r="W39" s="183"/>
      <c r="X39" s="183"/>
      <c r="Y39" s="183"/>
      <c r="Z39" s="183"/>
      <c r="AA39" s="183"/>
      <c r="AB39" s="183"/>
      <c r="AC39" s="183"/>
      <c r="AD39" s="57"/>
    </row>
    <row r="40" spans="1:30" ht="12.95" customHeight="1" x14ac:dyDescent="0.4">
      <c r="A40" s="57"/>
      <c r="B40" s="198"/>
      <c r="C40" s="198"/>
      <c r="D40" s="198"/>
      <c r="E40" s="199" t="s">
        <v>261</v>
      </c>
      <c r="F40" s="184"/>
      <c r="G40" s="184"/>
      <c r="H40" s="185">
        <f>データシート!D30</f>
        <v>0</v>
      </c>
      <c r="I40" s="186"/>
      <c r="J40" s="186"/>
      <c r="K40" s="186"/>
      <c r="L40" s="186"/>
      <c r="M40" s="186"/>
      <c r="N40" s="186"/>
      <c r="O40" s="186"/>
      <c r="P40" s="187"/>
      <c r="Q40" s="188" t="s">
        <v>262</v>
      </c>
      <c r="R40" s="181"/>
      <c r="S40" s="181"/>
      <c r="T40" s="185">
        <f>データシート!D31</f>
        <v>0</v>
      </c>
      <c r="U40" s="186"/>
      <c r="V40" s="186"/>
      <c r="W40" s="186"/>
      <c r="X40" s="186"/>
      <c r="Y40" s="186"/>
      <c r="Z40" s="186"/>
      <c r="AA40" s="186"/>
      <c r="AB40" s="186"/>
      <c r="AC40" s="187"/>
      <c r="AD40" s="57"/>
    </row>
    <row r="41" spans="1:30" ht="12.95" customHeight="1" x14ac:dyDescent="0.4">
      <c r="B41" s="198"/>
      <c r="C41" s="198"/>
      <c r="D41" s="198"/>
      <c r="E41" s="199" t="s">
        <v>263</v>
      </c>
      <c r="F41" s="184"/>
      <c r="G41" s="184"/>
      <c r="H41" s="184"/>
      <c r="I41" s="189">
        <f>データシート!D32</f>
        <v>0</v>
      </c>
      <c r="J41" s="189"/>
      <c r="K41" s="189"/>
      <c r="L41" s="189"/>
      <c r="M41" s="189"/>
      <c r="N41" s="189"/>
      <c r="O41" s="189"/>
      <c r="P41" s="189"/>
      <c r="Q41" s="189"/>
      <c r="R41" s="189"/>
      <c r="S41" s="64" t="s">
        <v>264</v>
      </c>
      <c r="T41" s="189">
        <f>データシート!L32</f>
        <v>0</v>
      </c>
      <c r="U41" s="189"/>
      <c r="V41" s="189"/>
      <c r="W41" s="189"/>
      <c r="X41" s="189"/>
      <c r="Y41" s="189"/>
      <c r="Z41" s="189"/>
      <c r="AA41" s="189"/>
      <c r="AB41" s="189"/>
      <c r="AC41" s="190"/>
    </row>
    <row r="42" spans="1:30" ht="12.95" customHeight="1" x14ac:dyDescent="0.4">
      <c r="B42" s="172" t="s">
        <v>265</v>
      </c>
      <c r="C42" s="173"/>
      <c r="D42" s="174"/>
      <c r="E42" s="181" t="s">
        <v>400</v>
      </c>
      <c r="F42" s="181"/>
      <c r="G42" s="181"/>
      <c r="H42" s="181"/>
      <c r="I42" s="181"/>
      <c r="J42" s="181"/>
      <c r="K42" s="181"/>
      <c r="L42" s="181"/>
      <c r="M42" s="182" t="str">
        <f>データシート!D33&amp;" "&amp;データシート!D34</f>
        <v xml:space="preserve"> </v>
      </c>
      <c r="N42" s="183"/>
      <c r="O42" s="183"/>
      <c r="P42" s="183"/>
      <c r="Q42" s="183"/>
      <c r="R42" s="183"/>
      <c r="S42" s="183"/>
      <c r="T42" s="183"/>
      <c r="U42" s="183"/>
      <c r="V42" s="183"/>
      <c r="W42" s="183"/>
      <c r="X42" s="183"/>
      <c r="Y42" s="183"/>
      <c r="Z42" s="183"/>
      <c r="AA42" s="183"/>
      <c r="AB42" s="183"/>
      <c r="AC42" s="183"/>
    </row>
    <row r="43" spans="1:30" ht="12.95" customHeight="1" x14ac:dyDescent="0.4">
      <c r="B43" s="175"/>
      <c r="C43" s="176"/>
      <c r="D43" s="177"/>
      <c r="E43" s="3" t="s">
        <v>266</v>
      </c>
      <c r="G43" s="191" t="str">
        <f>データシート!D38&amp;"-"&amp;データシート!G38&amp;"  "&amp;データシート!D39</f>
        <v xml:space="preserve">-  </v>
      </c>
      <c r="H43" s="191"/>
      <c r="I43" s="191"/>
      <c r="J43" s="191"/>
      <c r="K43" s="191"/>
      <c r="L43" s="191"/>
      <c r="M43" s="191"/>
      <c r="N43" s="191"/>
      <c r="O43" s="191"/>
      <c r="P43" s="191"/>
      <c r="Q43" s="191"/>
      <c r="R43" s="191"/>
      <c r="S43" s="191"/>
      <c r="T43" s="191"/>
      <c r="U43" s="191"/>
      <c r="V43" s="191"/>
      <c r="W43" s="191"/>
      <c r="X43" s="191"/>
      <c r="Y43" s="191"/>
      <c r="Z43" s="191"/>
      <c r="AA43" s="191"/>
      <c r="AB43" s="191"/>
      <c r="AC43" s="192"/>
    </row>
    <row r="44" spans="1:30" ht="12.95" customHeight="1" x14ac:dyDescent="0.4">
      <c r="B44" s="175"/>
      <c r="C44" s="176"/>
      <c r="D44" s="177"/>
      <c r="E44" s="184" t="s">
        <v>261</v>
      </c>
      <c r="F44" s="184"/>
      <c r="G44" s="184"/>
      <c r="H44" s="185">
        <f>データシート!D35</f>
        <v>0</v>
      </c>
      <c r="I44" s="186"/>
      <c r="J44" s="186"/>
      <c r="K44" s="186"/>
      <c r="L44" s="186"/>
      <c r="M44" s="186"/>
      <c r="N44" s="186"/>
      <c r="O44" s="186"/>
      <c r="P44" s="187"/>
      <c r="Q44" s="188" t="s">
        <v>262</v>
      </c>
      <c r="R44" s="181"/>
      <c r="S44" s="181"/>
      <c r="T44" s="185">
        <f>データシート!D36</f>
        <v>0</v>
      </c>
      <c r="U44" s="186"/>
      <c r="V44" s="186"/>
      <c r="W44" s="186"/>
      <c r="X44" s="186"/>
      <c r="Y44" s="186"/>
      <c r="Z44" s="186"/>
      <c r="AA44" s="186"/>
      <c r="AB44" s="186"/>
      <c r="AC44" s="187"/>
    </row>
    <row r="45" spans="1:30" ht="12.95" customHeight="1" x14ac:dyDescent="0.4">
      <c r="B45" s="178"/>
      <c r="C45" s="179"/>
      <c r="D45" s="180"/>
      <c r="E45" s="184" t="s">
        <v>263</v>
      </c>
      <c r="F45" s="184"/>
      <c r="G45" s="184"/>
      <c r="H45" s="184"/>
      <c r="I45" s="189">
        <f>データシート!D37</f>
        <v>0</v>
      </c>
      <c r="J45" s="189"/>
      <c r="K45" s="189"/>
      <c r="L45" s="189"/>
      <c r="M45" s="189"/>
      <c r="N45" s="189"/>
      <c r="O45" s="189"/>
      <c r="P45" s="189"/>
      <c r="Q45" s="189"/>
      <c r="R45" s="189"/>
      <c r="S45" s="64" t="s">
        <v>264</v>
      </c>
      <c r="T45" s="189">
        <f>データシート!L37</f>
        <v>0</v>
      </c>
      <c r="U45" s="189"/>
      <c r="V45" s="189"/>
      <c r="W45" s="189"/>
      <c r="X45" s="189"/>
      <c r="Y45" s="189"/>
      <c r="Z45" s="189"/>
      <c r="AA45" s="189"/>
      <c r="AB45" s="189"/>
      <c r="AC45" s="190"/>
    </row>
    <row r="46" spans="1:30" ht="14.45" customHeight="1" x14ac:dyDescent="0.4">
      <c r="B46" s="61" t="s">
        <v>227</v>
      </c>
      <c r="C46" s="56" t="s">
        <v>267</v>
      </c>
    </row>
    <row r="47" spans="1:30" ht="14.45" customHeight="1" x14ac:dyDescent="0.4">
      <c r="B47" s="89" t="s">
        <v>268</v>
      </c>
    </row>
    <row r="48" spans="1:30" ht="9.75" customHeight="1" x14ac:dyDescent="0.4">
      <c r="B48" s="89" t="s">
        <v>406</v>
      </c>
    </row>
    <row r="49" spans="1:32" ht="9.75" customHeight="1" x14ac:dyDescent="0.4">
      <c r="A49" s="61"/>
      <c r="B49" s="89" t="s">
        <v>269</v>
      </c>
    </row>
    <row r="50" spans="1:32" ht="9.75" customHeight="1" x14ac:dyDescent="0.4">
      <c r="B50" s="89" t="s">
        <v>407</v>
      </c>
    </row>
    <row r="51" spans="1:32" ht="9.75" customHeight="1" x14ac:dyDescent="0.4">
      <c r="B51" s="89" t="s">
        <v>408</v>
      </c>
    </row>
    <row r="52" spans="1:32" ht="9.75" customHeight="1" x14ac:dyDescent="0.4">
      <c r="B52" s="89" t="s">
        <v>409</v>
      </c>
    </row>
    <row r="53" spans="1:32" ht="12.95" customHeight="1" x14ac:dyDescent="0.4"/>
    <row r="54" spans="1:32" ht="12.95" customHeight="1" x14ac:dyDescent="0.4"/>
    <row r="55" spans="1:32" ht="12.95" customHeight="1" x14ac:dyDescent="0.4"/>
    <row r="56" spans="1:32" ht="112.5" customHeight="1" x14ac:dyDescent="0.4">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row>
    <row r="57" spans="1:32" ht="12.95" customHeight="1" x14ac:dyDescent="0.4">
      <c r="A57" s="210"/>
      <c r="B57" s="211"/>
      <c r="C57" s="211"/>
      <c r="D57" s="211"/>
      <c r="E57" s="211"/>
      <c r="F57" s="65"/>
      <c r="G57" s="65"/>
      <c r="H57" s="65"/>
      <c r="I57" s="65"/>
      <c r="J57" s="65"/>
      <c r="K57" s="65"/>
      <c r="L57" s="65"/>
      <c r="M57" s="65"/>
      <c r="N57" s="65"/>
      <c r="O57" s="65"/>
      <c r="P57" s="208"/>
      <c r="Q57" s="208"/>
      <c r="R57" s="208"/>
      <c r="S57" s="208"/>
      <c r="T57" s="208"/>
      <c r="U57" s="208"/>
      <c r="V57" s="208"/>
      <c r="W57" s="208"/>
      <c r="X57" s="208"/>
      <c r="Y57" s="208"/>
      <c r="Z57" s="208"/>
      <c r="AA57" s="208"/>
      <c r="AB57" s="208"/>
      <c r="AC57" s="208"/>
      <c r="AD57" s="208"/>
      <c r="AE57" s="65"/>
      <c r="AF57" s="65"/>
    </row>
    <row r="58" spans="1:32" ht="12.95" customHeight="1" x14ac:dyDescent="0.4">
      <c r="A58" s="211"/>
      <c r="B58" s="211"/>
      <c r="C58" s="211"/>
      <c r="D58" s="211"/>
      <c r="E58" s="211"/>
      <c r="F58" s="65"/>
      <c r="G58" s="65"/>
      <c r="H58" s="65"/>
      <c r="I58" s="212"/>
      <c r="J58" s="208"/>
      <c r="K58" s="208"/>
      <c r="L58" s="208"/>
      <c r="M58" s="208"/>
      <c r="N58" s="208"/>
      <c r="O58" s="208"/>
      <c r="P58" s="208"/>
      <c r="Q58" s="208"/>
      <c r="R58" s="65"/>
      <c r="S58" s="65"/>
      <c r="T58" s="65"/>
      <c r="U58" s="212"/>
      <c r="V58" s="208"/>
      <c r="W58" s="208"/>
      <c r="X58" s="208"/>
      <c r="Y58" s="208"/>
      <c r="Z58" s="208"/>
      <c r="AA58" s="208"/>
      <c r="AB58" s="208"/>
      <c r="AC58" s="208"/>
      <c r="AD58" s="208"/>
      <c r="AE58" s="65"/>
      <c r="AF58" s="65"/>
    </row>
    <row r="59" spans="1:32" ht="12.95" customHeight="1" x14ac:dyDescent="0.4">
      <c r="A59" s="211"/>
      <c r="B59" s="211"/>
      <c r="C59" s="211"/>
      <c r="D59" s="211"/>
      <c r="E59" s="211"/>
      <c r="F59" s="65"/>
      <c r="G59" s="65"/>
      <c r="H59" s="65"/>
      <c r="I59" s="65"/>
      <c r="J59" s="65"/>
      <c r="K59" s="208"/>
      <c r="L59" s="208"/>
      <c r="M59" s="208"/>
      <c r="N59" s="208"/>
      <c r="O59" s="208"/>
      <c r="P59" s="208"/>
      <c r="Q59" s="208"/>
      <c r="R59" s="208"/>
      <c r="S59" s="208"/>
      <c r="T59" s="65"/>
      <c r="U59" s="208"/>
      <c r="V59" s="208"/>
      <c r="W59" s="208"/>
      <c r="X59" s="208"/>
      <c r="Y59" s="208"/>
      <c r="Z59" s="208"/>
      <c r="AA59" s="208"/>
      <c r="AB59" s="208"/>
      <c r="AC59" s="208"/>
      <c r="AD59" s="208"/>
      <c r="AE59" s="65"/>
      <c r="AF59" s="65"/>
    </row>
    <row r="60" spans="1:32" ht="12.95" customHeight="1" x14ac:dyDescent="0.4">
      <c r="A60" s="210"/>
      <c r="B60" s="211"/>
      <c r="C60" s="211"/>
      <c r="D60" s="211"/>
      <c r="E60" s="211"/>
      <c r="F60" s="65"/>
      <c r="G60" s="65"/>
      <c r="H60" s="65"/>
      <c r="I60" s="65"/>
      <c r="J60" s="65"/>
      <c r="K60" s="65"/>
      <c r="L60" s="65"/>
      <c r="M60" s="65"/>
      <c r="N60" s="65"/>
      <c r="O60" s="65"/>
      <c r="P60" s="208"/>
      <c r="Q60" s="208"/>
      <c r="R60" s="208"/>
      <c r="S60" s="208"/>
      <c r="T60" s="208"/>
      <c r="U60" s="208"/>
      <c r="V60" s="208"/>
      <c r="W60" s="208"/>
      <c r="X60" s="208"/>
      <c r="Y60" s="208"/>
      <c r="Z60" s="208"/>
      <c r="AA60" s="208"/>
      <c r="AB60" s="208"/>
      <c r="AC60" s="208"/>
      <c r="AD60" s="208"/>
      <c r="AE60" s="65"/>
      <c r="AF60" s="65"/>
    </row>
    <row r="61" spans="1:32" ht="12.95" customHeight="1" x14ac:dyDescent="0.4">
      <c r="A61" s="210"/>
      <c r="B61" s="211"/>
      <c r="C61" s="211"/>
      <c r="D61" s="211"/>
      <c r="E61" s="211"/>
      <c r="F61" s="65"/>
      <c r="G61" s="65"/>
      <c r="H61" s="65"/>
      <c r="I61" s="213"/>
      <c r="J61" s="213"/>
      <c r="K61" s="65"/>
      <c r="L61" s="207"/>
      <c r="M61" s="207"/>
      <c r="N61" s="207"/>
      <c r="O61" s="207"/>
      <c r="P61" s="208"/>
      <c r="Q61" s="208"/>
      <c r="R61" s="208"/>
      <c r="S61" s="208"/>
      <c r="T61" s="208"/>
      <c r="U61" s="208"/>
      <c r="V61" s="208"/>
      <c r="W61" s="208"/>
      <c r="X61" s="208"/>
      <c r="Y61" s="208"/>
      <c r="Z61" s="208"/>
      <c r="AA61" s="208"/>
      <c r="AB61" s="208"/>
      <c r="AC61" s="208"/>
      <c r="AD61" s="208"/>
      <c r="AE61" s="65"/>
      <c r="AF61" s="65"/>
    </row>
    <row r="62" spans="1:32" ht="12.95" customHeight="1" x14ac:dyDescent="0.4">
      <c r="A62" s="211"/>
      <c r="B62" s="211"/>
      <c r="C62" s="211"/>
      <c r="D62" s="211"/>
      <c r="E62" s="211"/>
      <c r="F62" s="65"/>
      <c r="G62" s="65"/>
      <c r="H62" s="65"/>
      <c r="I62" s="212"/>
      <c r="J62" s="208"/>
      <c r="K62" s="208"/>
      <c r="L62" s="208"/>
      <c r="M62" s="208"/>
      <c r="N62" s="208"/>
      <c r="O62" s="208"/>
      <c r="P62" s="208"/>
      <c r="Q62" s="208"/>
      <c r="R62" s="65"/>
      <c r="S62" s="65"/>
      <c r="T62" s="65"/>
      <c r="U62" s="212"/>
      <c r="V62" s="208"/>
      <c r="W62" s="208"/>
      <c r="X62" s="208"/>
      <c r="Y62" s="208"/>
      <c r="Z62" s="208"/>
      <c r="AA62" s="208"/>
      <c r="AB62" s="208"/>
      <c r="AC62" s="208"/>
      <c r="AD62" s="208"/>
      <c r="AE62" s="65"/>
      <c r="AF62" s="65"/>
    </row>
    <row r="63" spans="1:32" ht="12.95" customHeight="1" x14ac:dyDescent="0.4">
      <c r="A63" s="211"/>
      <c r="B63" s="211"/>
      <c r="C63" s="211"/>
      <c r="D63" s="211"/>
      <c r="E63" s="211"/>
      <c r="F63" s="65"/>
      <c r="G63" s="65"/>
      <c r="H63" s="65"/>
      <c r="I63" s="65"/>
      <c r="J63" s="65"/>
      <c r="K63" s="208"/>
      <c r="L63" s="208"/>
      <c r="M63" s="208"/>
      <c r="N63" s="208"/>
      <c r="O63" s="208"/>
      <c r="P63" s="208"/>
      <c r="Q63" s="208"/>
      <c r="R63" s="208"/>
      <c r="S63" s="208"/>
      <c r="T63" s="65"/>
      <c r="U63" s="208"/>
      <c r="V63" s="208"/>
      <c r="W63" s="208"/>
      <c r="X63" s="208"/>
      <c r="Y63" s="208"/>
      <c r="Z63" s="208"/>
      <c r="AA63" s="208"/>
      <c r="AB63" s="208"/>
      <c r="AC63" s="208"/>
      <c r="AD63" s="208"/>
      <c r="AE63" s="65"/>
      <c r="AF63" s="65"/>
    </row>
    <row r="64" spans="1:32" ht="12.95" customHeight="1" x14ac:dyDescent="0.4">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row>
    <row r="65" spans="1:32" ht="9.9499999999999993" customHeight="1" x14ac:dyDescent="0.4">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row>
    <row r="66" spans="1:32" ht="9.9499999999999993" customHeight="1" x14ac:dyDescent="0.4">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row>
    <row r="67" spans="1:32" ht="9.9499999999999993" customHeight="1" x14ac:dyDescent="0.4">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row>
    <row r="68" spans="1:32" ht="9.9499999999999993" customHeight="1" x14ac:dyDescent="0.4">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row>
    <row r="69" spans="1:32" ht="9.9499999999999993" customHeight="1" x14ac:dyDescent="0.4">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row>
    <row r="70" spans="1:32" ht="9.9499999999999993" customHeight="1" x14ac:dyDescent="0.4"/>
    <row r="71" spans="1:32" ht="9.9499999999999993" customHeight="1" x14ac:dyDescent="0.4"/>
    <row r="72" spans="1:32" ht="9.9499999999999993" customHeight="1" x14ac:dyDescent="0.4"/>
    <row r="73" spans="1:32" ht="9.9499999999999993" customHeight="1" x14ac:dyDescent="0.4"/>
    <row r="74" spans="1:32" ht="9.9499999999999993" customHeight="1" x14ac:dyDescent="0.4"/>
    <row r="75" spans="1:32" ht="9.9499999999999993" customHeight="1" x14ac:dyDescent="0.4"/>
    <row r="76" spans="1:32" ht="9.9499999999999993" customHeight="1" x14ac:dyDescent="0.4"/>
    <row r="77" spans="1:32" ht="9.9499999999999993" customHeight="1" x14ac:dyDescent="0.4"/>
    <row r="78" spans="1:32" ht="9.9499999999999993" customHeight="1" x14ac:dyDescent="0.4"/>
    <row r="79" spans="1:32" ht="9.9499999999999993" customHeight="1" x14ac:dyDescent="0.4"/>
    <row r="80" spans="1:32" ht="9.9499999999999993" customHeight="1" x14ac:dyDescent="0.4"/>
  </sheetData>
  <sheetProtection algorithmName="SHA-512" hashValue="ZWS4Wy9VuagTA6PH9DX+FhWGdNIT3TOf15ubLNOSLq0bOZLgnRn3pVglBU3nO6UBqYOMuxlrmoHJY04i/wP17Q==" saltValue="BL/DS8sQ28apDviDQEC3+A==" spinCount="100000" sheet="1" objects="1" scenarios="1"/>
  <mergeCells count="65">
    <mergeCell ref="A16:AD16"/>
    <mergeCell ref="A25:AD25"/>
    <mergeCell ref="W5:AD5"/>
    <mergeCell ref="O2:P2"/>
    <mergeCell ref="A1:I2"/>
    <mergeCell ref="W2:AD2"/>
    <mergeCell ref="T2:V2"/>
    <mergeCell ref="A14:AD14"/>
    <mergeCell ref="A15:AD15"/>
    <mergeCell ref="S8:AD8"/>
    <mergeCell ref="T4:AC4"/>
    <mergeCell ref="A57:E59"/>
    <mergeCell ref="I58:Q58"/>
    <mergeCell ref="U58:AD58"/>
    <mergeCell ref="K59:S59"/>
    <mergeCell ref="U59:AD59"/>
    <mergeCell ref="L61:O61"/>
    <mergeCell ref="P61:AD61"/>
    <mergeCell ref="U9:AD9"/>
    <mergeCell ref="V10:AB10"/>
    <mergeCell ref="V12:AB12"/>
    <mergeCell ref="P36:Q37"/>
    <mergeCell ref="D36:O37"/>
    <mergeCell ref="A60:E63"/>
    <mergeCell ref="I62:Q62"/>
    <mergeCell ref="U62:AD62"/>
    <mergeCell ref="P57:AD57"/>
    <mergeCell ref="K63:S63"/>
    <mergeCell ref="U63:AD63"/>
    <mergeCell ref="P60:AD60"/>
    <mergeCell ref="I61:J61"/>
    <mergeCell ref="B18:AC23"/>
    <mergeCell ref="C26:AC26"/>
    <mergeCell ref="L28:U28"/>
    <mergeCell ref="B33:C34"/>
    <mergeCell ref="D33:O34"/>
    <mergeCell ref="P33:Q34"/>
    <mergeCell ref="R33:AC34"/>
    <mergeCell ref="Q29:AA29"/>
    <mergeCell ref="Q30:V30"/>
    <mergeCell ref="X30:AC30"/>
    <mergeCell ref="L31:AC31"/>
    <mergeCell ref="R36:AC37"/>
    <mergeCell ref="B39:D41"/>
    <mergeCell ref="E39:L39"/>
    <mergeCell ref="M39:AC39"/>
    <mergeCell ref="E40:G40"/>
    <mergeCell ref="H40:P40"/>
    <mergeCell ref="Q40:S40"/>
    <mergeCell ref="T40:AC40"/>
    <mergeCell ref="E41:H41"/>
    <mergeCell ref="I41:R41"/>
    <mergeCell ref="T41:AC41"/>
    <mergeCell ref="B36:C37"/>
    <mergeCell ref="B42:D45"/>
    <mergeCell ref="E42:L42"/>
    <mergeCell ref="M42:AC42"/>
    <mergeCell ref="E44:G44"/>
    <mergeCell ref="H44:P44"/>
    <mergeCell ref="Q44:S44"/>
    <mergeCell ref="T44:AC44"/>
    <mergeCell ref="E45:H45"/>
    <mergeCell ref="I45:R45"/>
    <mergeCell ref="T45:AC45"/>
    <mergeCell ref="G43:AC43"/>
  </mergeCells>
  <phoneticPr fontId="1"/>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3736D2A1-A2FD-429D-835F-3B250BDC4FF0}">
            <xm:f>データシート!$D$10=""</xm:f>
            <x14:dxf>
              <font>
                <color theme="0"/>
              </font>
            </x14:dxf>
          </x14:cfRule>
          <xm:sqref>AD4</xm:sqref>
        </x14:conditionalFormatting>
        <x14:conditionalFormatting xmlns:xm="http://schemas.microsoft.com/office/excel/2006/main">
          <x14:cfRule type="expression" priority="1" id="{100E3C57-A6B4-4793-9479-2724AEFE7493}">
            <xm:f>データシート!$D$10=""</xm:f>
            <x14:dxf>
              <font>
                <color theme="0"/>
              </font>
              <fill>
                <patternFill patternType="none">
                  <bgColor auto="1"/>
                </patternFill>
              </fill>
            </x14:dxf>
          </x14:cfRule>
          <xm:sqref>T4:AC4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2EA0D-8DE0-4626-A631-05F7155E4F1A}">
  <sheetPr>
    <tabColor rgb="FFFFC000"/>
  </sheetPr>
  <dimension ref="A1:AD69"/>
  <sheetViews>
    <sheetView showGridLines="0" view="pageBreakPreview" zoomScaleNormal="100" zoomScaleSheetLayoutView="100" workbookViewId="0">
      <selection activeCell="J12" sqref="J12:AB13"/>
    </sheetView>
  </sheetViews>
  <sheetFormatPr defaultRowHeight="13.5" x14ac:dyDescent="0.4"/>
  <cols>
    <col min="1" max="43" width="2.625" style="1" customWidth="1"/>
    <col min="44" max="16384" width="9" style="1"/>
  </cols>
  <sheetData>
    <row r="1" spans="1:30" ht="12.95" customHeight="1" x14ac:dyDescent="0.4">
      <c r="A1" s="226" t="s">
        <v>270</v>
      </c>
      <c r="B1" s="226"/>
      <c r="C1" s="226"/>
      <c r="D1" s="226"/>
      <c r="E1" s="226"/>
      <c r="F1" s="226"/>
      <c r="G1" s="226"/>
      <c r="H1" s="226"/>
      <c r="I1" s="226"/>
      <c r="W1" s="2"/>
      <c r="X1" s="2"/>
      <c r="Y1" s="2"/>
      <c r="Z1" s="2"/>
      <c r="AA1" s="2"/>
      <c r="AB1" s="2"/>
      <c r="AC1" s="2"/>
      <c r="AD1" s="2"/>
    </row>
    <row r="2" spans="1:30" ht="12.95" customHeight="1" x14ac:dyDescent="0.4">
      <c r="A2" s="226"/>
      <c r="B2" s="226"/>
      <c r="C2" s="226"/>
      <c r="D2" s="226"/>
      <c r="E2" s="226"/>
      <c r="F2" s="226"/>
      <c r="G2" s="226"/>
      <c r="H2" s="226"/>
      <c r="I2" s="226"/>
      <c r="T2" s="2"/>
      <c r="U2" s="2"/>
      <c r="V2" s="2"/>
      <c r="W2" s="2"/>
      <c r="X2" s="2"/>
      <c r="Y2" s="2"/>
      <c r="Z2" s="2"/>
      <c r="AA2" s="2"/>
      <c r="AB2" s="2"/>
      <c r="AC2" s="2"/>
      <c r="AD2" s="2"/>
    </row>
    <row r="3" spans="1:30" ht="12.95" customHeight="1" x14ac:dyDescent="0.4">
      <c r="A3" s="1" t="s">
        <v>452</v>
      </c>
    </row>
    <row r="4" spans="1:30" ht="12.95" customHeight="1" x14ac:dyDescent="0.4">
      <c r="B4" s="227" t="s">
        <v>31</v>
      </c>
      <c r="C4" s="225"/>
      <c r="D4" s="225"/>
      <c r="E4" s="225"/>
      <c r="F4" s="225"/>
      <c r="G4" s="225"/>
      <c r="H4" s="225"/>
      <c r="I4" s="225"/>
      <c r="J4" s="228">
        <f>IFERROR(IF(データシート!D8="買取",データシート!D25,データシート!D51),"")</f>
        <v>0</v>
      </c>
      <c r="K4" s="228"/>
      <c r="L4" s="228"/>
      <c r="M4" s="228"/>
      <c r="N4" s="228"/>
      <c r="O4" s="228"/>
      <c r="P4" s="228"/>
      <c r="Q4" s="228"/>
      <c r="R4" s="228"/>
      <c r="S4" s="228"/>
      <c r="T4" s="228"/>
      <c r="U4" s="228"/>
      <c r="V4" s="228"/>
      <c r="W4" s="228"/>
      <c r="X4" s="228"/>
      <c r="Y4" s="228"/>
      <c r="Z4" s="228"/>
      <c r="AA4" s="228"/>
      <c r="AB4" s="228"/>
      <c r="AC4" s="228"/>
      <c r="AD4" s="228"/>
    </row>
    <row r="5" spans="1:30" ht="12.95" customHeight="1" x14ac:dyDescent="0.4">
      <c r="A5" s="9"/>
      <c r="B5" s="225"/>
      <c r="C5" s="225"/>
      <c r="D5" s="225"/>
      <c r="E5" s="225"/>
      <c r="F5" s="225"/>
      <c r="G5" s="225"/>
      <c r="H5" s="225"/>
      <c r="I5" s="225"/>
      <c r="J5" s="228"/>
      <c r="K5" s="228"/>
      <c r="L5" s="228"/>
      <c r="M5" s="228"/>
      <c r="N5" s="228"/>
      <c r="O5" s="228"/>
      <c r="P5" s="228"/>
      <c r="Q5" s="228"/>
      <c r="R5" s="228"/>
      <c r="S5" s="228"/>
      <c r="T5" s="228"/>
      <c r="U5" s="228"/>
      <c r="V5" s="228"/>
      <c r="W5" s="228"/>
      <c r="X5" s="228"/>
      <c r="Y5" s="228"/>
      <c r="Z5" s="228"/>
      <c r="AA5" s="228"/>
      <c r="AB5" s="228"/>
      <c r="AC5" s="228"/>
      <c r="AD5" s="228"/>
    </row>
    <row r="6" spans="1:30" ht="12.95" customHeight="1" x14ac:dyDescent="0.4">
      <c r="A6" s="9"/>
      <c r="B6" s="225"/>
      <c r="C6" s="225"/>
      <c r="D6" s="225"/>
      <c r="E6" s="225"/>
      <c r="F6" s="225"/>
      <c r="G6" s="225"/>
      <c r="H6" s="225"/>
      <c r="I6" s="225"/>
      <c r="J6" s="228"/>
      <c r="K6" s="228"/>
      <c r="L6" s="228"/>
      <c r="M6" s="228"/>
      <c r="N6" s="228"/>
      <c r="O6" s="228"/>
      <c r="P6" s="228"/>
      <c r="Q6" s="228"/>
      <c r="R6" s="228"/>
      <c r="S6" s="228"/>
      <c r="T6" s="228"/>
      <c r="U6" s="228"/>
      <c r="V6" s="228"/>
      <c r="W6" s="228"/>
      <c r="X6" s="228"/>
      <c r="Y6" s="228"/>
      <c r="Z6" s="228"/>
      <c r="AA6" s="228"/>
      <c r="AB6" s="228"/>
      <c r="AC6" s="228"/>
      <c r="AD6" s="228"/>
    </row>
    <row r="7" spans="1:30" ht="12.95" customHeight="1" x14ac:dyDescent="0.4">
      <c r="A7" s="9"/>
      <c r="B7" s="225"/>
      <c r="C7" s="225"/>
      <c r="D7" s="225"/>
      <c r="E7" s="225"/>
      <c r="F7" s="225"/>
      <c r="G7" s="225"/>
      <c r="H7" s="225"/>
      <c r="I7" s="225"/>
      <c r="J7" s="228"/>
      <c r="K7" s="228"/>
      <c r="L7" s="228"/>
      <c r="M7" s="228"/>
      <c r="N7" s="228"/>
      <c r="O7" s="228"/>
      <c r="P7" s="228"/>
      <c r="Q7" s="228"/>
      <c r="R7" s="228"/>
      <c r="S7" s="228"/>
      <c r="T7" s="228"/>
      <c r="U7" s="228"/>
      <c r="V7" s="228"/>
      <c r="W7" s="228"/>
      <c r="X7" s="228"/>
      <c r="Y7" s="228"/>
      <c r="Z7" s="228"/>
      <c r="AA7" s="228"/>
      <c r="AB7" s="228"/>
      <c r="AC7" s="228"/>
      <c r="AD7" s="228"/>
    </row>
    <row r="8" spans="1:30" ht="12.95" customHeight="1" x14ac:dyDescent="0.4">
      <c r="A8" s="9"/>
      <c r="B8" s="225"/>
      <c r="C8" s="225"/>
      <c r="D8" s="225"/>
      <c r="E8" s="225"/>
      <c r="F8" s="225"/>
      <c r="G8" s="225"/>
      <c r="H8" s="225"/>
      <c r="I8" s="225"/>
      <c r="J8" s="228"/>
      <c r="K8" s="228"/>
      <c r="L8" s="228"/>
      <c r="M8" s="228"/>
      <c r="N8" s="228"/>
      <c r="O8" s="228"/>
      <c r="P8" s="228"/>
      <c r="Q8" s="228"/>
      <c r="R8" s="228"/>
      <c r="S8" s="228"/>
      <c r="T8" s="228"/>
      <c r="U8" s="228"/>
      <c r="V8" s="228"/>
      <c r="W8" s="228"/>
      <c r="X8" s="228"/>
      <c r="Y8" s="228"/>
      <c r="Z8" s="228"/>
      <c r="AA8" s="228"/>
      <c r="AB8" s="228"/>
      <c r="AC8" s="228"/>
      <c r="AD8" s="228"/>
    </row>
    <row r="9" spans="1:30" ht="12.95" customHeight="1" x14ac:dyDescent="0.4">
      <c r="A9" s="9"/>
      <c r="B9" s="225" t="s">
        <v>32</v>
      </c>
      <c r="C9" s="225"/>
      <c r="D9" s="225"/>
      <c r="E9" s="225"/>
      <c r="F9" s="225"/>
      <c r="G9" s="225"/>
      <c r="H9" s="225"/>
      <c r="I9" s="225"/>
      <c r="J9" s="225">
        <f>IFERROR(IF(データシート!D8="買取",データシート!D24,データシート!D50),"")</f>
        <v>0</v>
      </c>
      <c r="K9" s="225"/>
      <c r="L9" s="225"/>
      <c r="M9" s="225"/>
      <c r="N9" s="225"/>
      <c r="O9" s="225"/>
      <c r="P9" s="225"/>
      <c r="Q9" s="225"/>
      <c r="R9" s="225"/>
      <c r="S9" s="225"/>
      <c r="T9" s="225"/>
      <c r="U9" s="225"/>
      <c r="V9" s="225"/>
      <c r="W9" s="225"/>
      <c r="X9" s="225"/>
      <c r="Y9" s="225"/>
      <c r="Z9" s="225"/>
      <c r="AA9" s="225"/>
      <c r="AB9" s="225"/>
      <c r="AC9" s="225"/>
      <c r="AD9" s="225"/>
    </row>
    <row r="10" spans="1:30" ht="12.95" customHeight="1" x14ac:dyDescent="0.4">
      <c r="A10" s="9"/>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row>
    <row r="11" spans="1:30" ht="12.95" customHeight="1" x14ac:dyDescent="0.4">
      <c r="A11" s="9"/>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row>
    <row r="12" spans="1:30" ht="12.95" customHeight="1" x14ac:dyDescent="0.4">
      <c r="A12" s="9"/>
      <c r="B12" s="225" t="s">
        <v>33</v>
      </c>
      <c r="C12" s="225"/>
      <c r="D12" s="225"/>
      <c r="E12" s="225"/>
      <c r="F12" s="225"/>
      <c r="G12" s="225"/>
      <c r="H12" s="225"/>
      <c r="I12" s="225"/>
      <c r="J12" s="233">
        <f>IF(データシート!D8="買取",データシート!D40,データシート!D54)</f>
        <v>0</v>
      </c>
      <c r="K12" s="229"/>
      <c r="L12" s="229"/>
      <c r="M12" s="229"/>
      <c r="N12" s="229"/>
      <c r="O12" s="229"/>
      <c r="P12" s="229"/>
      <c r="Q12" s="229"/>
      <c r="R12" s="229"/>
      <c r="S12" s="229"/>
      <c r="T12" s="229"/>
      <c r="U12" s="229"/>
      <c r="V12" s="229"/>
      <c r="W12" s="229"/>
      <c r="X12" s="229"/>
      <c r="Y12" s="229"/>
      <c r="Z12" s="229"/>
      <c r="AA12" s="229"/>
      <c r="AB12" s="229"/>
      <c r="AC12" s="229" t="s">
        <v>234</v>
      </c>
      <c r="AD12" s="230"/>
    </row>
    <row r="13" spans="1:30" ht="12.95" customHeight="1" x14ac:dyDescent="0.4">
      <c r="A13" s="2"/>
      <c r="B13" s="225"/>
      <c r="C13" s="225"/>
      <c r="D13" s="225"/>
      <c r="E13" s="225"/>
      <c r="F13" s="225"/>
      <c r="G13" s="225"/>
      <c r="H13" s="225"/>
      <c r="I13" s="225"/>
      <c r="J13" s="234"/>
      <c r="K13" s="231"/>
      <c r="L13" s="231"/>
      <c r="M13" s="231"/>
      <c r="N13" s="231"/>
      <c r="O13" s="231"/>
      <c r="P13" s="231"/>
      <c r="Q13" s="231"/>
      <c r="R13" s="231"/>
      <c r="S13" s="231"/>
      <c r="T13" s="231"/>
      <c r="U13" s="231"/>
      <c r="V13" s="231"/>
      <c r="W13" s="231"/>
      <c r="X13" s="231"/>
      <c r="Y13" s="231"/>
      <c r="Z13" s="231"/>
      <c r="AA13" s="231"/>
      <c r="AB13" s="231"/>
      <c r="AC13" s="231"/>
      <c r="AD13" s="232"/>
    </row>
    <row r="14" spans="1:30" ht="12.95" customHeight="1" x14ac:dyDescent="0.4">
      <c r="A14" s="2"/>
      <c r="B14" s="225" t="s">
        <v>34</v>
      </c>
      <c r="C14" s="225"/>
      <c r="D14" s="225"/>
      <c r="E14" s="225"/>
      <c r="F14" s="225"/>
      <c r="G14" s="225"/>
      <c r="H14" s="225"/>
      <c r="I14" s="225"/>
      <c r="J14" s="233">
        <f>IF(データシート!D8="買取",データシート!D41,データシート!D55)</f>
        <v>0</v>
      </c>
      <c r="K14" s="229"/>
      <c r="L14" s="229"/>
      <c r="M14" s="229"/>
      <c r="N14" s="229"/>
      <c r="O14" s="229"/>
      <c r="P14" s="229"/>
      <c r="Q14" s="229"/>
      <c r="R14" s="229"/>
      <c r="S14" s="229"/>
      <c r="T14" s="229"/>
      <c r="U14" s="229"/>
      <c r="V14" s="229"/>
      <c r="W14" s="229"/>
      <c r="X14" s="229"/>
      <c r="Y14" s="229"/>
      <c r="Z14" s="229"/>
      <c r="AA14" s="229"/>
      <c r="AB14" s="229"/>
      <c r="AC14" s="229" t="s">
        <v>235</v>
      </c>
      <c r="AD14" s="230"/>
    </row>
    <row r="15" spans="1:30" ht="12.95" customHeight="1" x14ac:dyDescent="0.4">
      <c r="A15" s="2"/>
      <c r="B15" s="225"/>
      <c r="C15" s="225"/>
      <c r="D15" s="225"/>
      <c r="E15" s="225"/>
      <c r="F15" s="225"/>
      <c r="G15" s="225"/>
      <c r="H15" s="225"/>
      <c r="I15" s="225"/>
      <c r="J15" s="234"/>
      <c r="K15" s="231"/>
      <c r="L15" s="231"/>
      <c r="M15" s="231"/>
      <c r="N15" s="231"/>
      <c r="O15" s="231"/>
      <c r="P15" s="231"/>
      <c r="Q15" s="231"/>
      <c r="R15" s="231"/>
      <c r="S15" s="231"/>
      <c r="T15" s="231"/>
      <c r="U15" s="231"/>
      <c r="V15" s="231"/>
      <c r="W15" s="231"/>
      <c r="X15" s="231"/>
      <c r="Y15" s="231"/>
      <c r="Z15" s="231"/>
      <c r="AA15" s="231"/>
      <c r="AB15" s="231"/>
      <c r="AC15" s="231"/>
      <c r="AD15" s="232"/>
    </row>
    <row r="16" spans="1:30" ht="15.95" customHeight="1" x14ac:dyDescent="0.4">
      <c r="A16" s="9"/>
      <c r="B16" s="235" t="s">
        <v>35</v>
      </c>
      <c r="C16" s="236"/>
      <c r="D16" s="236"/>
      <c r="E16" s="236"/>
      <c r="F16" s="236"/>
      <c r="G16" s="236"/>
      <c r="H16" s="236"/>
      <c r="I16" s="237"/>
      <c r="J16" s="221" t="s">
        <v>160</v>
      </c>
      <c r="K16" s="222"/>
      <c r="L16" s="222"/>
      <c r="M16" s="222"/>
      <c r="N16" s="222"/>
      <c r="O16" s="222"/>
      <c r="P16" s="222"/>
      <c r="Q16" s="222"/>
      <c r="R16" s="222"/>
      <c r="S16" s="222"/>
      <c r="T16" s="222"/>
      <c r="U16" s="222"/>
      <c r="V16" s="222"/>
      <c r="W16" s="222"/>
      <c r="X16" s="222"/>
      <c r="Y16" s="222"/>
      <c r="Z16" s="222"/>
      <c r="AA16" s="222"/>
      <c r="AB16" s="222"/>
      <c r="AC16" s="222"/>
      <c r="AD16" s="223"/>
    </row>
    <row r="17" spans="1:30" ht="15.95" customHeight="1" x14ac:dyDescent="0.4">
      <c r="A17" s="9"/>
      <c r="B17" s="235"/>
      <c r="C17" s="236"/>
      <c r="D17" s="236"/>
      <c r="E17" s="236"/>
      <c r="F17" s="236"/>
      <c r="G17" s="236"/>
      <c r="H17" s="236"/>
      <c r="I17" s="237"/>
      <c r="J17" s="218" t="s">
        <v>272</v>
      </c>
      <c r="K17" s="219"/>
      <c r="L17" s="219"/>
      <c r="M17" s="219"/>
      <c r="N17" s="219"/>
      <c r="O17" s="219"/>
      <c r="P17" s="219"/>
      <c r="Q17" s="219"/>
      <c r="R17" s="219"/>
      <c r="S17" s="219"/>
      <c r="T17" s="219"/>
      <c r="U17" s="219"/>
      <c r="V17" s="219"/>
      <c r="W17" s="219"/>
      <c r="X17" s="219"/>
      <c r="Y17" s="219"/>
      <c r="Z17" s="219"/>
      <c r="AA17" s="219"/>
      <c r="AB17" s="219"/>
      <c r="AC17" s="219"/>
      <c r="AD17" s="220"/>
    </row>
    <row r="18" spans="1:30" ht="15.95" customHeight="1" x14ac:dyDescent="0.4">
      <c r="A18" s="9"/>
      <c r="B18" s="235"/>
      <c r="C18" s="236"/>
      <c r="D18" s="236"/>
      <c r="E18" s="236"/>
      <c r="F18" s="236"/>
      <c r="G18" s="236"/>
      <c r="H18" s="236"/>
      <c r="I18" s="237"/>
      <c r="J18" s="218" t="s">
        <v>273</v>
      </c>
      <c r="K18" s="219"/>
      <c r="L18" s="219"/>
      <c r="M18" s="219"/>
      <c r="N18" s="219"/>
      <c r="O18" s="219"/>
      <c r="P18" s="219"/>
      <c r="Q18" s="219"/>
      <c r="R18" s="219"/>
      <c r="S18" s="219"/>
      <c r="T18" s="219"/>
      <c r="U18" s="219"/>
      <c r="V18" s="219"/>
      <c r="W18" s="219"/>
      <c r="X18" s="219"/>
      <c r="Y18" s="219"/>
      <c r="Z18" s="219"/>
      <c r="AA18" s="219"/>
      <c r="AB18" s="219"/>
      <c r="AC18" s="219"/>
      <c r="AD18" s="220"/>
    </row>
    <row r="19" spans="1:30" ht="15.95" customHeight="1" x14ac:dyDescent="0.4">
      <c r="A19" s="9"/>
      <c r="B19" s="235"/>
      <c r="C19" s="236"/>
      <c r="D19" s="236"/>
      <c r="E19" s="236"/>
      <c r="F19" s="236"/>
      <c r="G19" s="236"/>
      <c r="H19" s="236"/>
      <c r="I19" s="237"/>
      <c r="J19" s="218" t="s">
        <v>274</v>
      </c>
      <c r="K19" s="219"/>
      <c r="L19" s="219"/>
      <c r="M19" s="219"/>
      <c r="N19" s="219"/>
      <c r="O19" s="219"/>
      <c r="P19" s="219"/>
      <c r="Q19" s="219"/>
      <c r="R19" s="219"/>
      <c r="S19" s="219"/>
      <c r="T19" s="219"/>
      <c r="U19" s="219"/>
      <c r="V19" s="219"/>
      <c r="W19" s="219"/>
      <c r="X19" s="219"/>
      <c r="Y19" s="219"/>
      <c r="Z19" s="219"/>
      <c r="AA19" s="219"/>
      <c r="AB19" s="219"/>
      <c r="AC19" s="219"/>
      <c r="AD19" s="220"/>
    </row>
    <row r="20" spans="1:30" ht="15.95" customHeight="1" x14ac:dyDescent="0.4">
      <c r="A20" s="9"/>
      <c r="B20" s="238" t="s">
        <v>271</v>
      </c>
      <c r="C20" s="239"/>
      <c r="D20" s="239"/>
      <c r="E20" s="239"/>
      <c r="F20" s="239"/>
      <c r="G20" s="240"/>
      <c r="H20" s="241" t="str">
        <f>IFERROR(IF(データシート!D8="買取",データシート!BA8,データシート!BD8),"")</f>
        <v/>
      </c>
      <c r="I20" s="242"/>
      <c r="J20" s="218" t="s">
        <v>275</v>
      </c>
      <c r="K20" s="219"/>
      <c r="L20" s="219"/>
      <c r="M20" s="219"/>
      <c r="N20" s="219"/>
      <c r="O20" s="219"/>
      <c r="P20" s="219"/>
      <c r="Q20" s="219"/>
      <c r="R20" s="219"/>
      <c r="S20" s="219"/>
      <c r="T20" s="219"/>
      <c r="U20" s="219"/>
      <c r="V20" s="219"/>
      <c r="W20" s="219"/>
      <c r="X20" s="219"/>
      <c r="Y20" s="219"/>
      <c r="Z20" s="219"/>
      <c r="AA20" s="219"/>
      <c r="AB20" s="219"/>
      <c r="AC20" s="219"/>
      <c r="AD20" s="220"/>
    </row>
    <row r="21" spans="1:30" ht="15.95" customHeight="1" x14ac:dyDescent="0.4">
      <c r="A21" s="9"/>
      <c r="B21" s="238"/>
      <c r="C21" s="239"/>
      <c r="D21" s="239"/>
      <c r="E21" s="239"/>
      <c r="F21" s="239"/>
      <c r="G21" s="240"/>
      <c r="H21" s="241"/>
      <c r="I21" s="242"/>
      <c r="J21" s="218" t="s">
        <v>276</v>
      </c>
      <c r="K21" s="219"/>
      <c r="L21" s="219"/>
      <c r="M21" s="219"/>
      <c r="N21" s="219"/>
      <c r="O21" s="219"/>
      <c r="P21" s="219"/>
      <c r="Q21" s="219"/>
      <c r="R21" s="219"/>
      <c r="S21" s="219"/>
      <c r="T21" s="219"/>
      <c r="U21" s="219"/>
      <c r="V21" s="219"/>
      <c r="W21" s="219"/>
      <c r="X21" s="219"/>
      <c r="Y21" s="219"/>
      <c r="Z21" s="219"/>
      <c r="AA21" s="219"/>
      <c r="AB21" s="219"/>
      <c r="AC21" s="219"/>
      <c r="AD21" s="220"/>
    </row>
    <row r="22" spans="1:30" ht="15.95" customHeight="1" x14ac:dyDescent="0.4">
      <c r="A22" s="9"/>
      <c r="B22" s="238"/>
      <c r="C22" s="239"/>
      <c r="D22" s="239"/>
      <c r="E22" s="239"/>
      <c r="F22" s="239"/>
      <c r="G22" s="240"/>
      <c r="H22" s="241"/>
      <c r="I22" s="242"/>
      <c r="J22" s="218" t="s">
        <v>277</v>
      </c>
      <c r="K22" s="219"/>
      <c r="L22" s="219"/>
      <c r="M22" s="219"/>
      <c r="N22" s="219"/>
      <c r="O22" s="219"/>
      <c r="P22" s="219"/>
      <c r="Q22" s="219"/>
      <c r="R22" s="219"/>
      <c r="S22" s="219"/>
      <c r="T22" s="219"/>
      <c r="U22" s="219"/>
      <c r="V22" s="219"/>
      <c r="W22" s="219"/>
      <c r="X22" s="219"/>
      <c r="Y22" s="219"/>
      <c r="Z22" s="219"/>
      <c r="AA22" s="219"/>
      <c r="AB22" s="219"/>
      <c r="AC22" s="219"/>
      <c r="AD22" s="220"/>
    </row>
    <row r="23" spans="1:30" ht="15.95" customHeight="1" x14ac:dyDescent="0.4">
      <c r="A23" s="9"/>
      <c r="B23" s="238"/>
      <c r="C23" s="239"/>
      <c r="D23" s="239"/>
      <c r="E23" s="239"/>
      <c r="F23" s="239"/>
      <c r="G23" s="240"/>
      <c r="H23" s="241"/>
      <c r="I23" s="242"/>
      <c r="J23" s="218" t="s">
        <v>278</v>
      </c>
      <c r="K23" s="219"/>
      <c r="L23" s="219"/>
      <c r="M23" s="219"/>
      <c r="N23" s="219"/>
      <c r="O23" s="219"/>
      <c r="P23" s="219"/>
      <c r="Q23" s="219"/>
      <c r="R23" s="219"/>
      <c r="S23" s="219"/>
      <c r="T23" s="219"/>
      <c r="U23" s="219"/>
      <c r="V23" s="219"/>
      <c r="W23" s="219"/>
      <c r="X23" s="219"/>
      <c r="Y23" s="219"/>
      <c r="Z23" s="219"/>
      <c r="AA23" s="219"/>
      <c r="AB23" s="219"/>
      <c r="AC23" s="219"/>
      <c r="AD23" s="220"/>
    </row>
    <row r="24" spans="1:30" ht="15.95" customHeight="1" x14ac:dyDescent="0.4">
      <c r="A24" s="9"/>
      <c r="B24" s="238"/>
      <c r="C24" s="239"/>
      <c r="D24" s="239"/>
      <c r="E24" s="239"/>
      <c r="F24" s="239"/>
      <c r="G24" s="240"/>
      <c r="H24" s="241"/>
      <c r="I24" s="242"/>
      <c r="J24" s="218" t="s">
        <v>279</v>
      </c>
      <c r="K24" s="219"/>
      <c r="L24" s="219"/>
      <c r="M24" s="219"/>
      <c r="N24" s="219"/>
      <c r="O24" s="219"/>
      <c r="P24" s="219"/>
      <c r="Q24" s="219"/>
      <c r="R24" s="219"/>
      <c r="S24" s="219"/>
      <c r="T24" s="219"/>
      <c r="U24" s="219"/>
      <c r="V24" s="219"/>
      <c r="W24" s="219"/>
      <c r="X24" s="219"/>
      <c r="Y24" s="219"/>
      <c r="Z24" s="219"/>
      <c r="AA24" s="219"/>
      <c r="AB24" s="219"/>
      <c r="AC24" s="219"/>
      <c r="AD24" s="220"/>
    </row>
    <row r="25" spans="1:30" ht="15.95" customHeight="1" x14ac:dyDescent="0.4">
      <c r="A25" s="9"/>
      <c r="B25" s="238"/>
      <c r="C25" s="239"/>
      <c r="D25" s="239"/>
      <c r="E25" s="239"/>
      <c r="F25" s="239"/>
      <c r="G25" s="240"/>
      <c r="H25" s="241"/>
      <c r="I25" s="242"/>
      <c r="J25" s="218" t="s">
        <v>280</v>
      </c>
      <c r="K25" s="219"/>
      <c r="L25" s="219"/>
      <c r="M25" s="219"/>
      <c r="N25" s="219"/>
      <c r="O25" s="219"/>
      <c r="P25" s="219"/>
      <c r="Q25" s="219"/>
      <c r="R25" s="219"/>
      <c r="S25" s="219"/>
      <c r="T25" s="219"/>
      <c r="U25" s="219"/>
      <c r="V25" s="219"/>
      <c r="W25" s="219"/>
      <c r="X25" s="219"/>
      <c r="Y25" s="219"/>
      <c r="Z25" s="219"/>
      <c r="AA25" s="219"/>
      <c r="AB25" s="219"/>
      <c r="AC25" s="219"/>
      <c r="AD25" s="220"/>
    </row>
    <row r="26" spans="1:30" ht="15.95" customHeight="1" x14ac:dyDescent="0.4">
      <c r="A26" s="9"/>
      <c r="B26" s="238"/>
      <c r="C26" s="239"/>
      <c r="D26" s="239"/>
      <c r="E26" s="239"/>
      <c r="F26" s="239"/>
      <c r="G26" s="240"/>
      <c r="H26" s="241"/>
      <c r="I26" s="242"/>
      <c r="J26" s="218" t="s">
        <v>281</v>
      </c>
      <c r="K26" s="219"/>
      <c r="L26" s="219"/>
      <c r="M26" s="219"/>
      <c r="N26" s="219"/>
      <c r="O26" s="219"/>
      <c r="P26" s="219"/>
      <c r="Q26" s="219"/>
      <c r="R26" s="219"/>
      <c r="S26" s="219"/>
      <c r="T26" s="219"/>
      <c r="U26" s="219"/>
      <c r="V26" s="219"/>
      <c r="W26" s="219"/>
      <c r="X26" s="219"/>
      <c r="Y26" s="219"/>
      <c r="Z26" s="219"/>
      <c r="AA26" s="219"/>
      <c r="AB26" s="219"/>
      <c r="AC26" s="219"/>
      <c r="AD26" s="220"/>
    </row>
    <row r="27" spans="1:30" ht="15.95" customHeight="1" x14ac:dyDescent="0.4">
      <c r="A27" s="9"/>
      <c r="B27" s="238"/>
      <c r="C27" s="239"/>
      <c r="D27" s="239"/>
      <c r="E27" s="239"/>
      <c r="F27" s="239"/>
      <c r="G27" s="240"/>
      <c r="H27" s="241"/>
      <c r="I27" s="242"/>
      <c r="J27" s="218" t="s">
        <v>282</v>
      </c>
      <c r="K27" s="219"/>
      <c r="L27" s="219"/>
      <c r="M27" s="219"/>
      <c r="N27" s="219"/>
      <c r="O27" s="219"/>
      <c r="P27" s="219"/>
      <c r="Q27" s="219"/>
      <c r="R27" s="219"/>
      <c r="S27" s="219"/>
      <c r="T27" s="219"/>
      <c r="U27" s="219"/>
      <c r="V27" s="219"/>
      <c r="W27" s="219"/>
      <c r="X27" s="219"/>
      <c r="Y27" s="219"/>
      <c r="Z27" s="219"/>
      <c r="AA27" s="219"/>
      <c r="AB27" s="219"/>
      <c r="AC27" s="219"/>
      <c r="AD27" s="220"/>
    </row>
    <row r="28" spans="1:30" ht="15.95" customHeight="1" x14ac:dyDescent="0.4">
      <c r="A28" s="9"/>
      <c r="B28" s="238"/>
      <c r="C28" s="239"/>
      <c r="D28" s="239"/>
      <c r="E28" s="239"/>
      <c r="F28" s="239"/>
      <c r="G28" s="240"/>
      <c r="H28" s="241"/>
      <c r="I28" s="242"/>
      <c r="J28" s="218" t="s">
        <v>283</v>
      </c>
      <c r="K28" s="219"/>
      <c r="L28" s="219"/>
      <c r="M28" s="219"/>
      <c r="N28" s="219"/>
      <c r="O28" s="219"/>
      <c r="P28" s="219"/>
      <c r="Q28" s="219"/>
      <c r="R28" s="219"/>
      <c r="S28" s="219"/>
      <c r="T28" s="219"/>
      <c r="U28" s="219"/>
      <c r="V28" s="219"/>
      <c r="W28" s="219"/>
      <c r="X28" s="219"/>
      <c r="Y28" s="219"/>
      <c r="Z28" s="219"/>
      <c r="AA28" s="219"/>
      <c r="AB28" s="219"/>
      <c r="AC28" s="219"/>
      <c r="AD28" s="220"/>
    </row>
    <row r="29" spans="1:30" ht="15.95" customHeight="1" x14ac:dyDescent="0.4">
      <c r="A29" s="10"/>
      <c r="B29" s="238"/>
      <c r="C29" s="239"/>
      <c r="D29" s="239"/>
      <c r="E29" s="239"/>
      <c r="F29" s="239"/>
      <c r="G29" s="240"/>
      <c r="H29" s="241"/>
      <c r="I29" s="242"/>
      <c r="J29" s="45" t="s">
        <v>284</v>
      </c>
      <c r="K29" s="46"/>
      <c r="L29" s="46"/>
      <c r="M29" s="46"/>
      <c r="N29" s="224" t="str">
        <f>IF(AND(データシート!D8="買取",データシート!D42="１４.その他"),データシート!D43,"")</f>
        <v/>
      </c>
      <c r="O29" s="224"/>
      <c r="P29" s="224"/>
      <c r="Q29" s="224"/>
      <c r="R29" s="224"/>
      <c r="S29" s="224"/>
      <c r="T29" s="224"/>
      <c r="U29" s="224"/>
      <c r="V29" s="224"/>
      <c r="W29" s="224"/>
      <c r="X29" s="224"/>
      <c r="Y29" s="224"/>
      <c r="Z29" s="224"/>
      <c r="AA29" s="224"/>
      <c r="AB29" s="224"/>
      <c r="AC29" s="224"/>
      <c r="AD29" s="47" t="s">
        <v>36</v>
      </c>
    </row>
    <row r="30" spans="1:30" ht="15.95" customHeight="1" x14ac:dyDescent="0.4">
      <c r="A30" s="2"/>
      <c r="B30" s="227" t="s">
        <v>37</v>
      </c>
      <c r="C30" s="227"/>
      <c r="D30" s="227"/>
      <c r="E30" s="227"/>
      <c r="F30" s="227"/>
      <c r="G30" s="227"/>
      <c r="H30" s="227"/>
      <c r="I30" s="227"/>
      <c r="J30" s="221" t="s">
        <v>285</v>
      </c>
      <c r="K30" s="222"/>
      <c r="L30" s="222"/>
      <c r="M30" s="222"/>
      <c r="N30" s="222"/>
      <c r="O30" s="222"/>
      <c r="P30" s="222"/>
      <c r="Q30" s="222"/>
      <c r="R30" s="222"/>
      <c r="S30" s="222"/>
      <c r="T30" s="222"/>
      <c r="U30" s="222"/>
      <c r="V30" s="222"/>
      <c r="W30" s="222"/>
      <c r="X30" s="222"/>
      <c r="Y30" s="222"/>
      <c r="Z30" s="222"/>
      <c r="AA30" s="222"/>
      <c r="AB30" s="222"/>
      <c r="AC30" s="222"/>
      <c r="AD30" s="223"/>
    </row>
    <row r="31" spans="1:30" ht="15.95" customHeight="1" x14ac:dyDescent="0.4">
      <c r="A31" s="2"/>
      <c r="B31" s="227"/>
      <c r="C31" s="227"/>
      <c r="D31" s="227"/>
      <c r="E31" s="227"/>
      <c r="F31" s="227"/>
      <c r="G31" s="227"/>
      <c r="H31" s="227"/>
      <c r="I31" s="227"/>
      <c r="J31" s="218" t="s">
        <v>286</v>
      </c>
      <c r="K31" s="219"/>
      <c r="L31" s="219"/>
      <c r="M31" s="219"/>
      <c r="N31" s="219"/>
      <c r="O31" s="219"/>
      <c r="P31" s="219"/>
      <c r="Q31" s="219"/>
      <c r="R31" s="219"/>
      <c r="S31" s="219"/>
      <c r="T31" s="219"/>
      <c r="U31" s="219"/>
      <c r="V31" s="219"/>
      <c r="W31" s="219"/>
      <c r="X31" s="219"/>
      <c r="Y31" s="219"/>
      <c r="Z31" s="219"/>
      <c r="AA31" s="219"/>
      <c r="AB31" s="219"/>
      <c r="AC31" s="219"/>
      <c r="AD31" s="220"/>
    </row>
    <row r="32" spans="1:30" ht="15.95" customHeight="1" x14ac:dyDescent="0.4">
      <c r="A32" s="10"/>
      <c r="B32" s="227"/>
      <c r="C32" s="227"/>
      <c r="D32" s="227"/>
      <c r="E32" s="227"/>
      <c r="F32" s="227"/>
      <c r="G32" s="227"/>
      <c r="H32" s="227"/>
      <c r="I32" s="227"/>
      <c r="J32" s="218" t="s">
        <v>287</v>
      </c>
      <c r="K32" s="219"/>
      <c r="L32" s="219"/>
      <c r="M32" s="219"/>
      <c r="N32" s="219"/>
      <c r="O32" s="219"/>
      <c r="P32" s="219"/>
      <c r="Q32" s="219"/>
      <c r="R32" s="219"/>
      <c r="S32" s="219"/>
      <c r="T32" s="219"/>
      <c r="U32" s="219"/>
      <c r="V32" s="219"/>
      <c r="W32" s="219"/>
      <c r="X32" s="219"/>
      <c r="Y32" s="219"/>
      <c r="Z32" s="219"/>
      <c r="AA32" s="219"/>
      <c r="AB32" s="219"/>
      <c r="AC32" s="219"/>
      <c r="AD32" s="220"/>
    </row>
    <row r="33" spans="1:30" ht="15.95" customHeight="1" x14ac:dyDescent="0.4">
      <c r="A33" s="10"/>
      <c r="B33" s="227"/>
      <c r="C33" s="227"/>
      <c r="D33" s="227"/>
      <c r="E33" s="227"/>
      <c r="F33" s="227"/>
      <c r="G33" s="227"/>
      <c r="H33" s="227"/>
      <c r="I33" s="227"/>
      <c r="J33" s="218" t="s">
        <v>288</v>
      </c>
      <c r="K33" s="219"/>
      <c r="L33" s="219"/>
      <c r="M33" s="219"/>
      <c r="N33" s="219"/>
      <c r="O33" s="219"/>
      <c r="P33" s="219"/>
      <c r="Q33" s="219"/>
      <c r="R33" s="219"/>
      <c r="S33" s="219"/>
      <c r="T33" s="219"/>
      <c r="U33" s="219"/>
      <c r="V33" s="219"/>
      <c r="W33" s="219"/>
      <c r="X33" s="219"/>
      <c r="Y33" s="219"/>
      <c r="Z33" s="219"/>
      <c r="AA33" s="219"/>
      <c r="AB33" s="219"/>
      <c r="AC33" s="219"/>
      <c r="AD33" s="220"/>
    </row>
    <row r="34" spans="1:30" ht="15.95" customHeight="1" x14ac:dyDescent="0.4">
      <c r="A34" s="2"/>
      <c r="B34" s="243" t="s">
        <v>271</v>
      </c>
      <c r="C34" s="243"/>
      <c r="D34" s="243"/>
      <c r="E34" s="243"/>
      <c r="F34" s="243"/>
      <c r="G34" s="243"/>
      <c r="H34" s="244" t="str">
        <f>IFERROR(IF(データシート!D8="買取",データシート!BG8,データシート!BJ8),"")</f>
        <v/>
      </c>
      <c r="I34" s="244"/>
      <c r="J34" s="218" t="s">
        <v>289</v>
      </c>
      <c r="K34" s="219"/>
      <c r="L34" s="219"/>
      <c r="M34" s="219"/>
      <c r="N34" s="219"/>
      <c r="O34" s="219"/>
      <c r="P34" s="219"/>
      <c r="Q34" s="219"/>
      <c r="R34" s="219"/>
      <c r="S34" s="219"/>
      <c r="T34" s="219"/>
      <c r="U34" s="219"/>
      <c r="V34" s="219"/>
      <c r="W34" s="219"/>
      <c r="X34" s="219"/>
      <c r="Y34" s="219"/>
      <c r="Z34" s="219"/>
      <c r="AA34" s="219"/>
      <c r="AB34" s="219"/>
      <c r="AC34" s="219"/>
      <c r="AD34" s="220"/>
    </row>
    <row r="35" spans="1:30" ht="15.95" customHeight="1" x14ac:dyDescent="0.4">
      <c r="A35" s="2"/>
      <c r="B35" s="243"/>
      <c r="C35" s="243"/>
      <c r="D35" s="243"/>
      <c r="E35" s="243"/>
      <c r="F35" s="243"/>
      <c r="G35" s="243"/>
      <c r="H35" s="244"/>
      <c r="I35" s="244"/>
      <c r="J35" s="218" t="s">
        <v>290</v>
      </c>
      <c r="K35" s="219"/>
      <c r="L35" s="219"/>
      <c r="M35" s="219"/>
      <c r="N35" s="219"/>
      <c r="O35" s="219"/>
      <c r="P35" s="219"/>
      <c r="Q35" s="219"/>
      <c r="R35" s="219"/>
      <c r="S35" s="219"/>
      <c r="T35" s="219"/>
      <c r="U35" s="219"/>
      <c r="V35" s="219"/>
      <c r="W35" s="219"/>
      <c r="X35" s="219"/>
      <c r="Y35" s="219"/>
      <c r="Z35" s="219"/>
      <c r="AA35" s="219"/>
      <c r="AB35" s="219"/>
      <c r="AC35" s="219"/>
      <c r="AD35" s="220"/>
    </row>
    <row r="36" spans="1:30" ht="15.95" customHeight="1" x14ac:dyDescent="0.4">
      <c r="A36" s="2"/>
      <c r="B36" s="243"/>
      <c r="C36" s="243"/>
      <c r="D36" s="243"/>
      <c r="E36" s="243"/>
      <c r="F36" s="243"/>
      <c r="G36" s="243"/>
      <c r="H36" s="244"/>
      <c r="I36" s="244"/>
      <c r="J36" s="218" t="s">
        <v>291</v>
      </c>
      <c r="K36" s="219"/>
      <c r="L36" s="219"/>
      <c r="M36" s="219"/>
      <c r="N36" s="219"/>
      <c r="O36" s="219"/>
      <c r="P36" s="219"/>
      <c r="Q36" s="219"/>
      <c r="R36" s="219"/>
      <c r="S36" s="219"/>
      <c r="T36" s="219"/>
      <c r="U36" s="219"/>
      <c r="V36" s="219"/>
      <c r="W36" s="219"/>
      <c r="X36" s="219"/>
      <c r="Y36" s="219"/>
      <c r="Z36" s="219"/>
      <c r="AA36" s="219"/>
      <c r="AB36" s="219"/>
      <c r="AC36" s="219"/>
      <c r="AD36" s="220"/>
    </row>
    <row r="37" spans="1:30" ht="15.95" customHeight="1" x14ac:dyDescent="0.4">
      <c r="A37" s="2"/>
      <c r="B37" s="243"/>
      <c r="C37" s="243"/>
      <c r="D37" s="243"/>
      <c r="E37" s="243"/>
      <c r="F37" s="243"/>
      <c r="G37" s="243"/>
      <c r="H37" s="244"/>
      <c r="I37" s="244"/>
      <c r="J37" s="218" t="s">
        <v>292</v>
      </c>
      <c r="K37" s="219"/>
      <c r="L37" s="219"/>
      <c r="M37" s="219"/>
      <c r="N37" s="219"/>
      <c r="O37" s="219"/>
      <c r="P37" s="219"/>
      <c r="Q37" s="219"/>
      <c r="R37" s="219"/>
      <c r="S37" s="219"/>
      <c r="T37" s="219"/>
      <c r="U37" s="219"/>
      <c r="V37" s="219"/>
      <c r="W37" s="219"/>
      <c r="X37" s="219"/>
      <c r="Y37" s="219"/>
      <c r="Z37" s="219"/>
      <c r="AA37" s="219"/>
      <c r="AB37" s="219"/>
      <c r="AC37" s="219"/>
      <c r="AD37" s="220"/>
    </row>
    <row r="38" spans="1:30" ht="15.95" customHeight="1" x14ac:dyDescent="0.4">
      <c r="A38" s="11"/>
      <c r="B38" s="243"/>
      <c r="C38" s="243"/>
      <c r="D38" s="243"/>
      <c r="E38" s="243"/>
      <c r="F38" s="243"/>
      <c r="G38" s="243"/>
      <c r="H38" s="244"/>
      <c r="I38" s="244"/>
      <c r="J38" s="218" t="s">
        <v>293</v>
      </c>
      <c r="K38" s="219"/>
      <c r="L38" s="219"/>
      <c r="M38" s="219"/>
      <c r="N38" s="219"/>
      <c r="O38" s="219"/>
      <c r="P38" s="219"/>
      <c r="Q38" s="219"/>
      <c r="R38" s="219"/>
      <c r="S38" s="219"/>
      <c r="T38" s="219"/>
      <c r="U38" s="219"/>
      <c r="V38" s="219"/>
      <c r="W38" s="219"/>
      <c r="X38" s="219"/>
      <c r="Y38" s="219"/>
      <c r="Z38" s="219"/>
      <c r="AA38" s="219"/>
      <c r="AB38" s="219"/>
      <c r="AC38" s="219"/>
      <c r="AD38" s="220"/>
    </row>
    <row r="39" spans="1:30" s="5" customFormat="1" ht="15.95" customHeight="1" x14ac:dyDescent="0.4">
      <c r="A39" s="12"/>
      <c r="B39" s="243"/>
      <c r="C39" s="243"/>
      <c r="D39" s="243"/>
      <c r="E39" s="243"/>
      <c r="F39" s="243"/>
      <c r="G39" s="243"/>
      <c r="H39" s="244"/>
      <c r="I39" s="244"/>
      <c r="J39" s="45" t="s">
        <v>228</v>
      </c>
      <c r="K39" s="14"/>
      <c r="L39" s="14"/>
      <c r="M39" s="14"/>
      <c r="N39" s="245" t="str">
        <f>IF(AND(データシート!D8="買取",データシート!D44="１０.その他"),データシート!D45,"")</f>
        <v/>
      </c>
      <c r="O39" s="245"/>
      <c r="P39" s="245"/>
      <c r="Q39" s="245"/>
      <c r="R39" s="245"/>
      <c r="S39" s="245"/>
      <c r="T39" s="245"/>
      <c r="U39" s="245"/>
      <c r="V39" s="245"/>
      <c r="W39" s="245"/>
      <c r="X39" s="245"/>
      <c r="Y39" s="245"/>
      <c r="Z39" s="245"/>
      <c r="AA39" s="245"/>
      <c r="AB39" s="245"/>
      <c r="AC39" s="245"/>
      <c r="AD39" s="47" t="s">
        <v>36</v>
      </c>
    </row>
    <row r="40" spans="1:30" s="5" customFormat="1" ht="15.75" customHeight="1" x14ac:dyDescent="0.4">
      <c r="A40" s="12"/>
      <c r="B40" s="15" t="s">
        <v>38</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row>
    <row r="41" spans="1:30" ht="12.95" customHeight="1" x14ac:dyDescent="0.4">
      <c r="B41" s="15" t="s">
        <v>236</v>
      </c>
    </row>
    <row r="42" spans="1:30" ht="12.95" customHeight="1" x14ac:dyDescent="0.4"/>
    <row r="43" spans="1:30" ht="12.95" customHeight="1" x14ac:dyDescent="0.4"/>
    <row r="44" spans="1:30" ht="12.95" customHeight="1" x14ac:dyDescent="0.4"/>
    <row r="45" spans="1:30" ht="12.95" customHeight="1" x14ac:dyDescent="0.4"/>
    <row r="46" spans="1:30" ht="12.95" customHeight="1" x14ac:dyDescent="0.4"/>
    <row r="47" spans="1:30" ht="12.95" customHeight="1" x14ac:dyDescent="0.4"/>
    <row r="48" spans="1:30" ht="12.95" customHeight="1" x14ac:dyDescent="0.4"/>
    <row r="49" ht="12.95" customHeight="1" x14ac:dyDescent="0.4"/>
    <row r="50" ht="12.95" customHeight="1" x14ac:dyDescent="0.4"/>
    <row r="51" ht="12.95" customHeight="1" x14ac:dyDescent="0.4"/>
    <row r="52" ht="12.95" customHeight="1" x14ac:dyDescent="0.4"/>
    <row r="53" ht="12.95"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sheetData>
  <sheetProtection algorithmName="SHA-512" hashValue="Ofimd3ToBZLftF9uCTQtLp8K5PkVveeq+YXdfL/TM40CO2KEQd7kDzp/NWeM7EtaLbV2hZ81DygP6lrTx85LPA==" saltValue="Z/Q4Vf/+RMLHY+O735Ui+w==" spinCount="100000" sheet="1" objects="1" scenarios="1"/>
  <mergeCells count="41">
    <mergeCell ref="J38:AD38"/>
    <mergeCell ref="B16:I19"/>
    <mergeCell ref="B20:G29"/>
    <mergeCell ref="H20:I29"/>
    <mergeCell ref="B30:I33"/>
    <mergeCell ref="B34:G39"/>
    <mergeCell ref="H34:I39"/>
    <mergeCell ref="J31:AD31"/>
    <mergeCell ref="J32:AD32"/>
    <mergeCell ref="J33:AD33"/>
    <mergeCell ref="J34:AD34"/>
    <mergeCell ref="J35:AD35"/>
    <mergeCell ref="J25:AD25"/>
    <mergeCell ref="J26:AD26"/>
    <mergeCell ref="N39:AC39"/>
    <mergeCell ref="J16:AD16"/>
    <mergeCell ref="B14:I15"/>
    <mergeCell ref="A1:I2"/>
    <mergeCell ref="B4:I8"/>
    <mergeCell ref="J4:AD8"/>
    <mergeCell ref="B9:I11"/>
    <mergeCell ref="J9:AD11"/>
    <mergeCell ref="B12:I13"/>
    <mergeCell ref="AC12:AD13"/>
    <mergeCell ref="AC14:AD15"/>
    <mergeCell ref="J12:AB13"/>
    <mergeCell ref="J14:AB15"/>
    <mergeCell ref="J17:AD17"/>
    <mergeCell ref="J18:AD18"/>
    <mergeCell ref="J19:AD19"/>
    <mergeCell ref="J27:AD27"/>
    <mergeCell ref="J28:AD28"/>
    <mergeCell ref="J36:AD36"/>
    <mergeCell ref="J37:AD37"/>
    <mergeCell ref="J30:AD30"/>
    <mergeCell ref="J20:AD20"/>
    <mergeCell ref="J21:AD21"/>
    <mergeCell ref="J22:AD22"/>
    <mergeCell ref="J23:AD23"/>
    <mergeCell ref="J24:AD24"/>
    <mergeCell ref="N29:AC29"/>
  </mergeCells>
  <phoneticPr fontId="1"/>
  <conditionalFormatting sqref="N29:AC29">
    <cfRule type="cellIs" dxfId="7" priority="5" operator="equal">
      <formula>0</formula>
    </cfRule>
  </conditionalFormatting>
  <conditionalFormatting sqref="J4:AD8">
    <cfRule type="cellIs" dxfId="6" priority="3" operator="equal">
      <formula>0</formula>
    </cfRule>
  </conditionalFormatting>
  <conditionalFormatting sqref="J9:AD11">
    <cfRule type="cellIs" dxfId="5" priority="2" operator="equal">
      <formula>0</formula>
    </cfRule>
  </conditionalFormatting>
  <conditionalFormatting sqref="J12:AB13">
    <cfRule type="expression" dxfId="4" priority="1">
      <formula>$J$12=0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5E89-C252-48E3-8E1A-7CC2E90F6BA0}">
  <sheetPr>
    <tabColor rgb="FFFFFF00"/>
  </sheetPr>
  <dimension ref="A1:AD64"/>
  <sheetViews>
    <sheetView showGridLines="0" view="pageBreakPreview" zoomScale="98" zoomScaleNormal="100" zoomScaleSheetLayoutView="98" workbookViewId="0">
      <selection activeCell="U24" sqref="U24:AD25"/>
    </sheetView>
  </sheetViews>
  <sheetFormatPr defaultRowHeight="13.5" x14ac:dyDescent="0.4"/>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x14ac:dyDescent="0.4">
      <c r="A1" s="226" t="s">
        <v>303</v>
      </c>
      <c r="B1" s="226"/>
      <c r="C1" s="226"/>
      <c r="D1" s="226"/>
      <c r="E1" s="226"/>
      <c r="F1" s="226"/>
      <c r="G1" s="226"/>
      <c r="H1" s="226"/>
      <c r="I1" s="226"/>
      <c r="W1" s="2"/>
      <c r="X1" s="2"/>
      <c r="Y1" s="2"/>
      <c r="Z1" s="2"/>
      <c r="AA1" s="2"/>
      <c r="AB1" s="2"/>
      <c r="AC1" s="2"/>
      <c r="AD1" s="2"/>
    </row>
    <row r="2" spans="1:30" ht="12.95" customHeight="1" x14ac:dyDescent="0.4">
      <c r="A2" s="226"/>
      <c r="B2" s="226"/>
      <c r="C2" s="226"/>
      <c r="D2" s="226"/>
      <c r="E2" s="226"/>
      <c r="F2" s="226"/>
      <c r="G2" s="226"/>
      <c r="H2" s="226"/>
      <c r="I2" s="226"/>
      <c r="T2" s="2"/>
      <c r="U2" s="2"/>
      <c r="V2" s="2"/>
      <c r="W2" s="2"/>
      <c r="X2" s="2"/>
      <c r="Y2" s="2"/>
      <c r="Z2" s="2"/>
      <c r="AA2" s="2"/>
      <c r="AB2" s="2"/>
      <c r="AC2" s="2"/>
      <c r="AD2" s="2"/>
    </row>
    <row r="3" spans="1:30" ht="17.25" customHeight="1" x14ac:dyDescent="0.4">
      <c r="A3" s="16" t="s">
        <v>294</v>
      </c>
    </row>
    <row r="4" spans="1:30" ht="17.25" customHeight="1" thickBot="1" x14ac:dyDescent="0.45">
      <c r="A4" s="16"/>
      <c r="B4" s="1" t="s">
        <v>40</v>
      </c>
    </row>
    <row r="5" spans="1:30" ht="17.25" customHeight="1" x14ac:dyDescent="0.4">
      <c r="A5" s="268" t="s">
        <v>41</v>
      </c>
      <c r="B5" s="269"/>
      <c r="C5" s="269"/>
      <c r="D5" s="269"/>
      <c r="E5" s="269"/>
      <c r="F5" s="269"/>
      <c r="G5" s="275" t="s">
        <v>204</v>
      </c>
      <c r="H5" s="275"/>
      <c r="I5" s="275"/>
      <c r="J5" s="246">
        <f>IFERROR(IF(データシート!D8="買取",データシート!D25,データシート!D51),"")</f>
        <v>0</v>
      </c>
      <c r="K5" s="246"/>
      <c r="L5" s="246"/>
      <c r="M5" s="246"/>
      <c r="N5" s="246"/>
      <c r="O5" s="246"/>
      <c r="P5" s="246"/>
      <c r="Q5" s="246"/>
      <c r="R5" s="246"/>
      <c r="S5" s="246"/>
      <c r="T5" s="246"/>
      <c r="U5" s="246"/>
      <c r="V5" s="246"/>
      <c r="W5" s="246"/>
      <c r="X5" s="246"/>
      <c r="Y5" s="246"/>
      <c r="Z5" s="246"/>
      <c r="AA5" s="246"/>
      <c r="AB5" s="246"/>
      <c r="AC5" s="246"/>
      <c r="AD5" s="247"/>
    </row>
    <row r="6" spans="1:30" ht="17.25" customHeight="1" x14ac:dyDescent="0.4">
      <c r="A6" s="270"/>
      <c r="B6" s="271"/>
      <c r="C6" s="271"/>
      <c r="D6" s="271"/>
      <c r="E6" s="271"/>
      <c r="F6" s="271"/>
      <c r="G6" s="276"/>
      <c r="H6" s="276"/>
      <c r="I6" s="276"/>
      <c r="J6" s="248"/>
      <c r="K6" s="248"/>
      <c r="L6" s="248"/>
      <c r="M6" s="248"/>
      <c r="N6" s="248"/>
      <c r="O6" s="248"/>
      <c r="P6" s="248"/>
      <c r="Q6" s="248"/>
      <c r="R6" s="248"/>
      <c r="S6" s="248"/>
      <c r="T6" s="248"/>
      <c r="U6" s="248"/>
      <c r="V6" s="248"/>
      <c r="W6" s="248"/>
      <c r="X6" s="248"/>
      <c r="Y6" s="248"/>
      <c r="Z6" s="248"/>
      <c r="AA6" s="248"/>
      <c r="AB6" s="248"/>
      <c r="AC6" s="248"/>
      <c r="AD6" s="249"/>
    </row>
    <row r="7" spans="1:30" ht="17.25" customHeight="1" thickBot="1" x14ac:dyDescent="0.45">
      <c r="A7" s="272"/>
      <c r="B7" s="273"/>
      <c r="C7" s="273"/>
      <c r="D7" s="273"/>
      <c r="E7" s="273"/>
      <c r="F7" s="273"/>
      <c r="G7" s="277"/>
      <c r="H7" s="277"/>
      <c r="I7" s="277"/>
      <c r="J7" s="250"/>
      <c r="K7" s="250"/>
      <c r="L7" s="250"/>
      <c r="M7" s="250"/>
      <c r="N7" s="250"/>
      <c r="O7" s="250"/>
      <c r="P7" s="250"/>
      <c r="Q7" s="250"/>
      <c r="R7" s="250"/>
      <c r="S7" s="250"/>
      <c r="T7" s="250"/>
      <c r="U7" s="250"/>
      <c r="V7" s="250"/>
      <c r="W7" s="250"/>
      <c r="X7" s="250"/>
      <c r="Y7" s="250"/>
      <c r="Z7" s="250"/>
      <c r="AA7" s="250"/>
      <c r="AB7" s="250"/>
      <c r="AC7" s="250"/>
      <c r="AD7" s="251"/>
    </row>
    <row r="8" spans="1:30" ht="12.95" customHeight="1" thickBot="1" x14ac:dyDescent="0.45">
      <c r="A8" s="264" t="s">
        <v>203</v>
      </c>
      <c r="B8" s="265"/>
      <c r="C8" s="265"/>
      <c r="D8" s="265"/>
      <c r="E8" s="265"/>
      <c r="F8" s="265"/>
      <c r="G8" s="252" t="s">
        <v>205</v>
      </c>
      <c r="H8" s="252"/>
      <c r="I8" s="253"/>
      <c r="J8" s="256" t="str">
        <f>IFERROR(IF(データシート!D67="BEV","〇",""),"")</f>
        <v/>
      </c>
      <c r="K8" s="250"/>
      <c r="L8" s="259" t="s">
        <v>42</v>
      </c>
      <c r="M8" s="259"/>
      <c r="N8" s="259"/>
      <c r="O8" s="259"/>
      <c r="P8" s="259"/>
      <c r="Q8" s="250" t="str">
        <f>IFERROR(IF(データシート!D67="PHEV","〇",""),"")</f>
        <v/>
      </c>
      <c r="R8" s="250"/>
      <c r="S8" s="259" t="s">
        <v>43</v>
      </c>
      <c r="T8" s="259"/>
      <c r="U8" s="259"/>
      <c r="V8" s="259"/>
      <c r="W8" s="259"/>
      <c r="X8" s="250" t="str">
        <f>IFERROR(IF(データシート!D67="FCV","〇",""),"")</f>
        <v/>
      </c>
      <c r="Y8" s="250"/>
      <c r="Z8" s="259" t="s">
        <v>44</v>
      </c>
      <c r="AA8" s="259"/>
      <c r="AB8" s="259"/>
      <c r="AC8" s="259"/>
      <c r="AD8" s="261"/>
    </row>
    <row r="9" spans="1:30" ht="12.95" customHeight="1" thickBot="1" x14ac:dyDescent="0.45">
      <c r="A9" s="266"/>
      <c r="B9" s="267"/>
      <c r="C9" s="267"/>
      <c r="D9" s="267"/>
      <c r="E9" s="267"/>
      <c r="F9" s="267"/>
      <c r="G9" s="254"/>
      <c r="H9" s="254"/>
      <c r="I9" s="255"/>
      <c r="J9" s="257"/>
      <c r="K9" s="258"/>
      <c r="L9" s="260"/>
      <c r="M9" s="260"/>
      <c r="N9" s="260"/>
      <c r="O9" s="260"/>
      <c r="P9" s="260"/>
      <c r="Q9" s="258"/>
      <c r="R9" s="258"/>
      <c r="S9" s="260"/>
      <c r="T9" s="260"/>
      <c r="U9" s="260"/>
      <c r="V9" s="260"/>
      <c r="W9" s="260"/>
      <c r="X9" s="258"/>
      <c r="Y9" s="258"/>
      <c r="Z9" s="260"/>
      <c r="AA9" s="260"/>
      <c r="AB9" s="260"/>
      <c r="AC9" s="260"/>
      <c r="AD9" s="262"/>
    </row>
    <row r="10" spans="1:30" ht="12.95" customHeight="1" thickBot="1" x14ac:dyDescent="0.45">
      <c r="A10" s="266"/>
      <c r="B10" s="267"/>
      <c r="C10" s="267"/>
      <c r="D10" s="267"/>
      <c r="E10" s="267"/>
      <c r="F10" s="267"/>
      <c r="G10" s="254"/>
      <c r="H10" s="254"/>
      <c r="I10" s="255"/>
      <c r="J10" s="257" t="str">
        <f>IFERROR(IF(データシート!D67="バッテリー交換式","〇",""),"")</f>
        <v/>
      </c>
      <c r="K10" s="258"/>
      <c r="L10" s="263" t="s">
        <v>295</v>
      </c>
      <c r="M10" s="260"/>
      <c r="N10" s="260"/>
      <c r="O10" s="260"/>
      <c r="P10" s="260"/>
      <c r="Q10" s="258" t="str">
        <f>IFERROR(IF(データシート!D67="水素内燃","〇",""),"")</f>
        <v/>
      </c>
      <c r="R10" s="258"/>
      <c r="S10" s="263" t="s">
        <v>296</v>
      </c>
      <c r="T10" s="260"/>
      <c r="U10" s="260"/>
      <c r="V10" s="260"/>
      <c r="W10" s="260"/>
      <c r="X10" s="337" t="str">
        <f>IFERROR(IF(データシート!D67="改造車","〇",""),"")</f>
        <v/>
      </c>
      <c r="Y10" s="338"/>
      <c r="Z10" s="337" t="s">
        <v>297</v>
      </c>
      <c r="AA10" s="312"/>
      <c r="AB10" s="312"/>
      <c r="AC10" s="312"/>
      <c r="AD10" s="341"/>
    </row>
    <row r="11" spans="1:30" ht="12.95" customHeight="1" thickBot="1" x14ac:dyDescent="0.45">
      <c r="A11" s="266"/>
      <c r="B11" s="267"/>
      <c r="C11" s="267"/>
      <c r="D11" s="267"/>
      <c r="E11" s="267"/>
      <c r="F11" s="267"/>
      <c r="G11" s="254"/>
      <c r="H11" s="254"/>
      <c r="I11" s="255"/>
      <c r="J11" s="257"/>
      <c r="K11" s="258"/>
      <c r="L11" s="260"/>
      <c r="M11" s="260"/>
      <c r="N11" s="260"/>
      <c r="O11" s="260"/>
      <c r="P11" s="260"/>
      <c r="Q11" s="258"/>
      <c r="R11" s="258"/>
      <c r="S11" s="260"/>
      <c r="T11" s="260"/>
      <c r="U11" s="260"/>
      <c r="V11" s="260"/>
      <c r="W11" s="260"/>
      <c r="X11" s="339"/>
      <c r="Y11" s="340"/>
      <c r="Z11" s="339"/>
      <c r="AA11" s="314"/>
      <c r="AB11" s="314"/>
      <c r="AC11" s="314"/>
      <c r="AD11" s="342"/>
    </row>
    <row r="12" spans="1:30" ht="12.95" customHeight="1" thickBot="1" x14ac:dyDescent="0.45">
      <c r="A12" s="266"/>
      <c r="B12" s="267"/>
      <c r="C12" s="267"/>
      <c r="D12" s="267"/>
      <c r="E12" s="267"/>
      <c r="F12" s="267"/>
      <c r="G12" s="274" t="s">
        <v>206</v>
      </c>
      <c r="H12" s="254"/>
      <c r="I12" s="255"/>
      <c r="J12" s="257" t="str">
        <f>IFERROR(IF(データシート!D68="軽自動車(バン)","〇",""),"")</f>
        <v/>
      </c>
      <c r="K12" s="258"/>
      <c r="L12" s="260" t="s">
        <v>45</v>
      </c>
      <c r="M12" s="260"/>
      <c r="N12" s="260"/>
      <c r="O12" s="260"/>
      <c r="P12" s="260"/>
      <c r="Q12" s="258" t="str">
        <f>IFERROR(IF(データシート!D68="軽自動車(トラック)","〇",""),"")</f>
        <v/>
      </c>
      <c r="R12" s="258"/>
      <c r="S12" s="260" t="s">
        <v>46</v>
      </c>
      <c r="T12" s="260"/>
      <c r="U12" s="260"/>
      <c r="V12" s="260"/>
      <c r="W12" s="260"/>
      <c r="X12" s="258" t="str">
        <f>IFERROR(IF(データシート!D68="トラクタ","〇",""),"")</f>
        <v/>
      </c>
      <c r="Y12" s="258"/>
      <c r="Z12" s="260" t="s">
        <v>47</v>
      </c>
      <c r="AA12" s="260"/>
      <c r="AB12" s="260"/>
      <c r="AC12" s="260"/>
      <c r="AD12" s="262"/>
    </row>
    <row r="13" spans="1:30" ht="12.95" customHeight="1" thickBot="1" x14ac:dyDescent="0.45">
      <c r="A13" s="266"/>
      <c r="B13" s="267"/>
      <c r="C13" s="267"/>
      <c r="D13" s="267"/>
      <c r="E13" s="267"/>
      <c r="F13" s="267"/>
      <c r="G13" s="254"/>
      <c r="H13" s="254"/>
      <c r="I13" s="255"/>
      <c r="J13" s="257"/>
      <c r="K13" s="258"/>
      <c r="L13" s="260"/>
      <c r="M13" s="260"/>
      <c r="N13" s="260"/>
      <c r="O13" s="260"/>
      <c r="P13" s="260"/>
      <c r="Q13" s="258"/>
      <c r="R13" s="258"/>
      <c r="S13" s="260"/>
      <c r="T13" s="260"/>
      <c r="U13" s="260"/>
      <c r="V13" s="260"/>
      <c r="W13" s="260"/>
      <c r="X13" s="258"/>
      <c r="Y13" s="258"/>
      <c r="Z13" s="260"/>
      <c r="AA13" s="260"/>
      <c r="AB13" s="260"/>
      <c r="AC13" s="260"/>
      <c r="AD13" s="262"/>
    </row>
    <row r="14" spans="1:30" ht="12.95" customHeight="1" thickBot="1" x14ac:dyDescent="0.45">
      <c r="A14" s="266"/>
      <c r="B14" s="267"/>
      <c r="C14" s="267"/>
      <c r="D14" s="267"/>
      <c r="E14" s="267"/>
      <c r="F14" s="267"/>
      <c r="G14" s="254"/>
      <c r="H14" s="254"/>
      <c r="I14" s="255"/>
      <c r="J14" s="257" t="str">
        <f>IFERROR(IF(データシート!D68="トラック(小型)","〇",""),"")</f>
        <v/>
      </c>
      <c r="K14" s="258"/>
      <c r="L14" s="263" t="s">
        <v>48</v>
      </c>
      <c r="M14" s="260"/>
      <c r="N14" s="260"/>
      <c r="O14" s="260"/>
      <c r="P14" s="260"/>
      <c r="Q14" s="258" t="str">
        <f>IFERROR(IF(データシート!D68="トラック(中型)","〇",""),"")</f>
        <v/>
      </c>
      <c r="R14" s="258"/>
      <c r="S14" s="263" t="s">
        <v>49</v>
      </c>
      <c r="T14" s="260"/>
      <c r="U14" s="260"/>
      <c r="V14" s="260"/>
      <c r="W14" s="260"/>
      <c r="X14" s="258" t="str">
        <f>IFERROR(IF(データシート!D68="トラック(大型)","〇",""),"")</f>
        <v/>
      </c>
      <c r="Y14" s="258"/>
      <c r="Z14" s="263" t="s">
        <v>50</v>
      </c>
      <c r="AA14" s="260"/>
      <c r="AB14" s="260"/>
      <c r="AC14" s="260"/>
      <c r="AD14" s="262"/>
    </row>
    <row r="15" spans="1:30" ht="12.95" customHeight="1" thickBot="1" x14ac:dyDescent="0.45">
      <c r="A15" s="266"/>
      <c r="B15" s="267"/>
      <c r="C15" s="267"/>
      <c r="D15" s="267"/>
      <c r="E15" s="267"/>
      <c r="F15" s="267"/>
      <c r="G15" s="254"/>
      <c r="H15" s="254"/>
      <c r="I15" s="255"/>
      <c r="J15" s="257"/>
      <c r="K15" s="258"/>
      <c r="L15" s="260"/>
      <c r="M15" s="260"/>
      <c r="N15" s="260"/>
      <c r="O15" s="260"/>
      <c r="P15" s="260"/>
      <c r="Q15" s="258"/>
      <c r="R15" s="258"/>
      <c r="S15" s="260"/>
      <c r="T15" s="260"/>
      <c r="U15" s="260"/>
      <c r="V15" s="260"/>
      <c r="W15" s="260"/>
      <c r="X15" s="258"/>
      <c r="Y15" s="258"/>
      <c r="Z15" s="260"/>
      <c r="AA15" s="260"/>
      <c r="AB15" s="260"/>
      <c r="AC15" s="260"/>
      <c r="AD15" s="262"/>
    </row>
    <row r="16" spans="1:30" ht="12.95" customHeight="1" x14ac:dyDescent="0.4">
      <c r="A16" s="266"/>
      <c r="B16" s="267"/>
      <c r="C16" s="267"/>
      <c r="D16" s="267"/>
      <c r="E16" s="267"/>
      <c r="F16" s="267"/>
      <c r="G16" s="343" t="s">
        <v>299</v>
      </c>
      <c r="H16" s="344"/>
      <c r="I16" s="344"/>
      <c r="J16" s="347" t="str">
        <f>IF(データシート!D69="事業用","〇","")</f>
        <v/>
      </c>
      <c r="K16" s="246"/>
      <c r="L16" s="348" t="s">
        <v>300</v>
      </c>
      <c r="M16" s="348"/>
      <c r="N16" s="348"/>
      <c r="O16" s="348"/>
      <c r="P16" s="348"/>
      <c r="Q16" s="348"/>
      <c r="R16" s="348"/>
      <c r="S16" s="348"/>
      <c r="T16" s="348"/>
      <c r="U16" s="348" t="str">
        <f>IF(データシート!D69="自家用","〇","")</f>
        <v/>
      </c>
      <c r="V16" s="348" t="s">
        <v>301</v>
      </c>
      <c r="W16" s="348"/>
      <c r="X16" s="348"/>
      <c r="Y16" s="348"/>
      <c r="Z16" s="348"/>
      <c r="AA16" s="348"/>
      <c r="AB16" s="348"/>
      <c r="AC16" s="348"/>
      <c r="AD16" s="349"/>
    </row>
    <row r="17" spans="1:30" ht="12.95" customHeight="1" thickBot="1" x14ac:dyDescent="0.45">
      <c r="A17" s="266"/>
      <c r="B17" s="267"/>
      <c r="C17" s="267"/>
      <c r="D17" s="267"/>
      <c r="E17" s="267"/>
      <c r="F17" s="267"/>
      <c r="G17" s="345"/>
      <c r="H17" s="346"/>
      <c r="I17" s="346"/>
      <c r="J17" s="256"/>
      <c r="K17" s="250"/>
      <c r="L17" s="259"/>
      <c r="M17" s="259"/>
      <c r="N17" s="259"/>
      <c r="O17" s="259"/>
      <c r="P17" s="259"/>
      <c r="Q17" s="259"/>
      <c r="R17" s="259"/>
      <c r="S17" s="259"/>
      <c r="T17" s="259"/>
      <c r="U17" s="259"/>
      <c r="V17" s="259"/>
      <c r="W17" s="259"/>
      <c r="X17" s="259"/>
      <c r="Y17" s="259"/>
      <c r="Z17" s="259"/>
      <c r="AA17" s="259"/>
      <c r="AB17" s="259"/>
      <c r="AC17" s="259"/>
      <c r="AD17" s="261"/>
    </row>
    <row r="18" spans="1:30" ht="12.95" customHeight="1" x14ac:dyDescent="0.4">
      <c r="A18" s="266"/>
      <c r="B18" s="267"/>
      <c r="C18" s="267"/>
      <c r="D18" s="267"/>
      <c r="E18" s="267"/>
      <c r="F18" s="267"/>
      <c r="G18" s="278" t="s">
        <v>207</v>
      </c>
      <c r="H18" s="278"/>
      <c r="I18" s="278"/>
      <c r="J18" s="283">
        <f>IFERROR(データシート!D70,"")</f>
        <v>0</v>
      </c>
      <c r="K18" s="283"/>
      <c r="L18" s="283"/>
      <c r="M18" s="283"/>
      <c r="N18" s="283"/>
      <c r="O18" s="283"/>
      <c r="P18" s="283"/>
      <c r="Q18" s="283"/>
      <c r="R18" s="283"/>
      <c r="S18" s="283"/>
      <c r="T18" s="283"/>
      <c r="U18" s="283"/>
      <c r="V18" s="283"/>
      <c r="W18" s="283"/>
      <c r="X18" s="283"/>
      <c r="Y18" s="283"/>
      <c r="Z18" s="283"/>
      <c r="AA18" s="283"/>
      <c r="AB18" s="283"/>
      <c r="AC18" s="283"/>
      <c r="AD18" s="284"/>
    </row>
    <row r="19" spans="1:30" ht="12.95" customHeight="1" x14ac:dyDescent="0.4">
      <c r="A19" s="266"/>
      <c r="B19" s="267"/>
      <c r="C19" s="267"/>
      <c r="D19" s="267"/>
      <c r="E19" s="267"/>
      <c r="F19" s="267"/>
      <c r="G19" s="278"/>
      <c r="H19" s="278"/>
      <c r="I19" s="278"/>
      <c r="J19" s="225"/>
      <c r="K19" s="225"/>
      <c r="L19" s="225"/>
      <c r="M19" s="225"/>
      <c r="N19" s="225"/>
      <c r="O19" s="225"/>
      <c r="P19" s="225"/>
      <c r="Q19" s="225"/>
      <c r="R19" s="225"/>
      <c r="S19" s="225"/>
      <c r="T19" s="225"/>
      <c r="U19" s="225"/>
      <c r="V19" s="225"/>
      <c r="W19" s="225"/>
      <c r="X19" s="225"/>
      <c r="Y19" s="225"/>
      <c r="Z19" s="225"/>
      <c r="AA19" s="225"/>
      <c r="AB19" s="225"/>
      <c r="AC19" s="225"/>
      <c r="AD19" s="285"/>
    </row>
    <row r="20" spans="1:30" ht="12.95" customHeight="1" x14ac:dyDescent="0.4">
      <c r="A20" s="266"/>
      <c r="B20" s="267"/>
      <c r="C20" s="267"/>
      <c r="D20" s="267"/>
      <c r="E20" s="267"/>
      <c r="F20" s="267"/>
      <c r="G20" s="278" t="s">
        <v>208</v>
      </c>
      <c r="H20" s="278"/>
      <c r="I20" s="278"/>
      <c r="J20" s="225">
        <f>IFERROR(データシート!D71,"")</f>
        <v>0</v>
      </c>
      <c r="K20" s="225"/>
      <c r="L20" s="225"/>
      <c r="M20" s="225"/>
      <c r="N20" s="225"/>
      <c r="O20" s="225"/>
      <c r="P20" s="225"/>
      <c r="Q20" s="225"/>
      <c r="R20" s="225"/>
      <c r="S20" s="225"/>
      <c r="T20" s="225"/>
      <c r="U20" s="225"/>
      <c r="V20" s="225"/>
      <c r="W20" s="225"/>
      <c r="X20" s="225"/>
      <c r="Y20" s="225"/>
      <c r="Z20" s="225"/>
      <c r="AA20" s="225"/>
      <c r="AB20" s="225"/>
      <c r="AC20" s="225"/>
      <c r="AD20" s="285"/>
    </row>
    <row r="21" spans="1:30" ht="12.95" customHeight="1" x14ac:dyDescent="0.4">
      <c r="A21" s="266"/>
      <c r="B21" s="267"/>
      <c r="C21" s="267"/>
      <c r="D21" s="267"/>
      <c r="E21" s="267"/>
      <c r="F21" s="267"/>
      <c r="G21" s="278"/>
      <c r="H21" s="278"/>
      <c r="I21" s="278"/>
      <c r="J21" s="225"/>
      <c r="K21" s="225"/>
      <c r="L21" s="225"/>
      <c r="M21" s="225"/>
      <c r="N21" s="225"/>
      <c r="O21" s="225"/>
      <c r="P21" s="225"/>
      <c r="Q21" s="225"/>
      <c r="R21" s="225"/>
      <c r="S21" s="225"/>
      <c r="T21" s="225"/>
      <c r="U21" s="225"/>
      <c r="V21" s="225"/>
      <c r="W21" s="225"/>
      <c r="X21" s="225"/>
      <c r="Y21" s="225"/>
      <c r="Z21" s="225"/>
      <c r="AA21" s="225"/>
      <c r="AB21" s="225"/>
      <c r="AC21" s="225"/>
      <c r="AD21" s="285"/>
    </row>
    <row r="22" spans="1:30" ht="12.95" customHeight="1" x14ac:dyDescent="0.4">
      <c r="A22" s="266"/>
      <c r="B22" s="267"/>
      <c r="C22" s="267"/>
      <c r="D22" s="267"/>
      <c r="E22" s="267"/>
      <c r="F22" s="267"/>
      <c r="G22" s="286" t="s">
        <v>209</v>
      </c>
      <c r="H22" s="278"/>
      <c r="I22" s="278"/>
      <c r="J22" s="225">
        <f>IFERROR(データシート!D72,"")</f>
        <v>0</v>
      </c>
      <c r="K22" s="225"/>
      <c r="L22" s="225"/>
      <c r="M22" s="288"/>
      <c r="N22" s="287" t="s">
        <v>51</v>
      </c>
      <c r="O22" s="289">
        <f>IFERROR(データシート!L72,"")</f>
        <v>0</v>
      </c>
      <c r="P22" s="225"/>
      <c r="Q22" s="225"/>
      <c r="R22" s="225"/>
      <c r="S22" s="225"/>
      <c r="T22" s="225"/>
      <c r="U22" s="290" t="s">
        <v>210</v>
      </c>
      <c r="V22" s="290"/>
      <c r="W22" s="290"/>
      <c r="X22" s="290"/>
      <c r="Y22" s="290"/>
      <c r="Z22" s="290"/>
      <c r="AA22" s="225">
        <f>IFERROR(データシート!D73,"")</f>
        <v>0</v>
      </c>
      <c r="AB22" s="225"/>
      <c r="AC22" s="225"/>
      <c r="AD22" s="285"/>
    </row>
    <row r="23" spans="1:30" ht="12.95" customHeight="1" x14ac:dyDescent="0.4">
      <c r="A23" s="266"/>
      <c r="B23" s="267"/>
      <c r="C23" s="267"/>
      <c r="D23" s="267"/>
      <c r="E23" s="267"/>
      <c r="F23" s="267"/>
      <c r="G23" s="278"/>
      <c r="H23" s="278"/>
      <c r="I23" s="278"/>
      <c r="J23" s="225"/>
      <c r="K23" s="225"/>
      <c r="L23" s="225"/>
      <c r="M23" s="288"/>
      <c r="N23" s="287"/>
      <c r="O23" s="289"/>
      <c r="P23" s="225"/>
      <c r="Q23" s="225"/>
      <c r="R23" s="225"/>
      <c r="S23" s="225"/>
      <c r="T23" s="225"/>
      <c r="U23" s="290"/>
      <c r="V23" s="290"/>
      <c r="W23" s="290"/>
      <c r="X23" s="290"/>
      <c r="Y23" s="290"/>
      <c r="Z23" s="290"/>
      <c r="AA23" s="225"/>
      <c r="AB23" s="225"/>
      <c r="AC23" s="225"/>
      <c r="AD23" s="285"/>
    </row>
    <row r="24" spans="1:30" ht="12.95" customHeight="1" x14ac:dyDescent="0.4">
      <c r="A24" s="315" t="s">
        <v>61</v>
      </c>
      <c r="B24" s="316"/>
      <c r="C24" s="316"/>
      <c r="D24" s="316"/>
      <c r="E24" s="316"/>
      <c r="F24" s="316"/>
      <c r="G24" s="278" t="s">
        <v>52</v>
      </c>
      <c r="H24" s="278"/>
      <c r="I24" s="278"/>
      <c r="J24" s="279">
        <f>IFERROR(データシート!D63,"")</f>
        <v>0</v>
      </c>
      <c r="K24" s="279"/>
      <c r="L24" s="279"/>
      <c r="M24" s="279"/>
      <c r="N24" s="279"/>
      <c r="O24" s="279"/>
      <c r="P24" s="280" t="s">
        <v>53</v>
      </c>
      <c r="Q24" s="281"/>
      <c r="R24" s="281"/>
      <c r="S24" s="281"/>
      <c r="T24" s="281"/>
      <c r="U24" s="279">
        <f>IFERROR(データシート!D64,"")</f>
        <v>0</v>
      </c>
      <c r="V24" s="279"/>
      <c r="W24" s="279"/>
      <c r="X24" s="279"/>
      <c r="Y24" s="279"/>
      <c r="Z24" s="279"/>
      <c r="AA24" s="279"/>
      <c r="AB24" s="279"/>
      <c r="AC24" s="279"/>
      <c r="AD24" s="282"/>
    </row>
    <row r="25" spans="1:30" ht="12.95" customHeight="1" x14ac:dyDescent="0.4">
      <c r="A25" s="317"/>
      <c r="B25" s="318"/>
      <c r="C25" s="318"/>
      <c r="D25" s="318"/>
      <c r="E25" s="318"/>
      <c r="F25" s="318"/>
      <c r="G25" s="278"/>
      <c r="H25" s="278"/>
      <c r="I25" s="278"/>
      <c r="J25" s="279"/>
      <c r="K25" s="279"/>
      <c r="L25" s="279"/>
      <c r="M25" s="279"/>
      <c r="N25" s="279"/>
      <c r="O25" s="279"/>
      <c r="P25" s="281"/>
      <c r="Q25" s="281"/>
      <c r="R25" s="281"/>
      <c r="S25" s="281"/>
      <c r="T25" s="281"/>
      <c r="U25" s="279"/>
      <c r="V25" s="279"/>
      <c r="W25" s="279"/>
      <c r="X25" s="279"/>
      <c r="Y25" s="279"/>
      <c r="Z25" s="279"/>
      <c r="AA25" s="279"/>
      <c r="AB25" s="279"/>
      <c r="AC25" s="279"/>
      <c r="AD25" s="282"/>
    </row>
    <row r="26" spans="1:30" ht="12.95" customHeight="1" x14ac:dyDescent="0.4">
      <c r="A26" s="317"/>
      <c r="B26" s="318"/>
      <c r="C26" s="318"/>
      <c r="D26" s="318"/>
      <c r="E26" s="318"/>
      <c r="F26" s="318"/>
      <c r="G26" s="290" t="s">
        <v>462</v>
      </c>
      <c r="H26" s="290"/>
      <c r="I26" s="290"/>
      <c r="J26" s="225" t="s">
        <v>298</v>
      </c>
      <c r="K26" s="225"/>
      <c r="L26" s="225"/>
      <c r="M26" s="225"/>
      <c r="N26" s="225"/>
      <c r="O26" s="225"/>
      <c r="P26" s="225"/>
      <c r="Q26" s="225"/>
      <c r="R26" s="225"/>
      <c r="S26" s="225"/>
      <c r="T26" s="225"/>
      <c r="U26" s="225"/>
      <c r="V26" s="225"/>
      <c r="W26" s="225"/>
      <c r="X26" s="225"/>
      <c r="Y26" s="225"/>
      <c r="Z26" s="225"/>
      <c r="AA26" s="225"/>
      <c r="AB26" s="225"/>
      <c r="AC26" s="225"/>
      <c r="AD26" s="285"/>
    </row>
    <row r="27" spans="1:30" ht="12.95" customHeight="1" x14ac:dyDescent="0.4">
      <c r="A27" s="317"/>
      <c r="B27" s="318"/>
      <c r="C27" s="318"/>
      <c r="D27" s="318"/>
      <c r="E27" s="318"/>
      <c r="F27" s="318"/>
      <c r="G27" s="290"/>
      <c r="H27" s="290"/>
      <c r="I27" s="290"/>
      <c r="J27" s="225"/>
      <c r="K27" s="225"/>
      <c r="L27" s="225"/>
      <c r="M27" s="225"/>
      <c r="N27" s="225"/>
      <c r="O27" s="225"/>
      <c r="P27" s="225"/>
      <c r="Q27" s="225"/>
      <c r="R27" s="225"/>
      <c r="S27" s="225"/>
      <c r="T27" s="225"/>
      <c r="U27" s="225"/>
      <c r="V27" s="225"/>
      <c r="W27" s="225"/>
      <c r="X27" s="225"/>
      <c r="Y27" s="225"/>
      <c r="Z27" s="225"/>
      <c r="AA27" s="225"/>
      <c r="AB27" s="225"/>
      <c r="AC27" s="225"/>
      <c r="AD27" s="285"/>
    </row>
    <row r="28" spans="1:30" ht="12.95" customHeight="1" x14ac:dyDescent="0.4">
      <c r="A28" s="317"/>
      <c r="B28" s="318"/>
      <c r="C28" s="318"/>
      <c r="D28" s="318"/>
      <c r="E28" s="318"/>
      <c r="F28" s="318"/>
      <c r="G28" s="290" t="s">
        <v>211</v>
      </c>
      <c r="H28" s="290"/>
      <c r="I28" s="290"/>
      <c r="J28" s="225" t="s">
        <v>54</v>
      </c>
      <c r="K28" s="225"/>
      <c r="L28" s="288"/>
      <c r="M28" s="295">
        <f>IFERROR(データシート!D74,"")</f>
        <v>0</v>
      </c>
      <c r="N28" s="296"/>
      <c r="O28" s="296"/>
      <c r="P28" s="296"/>
      <c r="Q28" s="296"/>
      <c r="R28" s="296"/>
      <c r="S28" s="296"/>
      <c r="T28" s="296"/>
      <c r="U28" s="296"/>
      <c r="V28" s="296"/>
      <c r="W28" s="296"/>
      <c r="X28" s="296"/>
      <c r="Y28" s="296"/>
      <c r="Z28" s="296"/>
      <c r="AA28" s="296"/>
      <c r="AB28" s="296"/>
      <c r="AC28" s="296"/>
      <c r="AD28" s="297"/>
    </row>
    <row r="29" spans="1:30" ht="12.95" customHeight="1" x14ac:dyDescent="0.4">
      <c r="A29" s="317"/>
      <c r="B29" s="318"/>
      <c r="C29" s="318"/>
      <c r="D29" s="318"/>
      <c r="E29" s="318"/>
      <c r="F29" s="318"/>
      <c r="G29" s="290"/>
      <c r="H29" s="290"/>
      <c r="I29" s="290"/>
      <c r="J29" s="225"/>
      <c r="K29" s="225"/>
      <c r="L29" s="288"/>
      <c r="M29" s="295"/>
      <c r="N29" s="296"/>
      <c r="O29" s="296"/>
      <c r="P29" s="296"/>
      <c r="Q29" s="296"/>
      <c r="R29" s="296"/>
      <c r="S29" s="296"/>
      <c r="T29" s="296"/>
      <c r="U29" s="296"/>
      <c r="V29" s="296"/>
      <c r="W29" s="296"/>
      <c r="X29" s="296"/>
      <c r="Y29" s="296"/>
      <c r="Z29" s="296"/>
      <c r="AA29" s="296"/>
      <c r="AB29" s="296"/>
      <c r="AC29" s="296"/>
      <c r="AD29" s="297"/>
    </row>
    <row r="30" spans="1:30" ht="12.95" customHeight="1" x14ac:dyDescent="0.4">
      <c r="A30" s="317"/>
      <c r="B30" s="318"/>
      <c r="C30" s="318"/>
      <c r="D30" s="318"/>
      <c r="E30" s="318"/>
      <c r="F30" s="318"/>
      <c r="G30" s="336" t="s">
        <v>55</v>
      </c>
      <c r="H30" s="290"/>
      <c r="I30" s="290"/>
      <c r="J30" s="225" t="s">
        <v>56</v>
      </c>
      <c r="K30" s="225"/>
      <c r="L30" s="288"/>
      <c r="M30" s="291" t="str">
        <f>IFERROR(データシート!D75,"")</f>
        <v/>
      </c>
      <c r="N30" s="292"/>
      <c r="O30" s="292"/>
      <c r="P30" s="292"/>
      <c r="Q30" s="292"/>
      <c r="R30" s="292"/>
      <c r="S30" s="292"/>
      <c r="T30" s="292"/>
      <c r="U30" s="292"/>
      <c r="V30" s="292"/>
      <c r="W30" s="292"/>
      <c r="X30" s="292"/>
      <c r="Y30" s="292"/>
      <c r="Z30" s="292"/>
      <c r="AA30" s="292"/>
      <c r="AB30" s="292"/>
      <c r="AC30" s="292"/>
      <c r="AD30" s="293"/>
    </row>
    <row r="31" spans="1:30" ht="12.95" customHeight="1" x14ac:dyDescent="0.4">
      <c r="A31" s="317"/>
      <c r="B31" s="318"/>
      <c r="C31" s="318"/>
      <c r="D31" s="318"/>
      <c r="E31" s="318"/>
      <c r="F31" s="318"/>
      <c r="G31" s="290"/>
      <c r="H31" s="290"/>
      <c r="I31" s="290"/>
      <c r="J31" s="225"/>
      <c r="K31" s="225"/>
      <c r="L31" s="288"/>
      <c r="M31" s="291"/>
      <c r="N31" s="292"/>
      <c r="O31" s="292"/>
      <c r="P31" s="292"/>
      <c r="Q31" s="292"/>
      <c r="R31" s="292"/>
      <c r="S31" s="292"/>
      <c r="T31" s="292"/>
      <c r="U31" s="292"/>
      <c r="V31" s="292"/>
      <c r="W31" s="292"/>
      <c r="X31" s="292"/>
      <c r="Y31" s="292"/>
      <c r="Z31" s="292"/>
      <c r="AA31" s="292"/>
      <c r="AB31" s="292"/>
      <c r="AC31" s="292"/>
      <c r="AD31" s="293"/>
    </row>
    <row r="32" spans="1:30" ht="12.95" customHeight="1" x14ac:dyDescent="0.4">
      <c r="A32" s="317"/>
      <c r="B32" s="318"/>
      <c r="C32" s="318"/>
      <c r="D32" s="318"/>
      <c r="E32" s="318"/>
      <c r="F32" s="318"/>
      <c r="G32" s="294" t="s">
        <v>302</v>
      </c>
      <c r="H32" s="290"/>
      <c r="I32" s="290"/>
      <c r="J32" s="298"/>
      <c r="K32" s="299"/>
      <c r="L32" s="299"/>
      <c r="M32" s="302">
        <f>IFERROR(データシート!D76,"")</f>
        <v>0</v>
      </c>
      <c r="N32" s="302"/>
      <c r="O32" s="302"/>
      <c r="P32" s="302"/>
      <c r="Q32" s="302"/>
      <c r="R32" s="302"/>
      <c r="S32" s="302"/>
      <c r="T32" s="302"/>
      <c r="U32" s="302"/>
      <c r="V32" s="302"/>
      <c r="W32" s="302"/>
      <c r="X32" s="302"/>
      <c r="Y32" s="302"/>
      <c r="Z32" s="302"/>
      <c r="AA32" s="302"/>
      <c r="AB32" s="302"/>
      <c r="AC32" s="302"/>
      <c r="AD32" s="303"/>
    </row>
    <row r="33" spans="1:30" ht="12.95" customHeight="1" x14ac:dyDescent="0.4">
      <c r="A33" s="317"/>
      <c r="B33" s="318"/>
      <c r="C33" s="318"/>
      <c r="D33" s="318"/>
      <c r="E33" s="318"/>
      <c r="F33" s="318"/>
      <c r="G33" s="290"/>
      <c r="H33" s="290"/>
      <c r="I33" s="290"/>
      <c r="J33" s="300"/>
      <c r="K33" s="301"/>
      <c r="L33" s="301"/>
      <c r="M33" s="304"/>
      <c r="N33" s="304"/>
      <c r="O33" s="304"/>
      <c r="P33" s="304"/>
      <c r="Q33" s="304"/>
      <c r="R33" s="304"/>
      <c r="S33" s="304"/>
      <c r="T33" s="304"/>
      <c r="U33" s="304"/>
      <c r="V33" s="304"/>
      <c r="W33" s="304"/>
      <c r="X33" s="304"/>
      <c r="Y33" s="304"/>
      <c r="Z33" s="304"/>
      <c r="AA33" s="304"/>
      <c r="AB33" s="304"/>
      <c r="AC33" s="304"/>
      <c r="AD33" s="305"/>
    </row>
    <row r="34" spans="1:30" s="5" customFormat="1" ht="12.95" customHeight="1" x14ac:dyDescent="0.4">
      <c r="A34" s="317"/>
      <c r="B34" s="318"/>
      <c r="C34" s="318"/>
      <c r="D34" s="318"/>
      <c r="E34" s="318"/>
      <c r="F34" s="318"/>
      <c r="G34" s="290" t="s">
        <v>212</v>
      </c>
      <c r="H34" s="290"/>
      <c r="I34" s="290"/>
      <c r="J34" s="225" t="s">
        <v>57</v>
      </c>
      <c r="K34" s="225"/>
      <c r="L34" s="288"/>
      <c r="M34" s="291" t="str">
        <f>IFERROR(データシート!D79,"")</f>
        <v/>
      </c>
      <c r="N34" s="292"/>
      <c r="O34" s="292"/>
      <c r="P34" s="292"/>
      <c r="Q34" s="292"/>
      <c r="R34" s="292"/>
      <c r="S34" s="292"/>
      <c r="T34" s="292"/>
      <c r="U34" s="292"/>
      <c r="V34" s="292"/>
      <c r="W34" s="292"/>
      <c r="X34" s="292"/>
      <c r="Y34" s="292"/>
      <c r="Z34" s="292"/>
      <c r="AA34" s="292"/>
      <c r="AB34" s="292"/>
      <c r="AC34" s="292"/>
      <c r="AD34" s="293"/>
    </row>
    <row r="35" spans="1:30" s="5" customFormat="1" ht="12.95" customHeight="1" thickBot="1" x14ac:dyDescent="0.45">
      <c r="A35" s="317"/>
      <c r="B35" s="318"/>
      <c r="C35" s="318"/>
      <c r="D35" s="318"/>
      <c r="E35" s="318"/>
      <c r="F35" s="318"/>
      <c r="G35" s="328"/>
      <c r="H35" s="328"/>
      <c r="I35" s="328"/>
      <c r="J35" s="329"/>
      <c r="K35" s="329"/>
      <c r="L35" s="330"/>
      <c r="M35" s="331"/>
      <c r="N35" s="332"/>
      <c r="O35" s="332"/>
      <c r="P35" s="332"/>
      <c r="Q35" s="332"/>
      <c r="R35" s="332"/>
      <c r="S35" s="332"/>
      <c r="T35" s="332"/>
      <c r="U35" s="332"/>
      <c r="V35" s="332"/>
      <c r="W35" s="332"/>
      <c r="X35" s="332"/>
      <c r="Y35" s="332"/>
      <c r="Z35" s="332"/>
      <c r="AA35" s="332"/>
      <c r="AB35" s="332"/>
      <c r="AC35" s="332"/>
      <c r="AD35" s="333"/>
    </row>
    <row r="36" spans="1:30" ht="12.95" customHeight="1" x14ac:dyDescent="0.4">
      <c r="A36" s="317"/>
      <c r="B36" s="318"/>
      <c r="C36" s="318"/>
      <c r="D36" s="318"/>
      <c r="E36" s="318"/>
      <c r="F36" s="319"/>
      <c r="G36" s="334" t="s">
        <v>58</v>
      </c>
      <c r="H36" s="334"/>
      <c r="I36" s="334"/>
      <c r="J36" s="306" t="str">
        <f>IFERROR(IF(データシート!D65="有り","〇",""),"")</f>
        <v/>
      </c>
      <c r="K36" s="307"/>
      <c r="L36" s="312" t="s">
        <v>59</v>
      </c>
      <c r="M36" s="312"/>
      <c r="N36" s="312"/>
      <c r="O36" s="312"/>
      <c r="P36" s="312"/>
      <c r="Q36" s="306" t="str">
        <f>IFERROR(IF(データシート!D65="無し","〇",""),"")</f>
        <v/>
      </c>
      <c r="R36" s="307"/>
      <c r="S36" s="312" t="s">
        <v>60</v>
      </c>
      <c r="T36" s="312"/>
      <c r="U36" s="312"/>
      <c r="V36" s="312"/>
      <c r="W36" s="312"/>
      <c r="X36" s="22"/>
      <c r="Y36" s="22"/>
      <c r="Z36" s="22"/>
      <c r="AA36" s="22"/>
      <c r="AB36" s="22"/>
      <c r="AC36" s="22"/>
      <c r="AD36" s="23"/>
    </row>
    <row r="37" spans="1:30" ht="12.95" customHeight="1" thickBot="1" x14ac:dyDescent="0.45">
      <c r="A37" s="320"/>
      <c r="B37" s="321"/>
      <c r="C37" s="321"/>
      <c r="D37" s="321"/>
      <c r="E37" s="321"/>
      <c r="F37" s="322"/>
      <c r="G37" s="335"/>
      <c r="H37" s="335"/>
      <c r="I37" s="335"/>
      <c r="J37" s="310"/>
      <c r="K37" s="311"/>
      <c r="L37" s="314"/>
      <c r="M37" s="314"/>
      <c r="N37" s="314"/>
      <c r="O37" s="314"/>
      <c r="P37" s="314"/>
      <c r="Q37" s="310"/>
      <c r="R37" s="311"/>
      <c r="S37" s="314"/>
      <c r="T37" s="314"/>
      <c r="U37" s="314"/>
      <c r="V37" s="314"/>
      <c r="W37" s="314"/>
      <c r="X37" s="24"/>
      <c r="Y37" s="24"/>
      <c r="Z37" s="24"/>
      <c r="AA37" s="24"/>
      <c r="AB37" s="24"/>
      <c r="AC37" s="24"/>
      <c r="AD37" s="25"/>
    </row>
    <row r="38" spans="1:30" ht="12.95" customHeight="1" x14ac:dyDescent="0.4">
      <c r="A38" s="323" t="s">
        <v>62</v>
      </c>
      <c r="B38" s="324"/>
      <c r="C38" s="324"/>
      <c r="D38" s="324"/>
      <c r="E38" s="324"/>
      <c r="F38" s="324"/>
      <c r="G38" s="325"/>
      <c r="H38" s="325"/>
      <c r="I38" s="325"/>
      <c r="J38" s="306" t="str">
        <f>IFERROR(IF(データシート!D66="有り","〇",""),"")</f>
        <v/>
      </c>
      <c r="K38" s="307"/>
      <c r="L38" s="312" t="s">
        <v>59</v>
      </c>
      <c r="M38" s="312"/>
      <c r="N38" s="312"/>
      <c r="O38" s="312"/>
      <c r="P38" s="312"/>
      <c r="Q38" s="306" t="str">
        <f>IFERROR(IF(データシート!D66="無し","〇",""),"")</f>
        <v/>
      </c>
      <c r="R38" s="307"/>
      <c r="S38" s="312" t="s">
        <v>60</v>
      </c>
      <c r="T38" s="312"/>
      <c r="U38" s="312"/>
      <c r="V38" s="312"/>
      <c r="W38" s="312"/>
      <c r="X38" s="17"/>
      <c r="Y38" s="17"/>
      <c r="Z38" s="17"/>
      <c r="AA38" s="17"/>
      <c r="AB38" s="17"/>
      <c r="AC38" s="17"/>
      <c r="AD38" s="18"/>
    </row>
    <row r="39" spans="1:30" ht="12.75" customHeight="1" x14ac:dyDescent="0.4">
      <c r="A39" s="323"/>
      <c r="B39" s="324"/>
      <c r="C39" s="324"/>
      <c r="D39" s="324"/>
      <c r="E39" s="324"/>
      <c r="F39" s="324"/>
      <c r="G39" s="324"/>
      <c r="H39" s="324"/>
      <c r="I39" s="324"/>
      <c r="J39" s="308"/>
      <c r="K39" s="309"/>
      <c r="L39" s="313"/>
      <c r="M39" s="313"/>
      <c r="N39" s="313"/>
      <c r="O39" s="313"/>
      <c r="P39" s="313"/>
      <c r="Q39" s="308"/>
      <c r="R39" s="309"/>
      <c r="S39" s="313"/>
      <c r="T39" s="313"/>
      <c r="U39" s="313"/>
      <c r="V39" s="313"/>
      <c r="W39" s="313"/>
      <c r="X39" s="9"/>
      <c r="Y39" s="9"/>
      <c r="Z39" s="9"/>
      <c r="AA39" s="9"/>
      <c r="AB39" s="9"/>
      <c r="AC39" s="9"/>
      <c r="AD39" s="19"/>
    </row>
    <row r="40" spans="1:30" ht="12.95" customHeight="1" x14ac:dyDescent="0.4">
      <c r="A40" s="323"/>
      <c r="B40" s="324"/>
      <c r="C40" s="324"/>
      <c r="D40" s="324"/>
      <c r="E40" s="324"/>
      <c r="F40" s="324"/>
      <c r="G40" s="324"/>
      <c r="H40" s="324"/>
      <c r="I40" s="324"/>
      <c r="J40" s="308"/>
      <c r="K40" s="309"/>
      <c r="L40" s="313"/>
      <c r="M40" s="313"/>
      <c r="N40" s="313"/>
      <c r="O40" s="313"/>
      <c r="P40" s="313"/>
      <c r="Q40" s="308"/>
      <c r="R40" s="309"/>
      <c r="S40" s="313"/>
      <c r="T40" s="313"/>
      <c r="U40" s="313"/>
      <c r="V40" s="313"/>
      <c r="W40" s="313"/>
      <c r="X40" s="9"/>
      <c r="Y40" s="9"/>
      <c r="Z40" s="9"/>
      <c r="AA40" s="9"/>
      <c r="AB40" s="9"/>
      <c r="AC40" s="9"/>
      <c r="AD40" s="19"/>
    </row>
    <row r="41" spans="1:30" ht="12.95" customHeight="1" thickBot="1" x14ac:dyDescent="0.45">
      <c r="A41" s="326"/>
      <c r="B41" s="327"/>
      <c r="C41" s="327"/>
      <c r="D41" s="327"/>
      <c r="E41" s="327"/>
      <c r="F41" s="327"/>
      <c r="G41" s="327"/>
      <c r="H41" s="327"/>
      <c r="I41" s="327"/>
      <c r="J41" s="310"/>
      <c r="K41" s="311"/>
      <c r="L41" s="314"/>
      <c r="M41" s="314"/>
      <c r="N41" s="314"/>
      <c r="O41" s="314"/>
      <c r="P41" s="314"/>
      <c r="Q41" s="310"/>
      <c r="R41" s="311"/>
      <c r="S41" s="314"/>
      <c r="T41" s="314"/>
      <c r="U41" s="314"/>
      <c r="V41" s="314"/>
      <c r="W41" s="314"/>
      <c r="X41" s="20"/>
      <c r="Y41" s="20"/>
      <c r="Z41" s="20"/>
      <c r="AA41" s="20"/>
      <c r="AB41" s="20"/>
      <c r="AC41" s="20"/>
      <c r="AD41" s="21"/>
    </row>
    <row r="42" spans="1:30" s="5" customFormat="1" ht="12.95" customHeight="1" x14ac:dyDescent="0.4">
      <c r="A42" s="5" t="s">
        <v>66</v>
      </c>
      <c r="C42" s="5" t="s">
        <v>67</v>
      </c>
    </row>
    <row r="43" spans="1:30" s="5" customFormat="1" ht="12.95" customHeight="1" x14ac:dyDescent="0.4">
      <c r="A43" s="5" t="s">
        <v>68</v>
      </c>
      <c r="C43" s="5" t="s">
        <v>85</v>
      </c>
    </row>
    <row r="44" spans="1:30" s="5" customFormat="1" ht="12.95" customHeight="1" x14ac:dyDescent="0.4">
      <c r="A44" s="5" t="s">
        <v>69</v>
      </c>
      <c r="C44" s="5" t="s">
        <v>70</v>
      </c>
      <c r="M44" s="5" t="s">
        <v>63</v>
      </c>
    </row>
    <row r="45" spans="1:30" s="5" customFormat="1" ht="12.95" customHeight="1" x14ac:dyDescent="0.4">
      <c r="M45" s="5" t="s">
        <v>64</v>
      </c>
    </row>
    <row r="46" spans="1:30" s="5" customFormat="1" ht="12.95" customHeight="1" x14ac:dyDescent="0.4">
      <c r="M46" s="5" t="s">
        <v>65</v>
      </c>
    </row>
    <row r="47" spans="1:30" s="5" customFormat="1" ht="12.95" customHeight="1" x14ac:dyDescent="0.4">
      <c r="A47" s="5" t="s">
        <v>71</v>
      </c>
      <c r="C47" s="5" t="s">
        <v>72</v>
      </c>
    </row>
    <row r="48" spans="1:30" s="5" customFormat="1" ht="12.95" customHeight="1" x14ac:dyDescent="0.4">
      <c r="A48" s="5" t="s">
        <v>73</v>
      </c>
      <c r="C48" s="5" t="s">
        <v>74</v>
      </c>
    </row>
    <row r="49" spans="1:3" s="5" customFormat="1" ht="9.9499999999999993" customHeight="1" x14ac:dyDescent="0.4">
      <c r="C49" s="5" t="s">
        <v>304</v>
      </c>
    </row>
    <row r="50" spans="1:3" s="5" customFormat="1" ht="9.9499999999999993" customHeight="1" x14ac:dyDescent="0.4">
      <c r="A50" s="5" t="s">
        <v>75</v>
      </c>
      <c r="C50" s="5" t="s">
        <v>76</v>
      </c>
    </row>
    <row r="51" spans="1:3" s="5" customFormat="1" ht="9.9499999999999993" customHeight="1" x14ac:dyDescent="0.4">
      <c r="A51" s="5" t="s">
        <v>77</v>
      </c>
      <c r="C51" s="5" t="s">
        <v>78</v>
      </c>
    </row>
    <row r="52" spans="1:3" s="5" customFormat="1" ht="9.9499999999999993" customHeight="1" x14ac:dyDescent="0.4">
      <c r="A52" s="5" t="s">
        <v>79</v>
      </c>
      <c r="C52" s="5" t="s">
        <v>80</v>
      </c>
    </row>
    <row r="53" spans="1:3" s="5" customFormat="1" ht="9.9499999999999993" customHeight="1" x14ac:dyDescent="0.4">
      <c r="A53" s="5" t="s">
        <v>81</v>
      </c>
      <c r="C53" s="5" t="s">
        <v>213</v>
      </c>
    </row>
    <row r="54" spans="1:3" s="5" customFormat="1" ht="9.9499999999999993" customHeight="1" x14ac:dyDescent="0.4">
      <c r="A54" s="5" t="s">
        <v>82</v>
      </c>
      <c r="C54" s="5" t="s">
        <v>83</v>
      </c>
    </row>
    <row r="55" spans="1:3" s="5" customFormat="1" ht="9.9499999999999993" customHeight="1" x14ac:dyDescent="0.4">
      <c r="A55" s="5" t="s">
        <v>84</v>
      </c>
      <c r="C55" s="5" t="s">
        <v>229</v>
      </c>
    </row>
    <row r="56" spans="1:3" s="5" customFormat="1" ht="9.9499999999999993" customHeight="1" x14ac:dyDescent="0.4"/>
    <row r="57" spans="1:3" ht="9.9499999999999993" customHeight="1" x14ac:dyDescent="0.4">
      <c r="C57" s="5"/>
    </row>
    <row r="58" spans="1:3" ht="9.9499999999999993" customHeight="1" x14ac:dyDescent="0.4"/>
    <row r="59" spans="1:3" ht="9.9499999999999993" customHeight="1" x14ac:dyDescent="0.4"/>
    <row r="60" spans="1:3" ht="9.9499999999999993" customHeight="1" x14ac:dyDescent="0.4"/>
    <row r="61" spans="1:3" ht="9.9499999999999993" customHeight="1" x14ac:dyDescent="0.4"/>
    <row r="62" spans="1:3" ht="9.9499999999999993" customHeight="1" x14ac:dyDescent="0.4"/>
    <row r="63" spans="1:3" ht="9.9499999999999993" customHeight="1" x14ac:dyDescent="0.4"/>
    <row r="64" spans="1:3" ht="9.9499999999999993" customHeight="1" x14ac:dyDescent="0.4"/>
  </sheetData>
  <sheetProtection algorithmName="SHA-512" hashValue="NeiGV5H7bgGE7YZI45idU44SivtMrkzl5HE5iyCP883n+glrYlKAjebfofuU28/lzFxzLMgdm7Lt84RU0wTmNg==" saltValue="bJjIbzCy5jSm6ZPL8tGbDg==" spinCount="100000" sheet="1" objects="1" scenarios="1"/>
  <mergeCells count="75">
    <mergeCell ref="X10:Y11"/>
    <mergeCell ref="Z10:AD11"/>
    <mergeCell ref="G16:I17"/>
    <mergeCell ref="J16:K17"/>
    <mergeCell ref="L16:T17"/>
    <mergeCell ref="U16:U17"/>
    <mergeCell ref="V16:AD17"/>
    <mergeCell ref="S12:W13"/>
    <mergeCell ref="X12:Y13"/>
    <mergeCell ref="Z12:AD13"/>
    <mergeCell ref="J14:K15"/>
    <mergeCell ref="L14:P15"/>
    <mergeCell ref="Q14:R15"/>
    <mergeCell ref="S14:W15"/>
    <mergeCell ref="X14:Y15"/>
    <mergeCell ref="Z14:AD15"/>
    <mergeCell ref="Q38:R41"/>
    <mergeCell ref="S38:W41"/>
    <mergeCell ref="A24:F37"/>
    <mergeCell ref="A38:I41"/>
    <mergeCell ref="J38:K41"/>
    <mergeCell ref="L38:P41"/>
    <mergeCell ref="G34:I35"/>
    <mergeCell ref="J34:L35"/>
    <mergeCell ref="M34:AD35"/>
    <mergeCell ref="G36:I37"/>
    <mergeCell ref="J36:K37"/>
    <mergeCell ref="L36:P37"/>
    <mergeCell ref="Q36:R37"/>
    <mergeCell ref="S36:W37"/>
    <mergeCell ref="G30:I31"/>
    <mergeCell ref="J30:L31"/>
    <mergeCell ref="M30:AD31"/>
    <mergeCell ref="G32:I33"/>
    <mergeCell ref="G26:I27"/>
    <mergeCell ref="J26:AD27"/>
    <mergeCell ref="G28:I29"/>
    <mergeCell ref="J28:L29"/>
    <mergeCell ref="M28:AD29"/>
    <mergeCell ref="J32:L33"/>
    <mergeCell ref="M32:AD33"/>
    <mergeCell ref="U24:AD25"/>
    <mergeCell ref="G18:I19"/>
    <mergeCell ref="J18:AD19"/>
    <mergeCell ref="G20:I21"/>
    <mergeCell ref="J20:AD21"/>
    <mergeCell ref="G22:I23"/>
    <mergeCell ref="N22:N23"/>
    <mergeCell ref="J22:M23"/>
    <mergeCell ref="O22:T23"/>
    <mergeCell ref="U22:Z23"/>
    <mergeCell ref="AA22:AD23"/>
    <mergeCell ref="J12:K13"/>
    <mergeCell ref="L12:P13"/>
    <mergeCell ref="Q12:R13"/>
    <mergeCell ref="G5:I7"/>
    <mergeCell ref="G24:I25"/>
    <mergeCell ref="J24:O25"/>
    <mergeCell ref="P24:T25"/>
    <mergeCell ref="A1:I2"/>
    <mergeCell ref="J5:AD7"/>
    <mergeCell ref="G8:I11"/>
    <mergeCell ref="J8:K9"/>
    <mergeCell ref="L8:P9"/>
    <mergeCell ref="Q8:R9"/>
    <mergeCell ref="S8:W9"/>
    <mergeCell ref="X8:Y9"/>
    <mergeCell ref="Z8:AD9"/>
    <mergeCell ref="J10:K11"/>
    <mergeCell ref="L10:P11"/>
    <mergeCell ref="Q10:R11"/>
    <mergeCell ref="S10:W11"/>
    <mergeCell ref="A8:F23"/>
    <mergeCell ref="A5:F7"/>
    <mergeCell ref="G12:I15"/>
  </mergeCells>
  <phoneticPr fontId="1"/>
  <conditionalFormatting sqref="J22:M23">
    <cfRule type="expression" dxfId="3" priority="4">
      <formula>$J$22=0</formula>
    </cfRule>
  </conditionalFormatting>
  <conditionalFormatting sqref="AA22:AD23">
    <cfRule type="expression" dxfId="2" priority="3">
      <formula>$AA$22=0</formula>
    </cfRule>
  </conditionalFormatting>
  <conditionalFormatting sqref="J24:O25">
    <cfRule type="expression" dxfId="1" priority="2">
      <formula>$J$24=0</formula>
    </cfRule>
  </conditionalFormatting>
  <conditionalFormatting sqref="U24:AD25">
    <cfRule type="expression" dxfId="0" priority="1">
      <formula>$U$24=0</formula>
    </cfRule>
  </conditionalFormatting>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93032-0848-4C7A-9563-3128DA330CD7}">
  <sheetPr>
    <tabColor rgb="FF92D050"/>
  </sheetPr>
  <dimension ref="A1:AF62"/>
  <sheetViews>
    <sheetView showGridLines="0" showZeros="0" view="pageBreakPreview" zoomScaleNormal="100" zoomScaleSheetLayoutView="100" workbookViewId="0">
      <selection activeCell="B22" sqref="B22"/>
    </sheetView>
  </sheetViews>
  <sheetFormatPr defaultRowHeight="13.5" x14ac:dyDescent="0.4"/>
  <cols>
    <col min="1" max="43" width="2.625" style="1" customWidth="1"/>
    <col min="44" max="16384" width="9" style="1"/>
  </cols>
  <sheetData>
    <row r="1" spans="1:32" ht="12.95" customHeight="1" x14ac:dyDescent="0.4">
      <c r="A1" s="226" t="s">
        <v>86</v>
      </c>
      <c r="B1" s="226"/>
      <c r="C1" s="226"/>
      <c r="D1" s="226"/>
      <c r="E1" s="226"/>
      <c r="F1" s="226"/>
      <c r="G1" s="226"/>
      <c r="H1" s="226"/>
      <c r="I1" s="226"/>
      <c r="W1" s="2"/>
      <c r="X1" s="2"/>
      <c r="Y1" s="2"/>
      <c r="Z1" s="2"/>
      <c r="AA1" s="2"/>
      <c r="AB1" s="2"/>
      <c r="AC1" s="2"/>
      <c r="AD1" s="2"/>
    </row>
    <row r="2" spans="1:32" ht="12.95" customHeight="1" x14ac:dyDescent="0.4">
      <c r="A2" s="226"/>
      <c r="B2" s="226"/>
      <c r="C2" s="226"/>
      <c r="D2" s="226"/>
      <c r="E2" s="226"/>
      <c r="F2" s="226"/>
      <c r="G2" s="226"/>
      <c r="H2" s="226"/>
      <c r="I2" s="226"/>
      <c r="T2" s="2"/>
      <c r="U2" s="2"/>
      <c r="V2" s="2"/>
      <c r="W2" s="2"/>
      <c r="X2" s="351">
        <f>データシート!D9</f>
        <v>0</v>
      </c>
      <c r="Y2" s="351"/>
      <c r="Z2" s="351"/>
      <c r="AA2" s="351"/>
      <c r="AB2" s="351"/>
      <c r="AC2" s="351"/>
      <c r="AD2" s="351"/>
      <c r="AE2" s="351"/>
      <c r="AF2" s="351"/>
    </row>
    <row r="3" spans="1:32" ht="12.95" customHeight="1" x14ac:dyDescent="0.4">
      <c r="X3" s="351"/>
      <c r="Y3" s="351"/>
      <c r="Z3" s="351"/>
      <c r="AA3" s="351"/>
      <c r="AB3" s="351"/>
      <c r="AC3" s="351"/>
      <c r="AD3" s="351"/>
      <c r="AE3" s="351"/>
      <c r="AF3" s="351"/>
    </row>
    <row r="4" spans="1:32" ht="20.100000000000001" customHeight="1" x14ac:dyDescent="0.4">
      <c r="A4" s="350" t="s">
        <v>106</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row>
    <row r="5" spans="1:32" ht="20.100000000000001" customHeight="1" x14ac:dyDescent="0.4">
      <c r="A5" s="38"/>
      <c r="B5" s="38"/>
      <c r="C5" s="38"/>
      <c r="D5" s="38"/>
      <c r="E5" s="38"/>
      <c r="F5" s="38"/>
      <c r="G5" s="38"/>
      <c r="H5" s="38"/>
      <c r="I5" s="38"/>
      <c r="J5" s="38"/>
      <c r="K5" s="38"/>
      <c r="L5" s="38"/>
      <c r="M5" s="38"/>
      <c r="N5" s="38"/>
      <c r="O5" s="38"/>
      <c r="P5" s="38"/>
      <c r="Q5" s="38"/>
      <c r="S5" s="38"/>
      <c r="T5" s="38"/>
      <c r="U5" s="38"/>
      <c r="V5" s="38"/>
      <c r="W5" s="38"/>
      <c r="X5" s="38"/>
      <c r="Y5" s="38"/>
      <c r="Z5" s="38"/>
      <c r="AA5" s="38"/>
      <c r="AB5" s="38"/>
      <c r="AC5" s="38"/>
      <c r="AD5" s="38"/>
      <c r="AE5" s="38"/>
      <c r="AF5" s="38"/>
    </row>
    <row r="6" spans="1:32" ht="12.95" customHeight="1" x14ac:dyDescent="0.4">
      <c r="A6" s="1" t="s">
        <v>20</v>
      </c>
    </row>
    <row r="7" spans="1:32" ht="12.95" customHeight="1" x14ac:dyDescent="0.4">
      <c r="A7" s="1" t="s">
        <v>21</v>
      </c>
      <c r="B7" s="1" t="s">
        <v>99</v>
      </c>
    </row>
    <row r="8" spans="1:32" ht="12.95" customHeight="1" x14ac:dyDescent="0.4">
      <c r="W8" s="53"/>
      <c r="X8" s="52"/>
      <c r="Z8" s="53"/>
      <c r="AA8" s="52"/>
      <c r="AB8" s="52"/>
    </row>
    <row r="9" spans="1:32" ht="20.100000000000001" customHeight="1" x14ac:dyDescent="0.4">
      <c r="N9" s="55" t="s">
        <v>307</v>
      </c>
      <c r="O9" s="52"/>
      <c r="P9" s="52"/>
      <c r="Q9" s="52"/>
      <c r="S9" s="52"/>
      <c r="T9" s="52"/>
      <c r="U9" s="52"/>
      <c r="V9" s="353" t="str">
        <f>IF(データシート!D8="買取","〒"&amp;データシート!D23&amp;"-"&amp;データシート!G23&amp;"  "&amp;データシート!D24,"〒"&amp;データシート!D49&amp;"-"&amp;データシート!G49&amp;"  "&amp;データシート!D50)</f>
        <v xml:space="preserve">〒-  </v>
      </c>
      <c r="W9" s="353"/>
      <c r="X9" s="353"/>
      <c r="Y9" s="353"/>
      <c r="Z9" s="353"/>
      <c r="AA9" s="353"/>
      <c r="AB9" s="353"/>
      <c r="AC9" s="353"/>
      <c r="AD9" s="353"/>
      <c r="AE9" s="353"/>
      <c r="AF9" s="353"/>
    </row>
    <row r="10" spans="1:32" ht="20.100000000000001" customHeight="1" x14ac:dyDescent="0.4">
      <c r="Q10" s="352" t="s">
        <v>239</v>
      </c>
      <c r="R10" s="352"/>
      <c r="S10" s="352"/>
      <c r="T10" s="352"/>
      <c r="U10" s="352"/>
      <c r="V10" s="352">
        <f>IFERROR(IF(データシート!D8="買取",データシート!D25,データシート!D51),"")</f>
        <v>0</v>
      </c>
      <c r="W10" s="352"/>
      <c r="X10" s="352"/>
      <c r="Y10" s="352"/>
      <c r="Z10" s="352"/>
      <c r="AA10" s="352"/>
      <c r="AB10" s="352"/>
      <c r="AC10" s="352"/>
      <c r="AD10" s="352"/>
      <c r="AE10" s="352"/>
      <c r="AF10" s="352"/>
    </row>
    <row r="11" spans="1:32" ht="20.100000000000001" customHeight="1" x14ac:dyDescent="0.4">
      <c r="Q11" s="6" t="s">
        <v>447</v>
      </c>
      <c r="R11" s="6"/>
      <c r="S11" s="6"/>
      <c r="T11" s="6"/>
      <c r="U11" s="6"/>
      <c r="V11" s="6"/>
      <c r="W11" s="352" t="str">
        <f>IFERROR(IF(データシート!D8="買取",データシート!D26&amp;"  "&amp;データシート!D27,データシート!D52&amp;"  "&amp;データシート!D53),"")</f>
        <v xml:space="preserve">  </v>
      </c>
      <c r="X11" s="352"/>
      <c r="Y11" s="352"/>
      <c r="Z11" s="352"/>
      <c r="AA11" s="352"/>
      <c r="AB11" s="352"/>
      <c r="AC11" s="352"/>
      <c r="AD11" s="352"/>
      <c r="AE11" s="352"/>
      <c r="AF11" s="352"/>
    </row>
    <row r="12" spans="1:32" ht="20.100000000000001" customHeight="1" x14ac:dyDescent="0.4">
      <c r="Q12" s="226"/>
      <c r="R12" s="226"/>
      <c r="S12" s="226"/>
      <c r="T12" s="226"/>
      <c r="U12" s="226"/>
      <c r="V12" s="226"/>
      <c r="W12" s="226"/>
      <c r="X12" s="226"/>
      <c r="Y12" s="226"/>
      <c r="Z12" s="226"/>
      <c r="AA12" s="226"/>
      <c r="AB12" s="226"/>
      <c r="AC12" s="226"/>
      <c r="AD12" s="226"/>
      <c r="AE12" s="226"/>
      <c r="AF12" s="226"/>
    </row>
    <row r="13" spans="1:32" ht="12.95" customHeight="1" x14ac:dyDescent="0.4"/>
    <row r="14" spans="1:32" ht="12.95" customHeight="1" x14ac:dyDescent="0.4">
      <c r="A14" s="350"/>
      <c r="B14" s="350"/>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row>
    <row r="15" spans="1:32" ht="20.100000000000001" customHeight="1" x14ac:dyDescent="0.4">
      <c r="A15" s="226" t="s">
        <v>448</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row>
    <row r="16" spans="1:32" ht="12.95" customHeight="1" x14ac:dyDescent="0.4">
      <c r="A16" s="350"/>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row>
    <row r="17" spans="1:32" ht="12.95" customHeight="1" x14ac:dyDescent="0.4"/>
    <row r="18" spans="1:32" ht="20.100000000000001" customHeight="1" x14ac:dyDescent="0.4">
      <c r="A18" s="1" t="s">
        <v>308</v>
      </c>
    </row>
    <row r="19" spans="1:32" ht="20.100000000000001" customHeight="1" x14ac:dyDescent="0.4">
      <c r="A19" s="1" t="s">
        <v>87</v>
      </c>
    </row>
    <row r="20" spans="1:32" ht="20.100000000000001" customHeight="1" x14ac:dyDescent="0.4">
      <c r="A20" s="9"/>
      <c r="B20" s="9"/>
      <c r="C20" s="9"/>
      <c r="D20" s="9"/>
      <c r="E20" s="9"/>
      <c r="F20" s="9"/>
      <c r="G20" s="9"/>
      <c r="H20" s="9"/>
      <c r="I20" s="9"/>
      <c r="J20" s="9"/>
      <c r="K20" s="9"/>
      <c r="L20" s="9"/>
      <c r="M20" s="9"/>
      <c r="N20" s="9"/>
      <c r="O20" s="9"/>
      <c r="P20" s="9"/>
      <c r="Q20" s="9"/>
      <c r="R20" s="9"/>
      <c r="S20" s="9"/>
      <c r="T20" s="9"/>
      <c r="U20" s="9"/>
      <c r="V20" s="9"/>
      <c r="W20" s="9"/>
      <c r="X20" s="9"/>
      <c r="Y20" s="9"/>
    </row>
    <row r="21" spans="1:32" ht="20.100000000000001" customHeight="1" x14ac:dyDescent="0.4">
      <c r="A21" s="9" t="s">
        <v>88</v>
      </c>
      <c r="B21" s="9"/>
      <c r="C21" s="9"/>
      <c r="D21" s="9"/>
      <c r="E21" s="9"/>
      <c r="F21" s="9"/>
      <c r="G21" s="9"/>
      <c r="H21" s="9"/>
      <c r="I21" s="9"/>
      <c r="J21" s="9"/>
      <c r="K21" s="9"/>
      <c r="L21" s="9"/>
      <c r="M21" s="9"/>
      <c r="N21" s="9"/>
      <c r="O21" s="9"/>
      <c r="P21" s="9"/>
      <c r="Q21" s="9"/>
      <c r="R21" s="9"/>
      <c r="S21" s="9"/>
      <c r="T21" s="9"/>
      <c r="U21" s="9"/>
      <c r="V21" s="9"/>
      <c r="W21" s="9"/>
      <c r="X21" s="9"/>
      <c r="Y21" s="9"/>
    </row>
    <row r="22" spans="1:32" ht="20.100000000000001" customHeight="1" x14ac:dyDescent="0.4">
      <c r="B22" s="1" t="str">
        <f>IF(OR(データシート!D46="(１)GXリーグへの参画", データシート!D60="(１)GXリーグへの参画"), "☑", "□")</f>
        <v>□</v>
      </c>
      <c r="C22" s="1" t="s">
        <v>97</v>
      </c>
    </row>
    <row r="23" spans="1:32" ht="20.100000000000001" customHeight="1" x14ac:dyDescent="0.4">
      <c r="A23" s="9"/>
      <c r="B23" s="1" t="str">
        <f>IF(OR(データシート!D46="(２)以下の取組", データシート!D60="(２)以下の取組"), "☑", "□")</f>
        <v>□</v>
      </c>
      <c r="C23" s="9" t="s">
        <v>98</v>
      </c>
      <c r="D23" s="9"/>
      <c r="E23" s="9"/>
      <c r="F23" s="9"/>
      <c r="G23" s="9"/>
      <c r="H23" s="9"/>
      <c r="I23" s="9"/>
      <c r="J23" s="9"/>
      <c r="K23" s="9"/>
      <c r="L23" s="9"/>
      <c r="M23" s="9"/>
      <c r="N23" s="9"/>
      <c r="O23" s="9"/>
      <c r="P23" s="9"/>
      <c r="Q23" s="9"/>
      <c r="R23" s="9"/>
      <c r="S23" s="9"/>
      <c r="T23" s="9"/>
      <c r="U23" s="9"/>
      <c r="V23" s="9"/>
      <c r="W23" s="9"/>
      <c r="X23" s="9"/>
      <c r="Y23" s="9"/>
      <c r="Z23" s="9"/>
      <c r="AA23" s="9"/>
      <c r="AB23" s="9"/>
      <c r="AC23" s="9"/>
      <c r="AD23" s="9"/>
    </row>
    <row r="24" spans="1:32" ht="20.100000000000001" customHeight="1" x14ac:dyDescent="0.4">
      <c r="A24" s="27"/>
      <c r="B24" s="28"/>
      <c r="C24" s="28"/>
      <c r="D24" s="28"/>
      <c r="E24" s="28"/>
      <c r="F24" s="29"/>
      <c r="G24" s="29"/>
      <c r="H24" s="29"/>
      <c r="I24" s="29"/>
      <c r="J24" s="29"/>
      <c r="K24" s="29"/>
      <c r="L24" s="29"/>
      <c r="M24" s="29"/>
      <c r="N24" s="29"/>
      <c r="O24" s="29"/>
      <c r="P24" s="28"/>
      <c r="Q24" s="28"/>
      <c r="R24" s="28"/>
      <c r="S24" s="28"/>
      <c r="T24" s="28"/>
      <c r="U24" s="28"/>
      <c r="V24" s="28"/>
      <c r="W24" s="28"/>
      <c r="X24" s="28"/>
      <c r="Y24" s="28"/>
      <c r="Z24" s="28"/>
      <c r="AA24" s="28"/>
      <c r="AB24" s="28"/>
      <c r="AC24" s="28"/>
      <c r="AD24" s="28"/>
      <c r="AE24" s="29"/>
      <c r="AF24" s="30"/>
    </row>
    <row r="25" spans="1:32" ht="20.100000000000001" customHeight="1" x14ac:dyDescent="0.4">
      <c r="A25" s="7" t="s">
        <v>107</v>
      </c>
      <c r="B25" s="2"/>
      <c r="C25" s="2"/>
      <c r="D25" s="2"/>
      <c r="E25" s="2"/>
      <c r="F25" s="9"/>
      <c r="G25" s="9"/>
      <c r="H25" s="9"/>
      <c r="I25" s="2"/>
      <c r="J25" s="2"/>
      <c r="K25" s="2"/>
      <c r="L25" s="2"/>
      <c r="M25" s="2"/>
      <c r="N25" s="2"/>
      <c r="O25" s="2"/>
      <c r="P25" s="2"/>
      <c r="Q25" s="2"/>
      <c r="R25" s="9"/>
      <c r="S25" s="9"/>
      <c r="T25" s="9"/>
      <c r="U25" s="2"/>
      <c r="V25" s="2"/>
      <c r="W25" s="2"/>
      <c r="X25" s="2"/>
      <c r="Y25" s="2"/>
      <c r="Z25" s="2"/>
      <c r="AA25" s="2"/>
      <c r="AB25" s="2"/>
      <c r="AC25" s="2"/>
      <c r="AD25" s="2"/>
      <c r="AE25" s="9"/>
      <c r="AF25" s="13"/>
    </row>
    <row r="26" spans="1:32" ht="20.100000000000001" customHeight="1" x14ac:dyDescent="0.4">
      <c r="A26" s="7" t="s">
        <v>89</v>
      </c>
      <c r="B26" s="2"/>
      <c r="C26" s="2"/>
      <c r="D26" s="2"/>
      <c r="E26" s="2"/>
      <c r="F26" s="9"/>
      <c r="G26" s="9"/>
      <c r="H26" s="9"/>
      <c r="I26" s="9"/>
      <c r="J26" s="9"/>
      <c r="K26" s="2"/>
      <c r="L26" s="2"/>
      <c r="M26" s="2"/>
      <c r="N26" s="2"/>
      <c r="O26" s="2"/>
      <c r="P26" s="2"/>
      <c r="Q26" s="2"/>
      <c r="R26" s="2"/>
      <c r="S26" s="2"/>
      <c r="T26" s="9"/>
      <c r="U26" s="2"/>
      <c r="V26" s="2"/>
      <c r="W26" s="2"/>
      <c r="X26" s="2"/>
      <c r="Y26" s="2"/>
      <c r="Z26" s="2"/>
      <c r="AA26" s="2"/>
      <c r="AB26" s="2"/>
      <c r="AC26" s="2"/>
      <c r="AD26" s="2"/>
      <c r="AE26" s="9"/>
      <c r="AF26" s="13"/>
    </row>
    <row r="27" spans="1:32" ht="20.100000000000001" customHeight="1" x14ac:dyDescent="0.4">
      <c r="A27" s="31"/>
      <c r="B27" s="8"/>
      <c r="C27" s="8"/>
      <c r="D27" s="8"/>
      <c r="E27" s="8"/>
      <c r="F27" s="4"/>
      <c r="G27" s="4"/>
      <c r="H27" s="4"/>
      <c r="I27" s="4"/>
      <c r="J27" s="4"/>
      <c r="K27" s="4"/>
      <c r="L27" s="4"/>
      <c r="M27" s="4"/>
      <c r="N27" s="4"/>
      <c r="O27" s="4"/>
      <c r="P27" s="8"/>
      <c r="Q27" s="8"/>
      <c r="R27" s="8"/>
      <c r="S27" s="8"/>
      <c r="T27" s="8"/>
      <c r="U27" s="8"/>
      <c r="V27" s="8"/>
      <c r="W27" s="8"/>
      <c r="X27" s="8"/>
      <c r="Y27" s="8"/>
      <c r="Z27" s="8"/>
      <c r="AA27" s="8"/>
      <c r="AB27" s="8"/>
      <c r="AC27" s="8"/>
      <c r="AD27" s="8"/>
      <c r="AE27" s="4"/>
      <c r="AF27" s="32"/>
    </row>
    <row r="28" spans="1:32" ht="14.45" customHeight="1" x14ac:dyDescent="0.4">
      <c r="A28" s="10"/>
      <c r="B28" s="2"/>
      <c r="C28" s="2"/>
      <c r="D28" s="2"/>
      <c r="E28" s="2"/>
      <c r="F28" s="9"/>
      <c r="G28" s="9"/>
      <c r="H28" s="9"/>
      <c r="I28" s="2"/>
      <c r="J28" s="2"/>
      <c r="K28" s="9"/>
      <c r="L28" s="2"/>
      <c r="M28" s="2"/>
      <c r="N28" s="2"/>
      <c r="O28" s="2"/>
      <c r="P28" s="2"/>
      <c r="Q28" s="2"/>
      <c r="R28" s="2"/>
      <c r="S28" s="2"/>
      <c r="T28" s="2"/>
      <c r="U28" s="2"/>
      <c r="V28" s="2"/>
      <c r="W28" s="2"/>
      <c r="X28" s="2"/>
      <c r="Y28" s="2"/>
      <c r="Z28" s="2"/>
      <c r="AA28" s="2"/>
      <c r="AB28" s="2"/>
      <c r="AC28" s="2"/>
      <c r="AD28" s="2"/>
    </row>
    <row r="29" spans="1:32" ht="14.45" customHeight="1" x14ac:dyDescent="0.4">
      <c r="A29" s="2"/>
      <c r="B29" s="2"/>
      <c r="C29" s="2"/>
      <c r="D29" s="2"/>
      <c r="E29" s="2"/>
      <c r="F29" s="9"/>
      <c r="G29" s="9"/>
      <c r="H29" s="9"/>
      <c r="I29" s="2"/>
      <c r="J29" s="2"/>
      <c r="K29" s="2"/>
      <c r="L29" s="2"/>
      <c r="M29" s="2"/>
      <c r="N29" s="2"/>
      <c r="O29" s="2"/>
      <c r="P29" s="2"/>
      <c r="Q29" s="2"/>
      <c r="R29" s="9"/>
      <c r="S29" s="9"/>
      <c r="T29" s="9"/>
      <c r="U29" s="2"/>
      <c r="V29" s="2"/>
      <c r="W29" s="2"/>
      <c r="X29" s="2"/>
      <c r="Y29" s="2"/>
      <c r="Z29" s="2"/>
      <c r="AA29" s="2"/>
      <c r="AB29" s="2"/>
      <c r="AC29" s="2"/>
      <c r="AD29" s="2"/>
    </row>
    <row r="30" spans="1:32" s="3" customFormat="1" ht="14.45" customHeight="1" x14ac:dyDescent="0.4">
      <c r="A30" s="33" t="s">
        <v>91</v>
      </c>
      <c r="B30" s="33"/>
      <c r="C30" s="33" t="s">
        <v>92</v>
      </c>
      <c r="D30" s="33"/>
      <c r="E30" s="33"/>
      <c r="F30" s="34"/>
      <c r="G30" s="34"/>
      <c r="H30" s="34"/>
      <c r="I30" s="34"/>
      <c r="J30" s="34"/>
      <c r="K30" s="33"/>
      <c r="L30" s="33"/>
      <c r="M30" s="33"/>
      <c r="N30" s="33"/>
      <c r="O30" s="33"/>
      <c r="P30" s="33"/>
      <c r="Q30" s="33"/>
      <c r="R30" s="33"/>
      <c r="S30" s="33"/>
      <c r="T30" s="34"/>
      <c r="U30" s="33"/>
      <c r="V30" s="33"/>
      <c r="W30" s="33"/>
      <c r="X30" s="33"/>
      <c r="Y30" s="33"/>
      <c r="Z30" s="33"/>
      <c r="AA30" s="33"/>
      <c r="AB30" s="33"/>
      <c r="AC30" s="33"/>
      <c r="AD30" s="33"/>
    </row>
    <row r="31" spans="1:32" s="3" customFormat="1" ht="15.75" customHeight="1" x14ac:dyDescent="0.4">
      <c r="A31" s="35" t="s">
        <v>93</v>
      </c>
      <c r="C31" s="3" t="s">
        <v>94</v>
      </c>
    </row>
    <row r="32" spans="1:32" s="3" customFormat="1" ht="15.75" customHeight="1" x14ac:dyDescent="0.4">
      <c r="C32" s="3" t="s">
        <v>90</v>
      </c>
    </row>
    <row r="33" spans="1:3" s="3" customFormat="1" ht="15.75" customHeight="1" x14ac:dyDescent="0.4">
      <c r="A33" s="3" t="s">
        <v>95</v>
      </c>
      <c r="C33" s="3" t="s">
        <v>96</v>
      </c>
    </row>
    <row r="34" spans="1:3" ht="12.95" customHeight="1" x14ac:dyDescent="0.4"/>
    <row r="35" spans="1:3" ht="12.95" customHeight="1" x14ac:dyDescent="0.4"/>
    <row r="36" spans="1:3" ht="12.95" customHeight="1" x14ac:dyDescent="0.4"/>
    <row r="37" spans="1:3" ht="12.95" customHeight="1" x14ac:dyDescent="0.4"/>
    <row r="38" spans="1:3" ht="12.95" customHeight="1" x14ac:dyDescent="0.4"/>
    <row r="39" spans="1:3" ht="12.95" customHeight="1" x14ac:dyDescent="0.4"/>
    <row r="40" spans="1:3" ht="12.95" customHeight="1" x14ac:dyDescent="0.4"/>
    <row r="41" spans="1:3" ht="12.95" customHeight="1" x14ac:dyDescent="0.4"/>
    <row r="42" spans="1:3" ht="12.95" customHeight="1" x14ac:dyDescent="0.4"/>
    <row r="43" spans="1:3" ht="12.95" customHeight="1" x14ac:dyDescent="0.4"/>
    <row r="44" spans="1:3" ht="12.95" customHeight="1" x14ac:dyDescent="0.4"/>
    <row r="45" spans="1:3" ht="12.95" customHeight="1" x14ac:dyDescent="0.4"/>
    <row r="46" spans="1:3" ht="12.95" customHeight="1" x14ac:dyDescent="0.4"/>
    <row r="47" spans="1:3" ht="9.9499999999999993" customHeight="1" x14ac:dyDescent="0.4"/>
    <row r="48" spans="1:3"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sheetData>
  <sheetProtection algorithmName="SHA-512" hashValue="lekxO9kVqm4ZrEOENjbI8RtBZp3RP2NKihcxH01wR0shwCEk2v//IAVfWsrkry+6i4ilbCqQ+v68UPsgHX5sig==" saltValue="uSKcDiQP8iVFJNC3qHmtsQ==" spinCount="100000" sheet="1" objects="1" scenarios="1"/>
  <mergeCells count="11">
    <mergeCell ref="A1:I2"/>
    <mergeCell ref="A14:AD14"/>
    <mergeCell ref="A15:AD15"/>
    <mergeCell ref="A16:AD16"/>
    <mergeCell ref="A4:AF4"/>
    <mergeCell ref="Q12:AF12"/>
    <mergeCell ref="X2:AF3"/>
    <mergeCell ref="Q10:U10"/>
    <mergeCell ref="V10:AF10"/>
    <mergeCell ref="W11:AF11"/>
    <mergeCell ref="V9:AF9"/>
  </mergeCells>
  <phoneticPr fontId="1"/>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2551E-B035-4430-A660-E3DCAB4D3542}">
  <sheetPr>
    <tabColor rgb="FF00B0F0"/>
  </sheetPr>
  <dimension ref="A1:AF61"/>
  <sheetViews>
    <sheetView showGridLines="0" showZeros="0" view="pageBreakPreview" zoomScaleNormal="100" zoomScaleSheetLayoutView="100" workbookViewId="0">
      <selection activeCell="Q12" sqref="Q12"/>
    </sheetView>
  </sheetViews>
  <sheetFormatPr defaultRowHeight="13.5" x14ac:dyDescent="0.4"/>
  <cols>
    <col min="1" max="43" width="2.625" style="1" customWidth="1"/>
    <col min="44" max="16384" width="9" style="1"/>
  </cols>
  <sheetData>
    <row r="1" spans="1:32" ht="12.95" customHeight="1" x14ac:dyDescent="0.4">
      <c r="A1" s="226" t="s">
        <v>100</v>
      </c>
      <c r="B1" s="226"/>
      <c r="C1" s="226"/>
      <c r="D1" s="226"/>
      <c r="E1" s="226"/>
      <c r="F1" s="226"/>
      <c r="G1" s="226"/>
      <c r="H1" s="226"/>
      <c r="I1" s="226"/>
      <c r="W1" s="2"/>
      <c r="X1" s="2"/>
      <c r="Y1" s="2"/>
      <c r="Z1" s="2"/>
      <c r="AA1" s="2"/>
      <c r="AB1" s="2"/>
      <c r="AC1" s="2"/>
      <c r="AD1" s="2"/>
    </row>
    <row r="2" spans="1:32" ht="12.95" customHeight="1" x14ac:dyDescent="0.4">
      <c r="A2" s="226"/>
      <c r="B2" s="226"/>
      <c r="C2" s="226"/>
      <c r="D2" s="226"/>
      <c r="E2" s="226"/>
      <c r="F2" s="226"/>
      <c r="G2" s="226"/>
      <c r="H2" s="226"/>
      <c r="I2" s="226"/>
      <c r="T2" s="2"/>
      <c r="U2" s="2"/>
      <c r="V2" s="2"/>
      <c r="W2" s="2"/>
      <c r="X2" s="351">
        <f>データシート!D9</f>
        <v>0</v>
      </c>
      <c r="Y2" s="351"/>
      <c r="Z2" s="351"/>
      <c r="AA2" s="351"/>
      <c r="AB2" s="351"/>
      <c r="AC2" s="351"/>
      <c r="AD2" s="351"/>
      <c r="AE2" s="351"/>
      <c r="AF2" s="351"/>
    </row>
    <row r="3" spans="1:32" ht="20.100000000000001" customHeight="1" x14ac:dyDescent="0.4">
      <c r="X3" s="351"/>
      <c r="Y3" s="351"/>
      <c r="Z3" s="351"/>
      <c r="AA3" s="351"/>
      <c r="AB3" s="351"/>
      <c r="AC3" s="351"/>
      <c r="AD3" s="351"/>
      <c r="AE3" s="351"/>
      <c r="AF3" s="351"/>
    </row>
    <row r="4" spans="1:32" ht="20.100000000000001" customHeight="1" x14ac:dyDescent="0.4">
      <c r="A4" s="350" t="s">
        <v>105</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row>
    <row r="5" spans="1:32" ht="12.95" customHeight="1" x14ac:dyDescent="0.4"/>
    <row r="6" spans="1:32" ht="12.95" customHeight="1" x14ac:dyDescent="0.4">
      <c r="A6" s="1" t="s">
        <v>20</v>
      </c>
    </row>
    <row r="7" spans="1:32" ht="12.95" customHeight="1" x14ac:dyDescent="0.4">
      <c r="A7" s="1" t="s">
        <v>21</v>
      </c>
      <c r="B7" s="1" t="s">
        <v>22</v>
      </c>
    </row>
    <row r="8" spans="1:32" ht="12.95" customHeight="1" x14ac:dyDescent="0.4">
      <c r="T8" s="54"/>
      <c r="U8" s="6"/>
      <c r="W8" s="355"/>
      <c r="X8" s="350"/>
      <c r="Y8" s="350"/>
    </row>
    <row r="9" spans="1:32" ht="20.100000000000001" customHeight="1" x14ac:dyDescent="0.4">
      <c r="N9" s="1" t="s">
        <v>401</v>
      </c>
      <c r="P9" s="52"/>
      <c r="Q9" s="52"/>
      <c r="R9" s="52"/>
      <c r="S9" s="353" t="str">
        <f>"〒"&amp;データシート!D23&amp;"-"&amp;データシート!G23&amp;"  "&amp;データシート!D24</f>
        <v xml:space="preserve">〒-  </v>
      </c>
      <c r="T9" s="353"/>
      <c r="U9" s="353"/>
      <c r="V9" s="353"/>
      <c r="W9" s="353"/>
      <c r="X9" s="353"/>
      <c r="Y9" s="353"/>
      <c r="Z9" s="353"/>
      <c r="AA9" s="353"/>
      <c r="AB9" s="353"/>
      <c r="AC9" s="353"/>
      <c r="AD9" s="353"/>
      <c r="AE9" s="353"/>
      <c r="AF9" s="353"/>
    </row>
    <row r="10" spans="1:32" ht="20.100000000000001" customHeight="1" x14ac:dyDescent="0.4">
      <c r="Q10" s="1" t="s">
        <v>23</v>
      </c>
      <c r="V10" s="352">
        <f>データシート!D25</f>
        <v>0</v>
      </c>
      <c r="W10" s="352"/>
      <c r="X10" s="352"/>
      <c r="Y10" s="352"/>
      <c r="Z10" s="352"/>
      <c r="AA10" s="352"/>
      <c r="AB10" s="352"/>
      <c r="AC10" s="352"/>
      <c r="AD10" s="352"/>
      <c r="AE10" s="352"/>
      <c r="AF10" s="352"/>
    </row>
    <row r="11" spans="1:32" ht="20.100000000000001" customHeight="1" x14ac:dyDescent="0.4">
      <c r="Q11" s="1" t="s">
        <v>449</v>
      </c>
      <c r="W11" s="352" t="str">
        <f>データシート!D26&amp;"  "&amp;データシート!D27</f>
        <v xml:space="preserve">  </v>
      </c>
      <c r="X11" s="352"/>
      <c r="Y11" s="352"/>
      <c r="Z11" s="352"/>
      <c r="AA11" s="352"/>
      <c r="AB11" s="352"/>
      <c r="AC11" s="352"/>
      <c r="AD11" s="352"/>
      <c r="AF11" s="43" t="s">
        <v>30</v>
      </c>
    </row>
    <row r="12" spans="1:32" ht="20.100000000000001" customHeight="1" x14ac:dyDescent="0.4">
      <c r="N12" s="3"/>
      <c r="S12" s="3" t="s">
        <v>233</v>
      </c>
    </row>
    <row r="13" spans="1:32" ht="20.100000000000001" customHeight="1" x14ac:dyDescent="0.4">
      <c r="O13" s="1" t="s">
        <v>101</v>
      </c>
      <c r="V13" s="352">
        <f>IFERROR(IF(データシート!D8="買取","",データシート!D51),"")</f>
        <v>0</v>
      </c>
      <c r="W13" s="352"/>
      <c r="X13" s="352"/>
      <c r="Y13" s="352"/>
      <c r="Z13" s="352"/>
      <c r="AA13" s="352"/>
      <c r="AB13" s="352"/>
      <c r="AC13" s="352"/>
      <c r="AD13" s="352"/>
      <c r="AE13" s="352"/>
      <c r="AF13" s="1" t="s">
        <v>26</v>
      </c>
    </row>
    <row r="14" spans="1:32" ht="12.95" customHeight="1" x14ac:dyDescent="0.4">
      <c r="A14" s="350"/>
      <c r="B14" s="350"/>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row>
    <row r="15" spans="1:32" ht="20.100000000000001" customHeight="1" x14ac:dyDescent="0.4">
      <c r="A15" s="226" t="s">
        <v>102</v>
      </c>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row>
    <row r="16" spans="1:32" ht="12.95" customHeight="1" x14ac:dyDescent="0.4"/>
    <row r="17" spans="1:32" ht="20.100000000000001" customHeight="1" x14ac:dyDescent="0.4">
      <c r="A17" s="1" t="s">
        <v>103</v>
      </c>
    </row>
    <row r="18" spans="1:32" ht="20.100000000000001" customHeight="1" x14ac:dyDescent="0.4">
      <c r="A18" s="1" t="s">
        <v>104</v>
      </c>
    </row>
    <row r="19" spans="1:32" ht="20.100000000000001" customHeight="1" x14ac:dyDescent="0.4">
      <c r="A19" s="9"/>
      <c r="B19" s="9"/>
      <c r="C19" s="9"/>
      <c r="D19" s="9"/>
      <c r="E19" s="9"/>
      <c r="F19" s="9"/>
      <c r="G19" s="9"/>
      <c r="H19" s="9"/>
      <c r="I19" s="9"/>
      <c r="J19" s="9"/>
      <c r="K19" s="9"/>
      <c r="L19" s="9"/>
      <c r="M19" s="9"/>
      <c r="N19" s="9"/>
      <c r="O19" s="9"/>
      <c r="P19" s="9"/>
      <c r="Q19" s="9"/>
      <c r="R19" s="9"/>
      <c r="S19" s="9"/>
      <c r="T19" s="9"/>
      <c r="U19" s="9"/>
      <c r="V19" s="9"/>
      <c r="W19" s="9"/>
      <c r="X19" s="9"/>
      <c r="Y19" s="9"/>
    </row>
    <row r="20" spans="1:32" ht="20.100000000000001" customHeight="1" x14ac:dyDescent="0.4">
      <c r="A20" s="9"/>
      <c r="B20" s="9"/>
      <c r="C20" s="9"/>
      <c r="D20" s="9"/>
      <c r="E20" s="9"/>
      <c r="F20" s="9"/>
      <c r="G20" s="9"/>
      <c r="H20" s="9"/>
      <c r="I20" s="9"/>
      <c r="J20" s="9"/>
      <c r="K20" s="9"/>
      <c r="L20" s="9"/>
      <c r="M20" s="9"/>
      <c r="N20" s="9"/>
      <c r="O20" s="9"/>
      <c r="P20" s="9"/>
      <c r="Q20" s="9"/>
      <c r="R20" s="9"/>
      <c r="S20" s="9"/>
      <c r="T20" s="9"/>
      <c r="U20" s="9"/>
      <c r="V20" s="9"/>
      <c r="W20" s="9"/>
      <c r="X20" s="9"/>
      <c r="Y20" s="9"/>
    </row>
    <row r="21" spans="1:32" ht="12.95" customHeight="1" x14ac:dyDescent="0.4"/>
    <row r="22" spans="1:32" ht="20.100000000000001" customHeight="1" x14ac:dyDescent="0.4">
      <c r="A22" s="15" t="s">
        <v>309</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row>
    <row r="23" spans="1:32" ht="20.100000000000001" customHeight="1" x14ac:dyDescent="0.4">
      <c r="A23" s="2"/>
      <c r="B23" s="2"/>
      <c r="C23" s="2"/>
      <c r="D23" s="2"/>
      <c r="E23" s="2"/>
      <c r="F23" s="9"/>
      <c r="G23" s="9"/>
      <c r="H23" s="9"/>
      <c r="I23" s="9"/>
      <c r="J23" s="9"/>
      <c r="K23" s="9"/>
      <c r="L23" s="9"/>
      <c r="M23" s="9"/>
      <c r="N23" s="9"/>
      <c r="O23" s="9"/>
      <c r="P23" s="2"/>
      <c r="Q23" s="2"/>
      <c r="R23" s="2"/>
      <c r="S23" s="2"/>
      <c r="T23" s="2"/>
      <c r="U23" s="2"/>
      <c r="V23" s="2"/>
      <c r="W23" s="2"/>
      <c r="X23" s="2"/>
      <c r="Y23" s="2"/>
      <c r="Z23" s="2"/>
      <c r="AA23" s="2"/>
      <c r="AB23" s="2"/>
      <c r="AC23" s="2"/>
      <c r="AD23" s="2"/>
      <c r="AE23" s="9"/>
      <c r="AF23" s="9"/>
    </row>
    <row r="24" spans="1:32" ht="20.100000000000001" customHeight="1" x14ac:dyDescent="0.4">
      <c r="A24" s="2"/>
      <c r="B24" s="2"/>
      <c r="C24" s="2"/>
      <c r="D24" s="2"/>
      <c r="E24" s="2"/>
      <c r="F24" s="9"/>
      <c r="G24" s="9"/>
      <c r="H24" s="9"/>
      <c r="I24" s="2"/>
      <c r="J24" s="2"/>
      <c r="K24" s="2"/>
      <c r="L24" s="2"/>
      <c r="M24" s="2"/>
      <c r="N24" s="2"/>
      <c r="O24" s="2"/>
      <c r="P24" s="2"/>
      <c r="Q24" s="2"/>
      <c r="R24" s="9"/>
      <c r="S24" s="9"/>
      <c r="T24" s="9"/>
      <c r="U24" s="2"/>
      <c r="V24" s="2"/>
      <c r="W24" s="2"/>
      <c r="X24" s="2"/>
      <c r="Y24" s="2"/>
      <c r="Z24" s="2"/>
      <c r="AA24" s="2"/>
      <c r="AB24" s="2"/>
      <c r="AC24" s="2"/>
      <c r="AD24" s="2"/>
      <c r="AE24" s="9"/>
      <c r="AF24" s="9"/>
    </row>
    <row r="25" spans="1:32" ht="20.100000000000001" customHeight="1" x14ac:dyDescent="0.4">
      <c r="A25" s="2"/>
      <c r="B25" s="2"/>
      <c r="C25" s="2"/>
      <c r="D25" s="2"/>
      <c r="E25" s="2"/>
      <c r="F25" s="9"/>
      <c r="G25" s="9"/>
      <c r="H25" s="9"/>
      <c r="I25" s="9"/>
      <c r="J25" s="9"/>
      <c r="K25" s="2"/>
      <c r="L25" s="2"/>
      <c r="M25" s="2"/>
      <c r="N25" s="2"/>
      <c r="O25" s="2"/>
      <c r="P25" s="2"/>
      <c r="Q25" s="2"/>
      <c r="R25" s="2"/>
      <c r="S25" s="2"/>
      <c r="T25" s="9"/>
      <c r="U25" s="2"/>
      <c r="V25" s="2"/>
      <c r="W25" s="2"/>
      <c r="X25" s="2"/>
      <c r="Y25" s="2"/>
      <c r="Z25" s="2"/>
      <c r="AA25" s="2"/>
      <c r="AB25" s="2"/>
      <c r="AC25" s="2"/>
      <c r="AD25" s="2"/>
      <c r="AE25" s="9"/>
      <c r="AF25" s="9"/>
    </row>
    <row r="26" spans="1:32" s="37" customFormat="1" ht="22.5" customHeight="1" x14ac:dyDescent="0.4">
      <c r="A26" s="354"/>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row>
    <row r="27" spans="1:32" ht="14.45" customHeight="1" x14ac:dyDescent="0.4">
      <c r="A27" s="10"/>
      <c r="B27" s="2"/>
      <c r="C27" s="2"/>
      <c r="D27" s="2"/>
      <c r="E27" s="2"/>
      <c r="F27" s="9"/>
      <c r="G27" s="9"/>
      <c r="H27" s="9"/>
      <c r="I27" s="2"/>
      <c r="J27" s="2"/>
      <c r="K27" s="9"/>
      <c r="L27" s="2"/>
      <c r="M27" s="2"/>
      <c r="N27" s="2"/>
      <c r="O27" s="2"/>
      <c r="P27" s="2"/>
      <c r="Q27" s="2"/>
      <c r="R27" s="2"/>
      <c r="S27" s="2"/>
      <c r="T27" s="2"/>
      <c r="U27" s="2"/>
      <c r="V27" s="2"/>
      <c r="W27" s="2"/>
      <c r="X27" s="2"/>
      <c r="Y27" s="2"/>
      <c r="Z27" s="2"/>
      <c r="AA27" s="2"/>
      <c r="AB27" s="2"/>
      <c r="AC27" s="2"/>
      <c r="AD27" s="2"/>
    </row>
    <row r="28" spans="1:32" ht="20.100000000000001" customHeight="1" x14ac:dyDescent="0.4">
      <c r="A28" s="36"/>
      <c r="B28" s="2"/>
      <c r="C28" s="2"/>
      <c r="D28" s="2"/>
      <c r="E28" s="2"/>
      <c r="F28" s="9"/>
      <c r="G28" s="9"/>
      <c r="H28" s="9"/>
      <c r="I28" s="2"/>
      <c r="J28" s="2"/>
      <c r="K28" s="2"/>
      <c r="L28" s="2"/>
      <c r="M28" s="2"/>
      <c r="N28" s="2"/>
      <c r="O28" s="2"/>
      <c r="P28" s="2"/>
      <c r="Q28" s="2"/>
      <c r="R28" s="9"/>
      <c r="S28" s="9"/>
      <c r="T28" s="9"/>
      <c r="U28" s="2"/>
      <c r="V28" s="2"/>
      <c r="W28" s="2"/>
      <c r="X28" s="2"/>
      <c r="Y28" s="2"/>
      <c r="Z28" s="2"/>
      <c r="AA28" s="2"/>
      <c r="AB28" s="2"/>
      <c r="AC28" s="2"/>
      <c r="AD28" s="2"/>
    </row>
    <row r="29" spans="1:32" ht="20.100000000000001" customHeight="1" x14ac:dyDescent="0.4">
      <c r="A29" s="2"/>
      <c r="B29" s="2"/>
      <c r="C29" s="2"/>
      <c r="D29" s="2"/>
      <c r="E29" s="2"/>
      <c r="F29" s="9"/>
      <c r="G29" s="9"/>
      <c r="H29" s="9"/>
      <c r="I29" s="9"/>
      <c r="J29" s="9"/>
      <c r="K29" s="2"/>
      <c r="L29" s="2"/>
      <c r="M29" s="2"/>
      <c r="N29" s="2"/>
      <c r="O29" s="2"/>
      <c r="P29" s="2"/>
      <c r="Q29" s="2"/>
      <c r="R29" s="2"/>
      <c r="S29" s="2"/>
      <c r="T29" s="9"/>
      <c r="U29" s="2"/>
      <c r="V29" s="2"/>
      <c r="W29" s="2"/>
      <c r="X29" s="2"/>
      <c r="Y29" s="2"/>
      <c r="Z29" s="2"/>
      <c r="AA29" s="2"/>
      <c r="AB29" s="2"/>
      <c r="AC29" s="2"/>
      <c r="AD29" s="2"/>
    </row>
    <row r="30" spans="1:32" ht="20.100000000000001" customHeight="1" x14ac:dyDescent="0.4">
      <c r="A30" s="26"/>
    </row>
    <row r="31" spans="1:32" ht="20.100000000000001" customHeight="1" x14ac:dyDescent="0.4">
      <c r="A31" s="36"/>
    </row>
    <row r="32" spans="1:32" ht="20.100000000000001" customHeight="1" x14ac:dyDescent="0.4"/>
    <row r="33" spans="1:1" ht="20.100000000000001" customHeight="1" x14ac:dyDescent="0.4">
      <c r="A33" s="36"/>
    </row>
    <row r="34" spans="1:1" ht="20.100000000000001" customHeight="1" x14ac:dyDescent="0.4"/>
    <row r="35" spans="1:1" ht="20.100000000000001" customHeight="1" x14ac:dyDescent="0.4">
      <c r="A35" s="36"/>
    </row>
    <row r="36" spans="1:1" ht="20.100000000000001" customHeight="1" x14ac:dyDescent="0.4"/>
    <row r="37" spans="1:1" ht="20.100000000000001" customHeight="1" x14ac:dyDescent="0.4">
      <c r="A37" s="36"/>
    </row>
    <row r="38" spans="1:1" ht="20.100000000000001" customHeight="1" x14ac:dyDescent="0.4"/>
    <row r="39" spans="1:1" ht="12.95" customHeight="1" x14ac:dyDescent="0.4"/>
    <row r="40" spans="1:1" ht="12.95" customHeight="1" x14ac:dyDescent="0.4"/>
    <row r="41" spans="1:1" s="3" customFormat="1" ht="12.95" customHeight="1" x14ac:dyDescent="0.4"/>
    <row r="42" spans="1:1" ht="12.95" customHeight="1" x14ac:dyDescent="0.4"/>
    <row r="43" spans="1:1" ht="12.95" customHeight="1" x14ac:dyDescent="0.4"/>
    <row r="44" spans="1:1" ht="12.95" customHeight="1" x14ac:dyDescent="0.4"/>
    <row r="45" spans="1:1" ht="12.95" customHeight="1" x14ac:dyDescent="0.4"/>
    <row r="46" spans="1:1" ht="9.9499999999999993" customHeight="1" x14ac:dyDescent="0.4"/>
    <row r="47" spans="1:1" ht="9.9499999999999993" customHeight="1" x14ac:dyDescent="0.4"/>
    <row r="48" spans="1:1"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sheetData>
  <sheetProtection algorithmName="SHA-512" hashValue="BLkafNerSMdrxpWI3VinJ/ANufcAnbwYGCk/ysDp75qVEnM8+oWLYDpYnqe+7Oo9XFleg5RJhVuvtggy4ekH7Q==" saltValue="GxfveW63iPxQYJ6N7Crv9A==" spinCount="100000" sheet="1" objects="1" scenarios="1"/>
  <mergeCells count="11">
    <mergeCell ref="A1:I2"/>
    <mergeCell ref="A14:AD14"/>
    <mergeCell ref="A15:AD15"/>
    <mergeCell ref="A26:AF26"/>
    <mergeCell ref="A4:AF4"/>
    <mergeCell ref="W8:Y8"/>
    <mergeCell ref="V10:AF10"/>
    <mergeCell ref="W11:AD11"/>
    <mergeCell ref="V13:AE13"/>
    <mergeCell ref="X2:AF3"/>
    <mergeCell ref="S9:AF9"/>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DD2D-8631-4203-BA0C-B633F290D6A0}">
  <sheetPr>
    <tabColor theme="0"/>
  </sheetPr>
  <dimension ref="A1:AF67"/>
  <sheetViews>
    <sheetView showGridLines="0" showZeros="0" view="pageBreakPreview" zoomScaleNormal="100" zoomScaleSheetLayoutView="100" workbookViewId="0">
      <selection activeCell="I32" sqref="I32:R32"/>
    </sheetView>
  </sheetViews>
  <sheetFormatPr defaultRowHeight="12.75" x14ac:dyDescent="0.4"/>
  <cols>
    <col min="1" max="43" width="2.625" style="56" customWidth="1"/>
    <col min="44" max="16384" width="9" style="56"/>
  </cols>
  <sheetData>
    <row r="1" spans="1:30" ht="12.95" customHeight="1" x14ac:dyDescent="0.4">
      <c r="A1" s="214" t="s">
        <v>410</v>
      </c>
      <c r="B1" s="214"/>
      <c r="C1" s="214"/>
      <c r="D1" s="214"/>
      <c r="E1" s="214"/>
      <c r="F1" s="214"/>
      <c r="G1" s="214"/>
      <c r="H1" s="214"/>
      <c r="I1" s="214"/>
      <c r="W1" s="57"/>
      <c r="X1" s="57"/>
      <c r="Y1" s="57"/>
      <c r="Z1" s="57"/>
      <c r="AA1" s="57"/>
      <c r="AB1" s="57"/>
      <c r="AC1" s="57"/>
      <c r="AD1" s="57"/>
    </row>
    <row r="2" spans="1:30" ht="12.95" customHeight="1" x14ac:dyDescent="0.4">
      <c r="A2" s="214"/>
      <c r="B2" s="214"/>
      <c r="C2" s="214"/>
      <c r="D2" s="214"/>
      <c r="E2" s="214"/>
      <c r="F2" s="214"/>
      <c r="G2" s="214"/>
      <c r="H2" s="214"/>
      <c r="I2" s="214"/>
      <c r="N2" s="58"/>
      <c r="O2" s="204" t="s">
        <v>30</v>
      </c>
      <c r="P2" s="204"/>
      <c r="T2" s="216" t="s">
        <v>19</v>
      </c>
      <c r="U2" s="216"/>
      <c r="V2" s="216"/>
      <c r="W2" s="215"/>
      <c r="X2" s="215"/>
      <c r="Y2" s="215"/>
      <c r="Z2" s="215"/>
      <c r="AA2" s="215"/>
      <c r="AB2" s="215"/>
      <c r="AC2" s="215"/>
      <c r="AD2" s="215"/>
    </row>
    <row r="3" spans="1:30" ht="12.95" customHeight="1" x14ac:dyDescent="0.4">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ht="12.95" customHeight="1" x14ac:dyDescent="0.4">
      <c r="T4" s="90"/>
      <c r="U4" s="90"/>
      <c r="V4" s="90"/>
      <c r="W4" s="91" t="s">
        <v>411</v>
      </c>
      <c r="X4" s="356"/>
      <c r="Y4" s="356"/>
      <c r="Z4" s="356"/>
      <c r="AA4" s="356"/>
      <c r="AB4" s="356"/>
      <c r="AC4" s="356"/>
      <c r="AD4" s="56" t="s">
        <v>412</v>
      </c>
    </row>
    <row r="5" spans="1:30" ht="12.95" customHeight="1" x14ac:dyDescent="0.4">
      <c r="A5" s="56" t="s">
        <v>20</v>
      </c>
      <c r="T5" s="56" t="s">
        <v>413</v>
      </c>
      <c r="V5" s="204"/>
      <c r="W5" s="204"/>
      <c r="X5" s="92" t="s">
        <v>414</v>
      </c>
      <c r="Y5" s="204"/>
      <c r="Z5" s="204"/>
      <c r="AA5" s="92" t="s">
        <v>415</v>
      </c>
      <c r="AB5" s="205"/>
      <c r="AC5" s="205"/>
      <c r="AD5" s="92" t="s">
        <v>416</v>
      </c>
    </row>
    <row r="6" spans="1:30" ht="12.95" customHeight="1" x14ac:dyDescent="0.4">
      <c r="A6" s="56" t="s">
        <v>21</v>
      </c>
      <c r="B6" s="56" t="s">
        <v>22</v>
      </c>
    </row>
    <row r="7" spans="1:30" ht="12.95" customHeight="1" x14ac:dyDescent="0.4"/>
    <row r="8" spans="1:30" ht="19.5" customHeight="1" x14ac:dyDescent="0.4">
      <c r="L8" s="56" t="s">
        <v>250</v>
      </c>
      <c r="P8" s="58" t="s">
        <v>202</v>
      </c>
      <c r="Q8" s="59"/>
      <c r="R8" s="59"/>
      <c r="S8" s="206"/>
      <c r="T8" s="206"/>
      <c r="U8" s="206"/>
      <c r="V8" s="206"/>
      <c r="W8" s="206"/>
      <c r="X8" s="206"/>
      <c r="Y8" s="206"/>
      <c r="Z8" s="206"/>
      <c r="AA8" s="206"/>
      <c r="AB8" s="206"/>
      <c r="AC8" s="206"/>
      <c r="AD8" s="206"/>
    </row>
    <row r="9" spans="1:30" ht="15.75" customHeight="1" x14ac:dyDescent="0.4">
      <c r="P9" s="56" t="s">
        <v>23</v>
      </c>
      <c r="U9" s="209"/>
      <c r="V9" s="209"/>
      <c r="W9" s="209"/>
      <c r="X9" s="209"/>
      <c r="Y9" s="209"/>
      <c r="Z9" s="209"/>
      <c r="AA9" s="209"/>
      <c r="AB9" s="209"/>
      <c r="AC9" s="209"/>
      <c r="AD9" s="209"/>
    </row>
    <row r="10" spans="1:30" ht="19.5" customHeight="1" x14ac:dyDescent="0.4">
      <c r="P10" s="56" t="s">
        <v>24</v>
      </c>
      <c r="V10" s="209"/>
      <c r="W10" s="209"/>
      <c r="X10" s="209"/>
      <c r="Y10" s="209"/>
      <c r="Z10" s="209"/>
      <c r="AA10" s="209"/>
      <c r="AB10" s="209"/>
      <c r="AD10" s="43" t="s">
        <v>30</v>
      </c>
    </row>
    <row r="11" spans="1:30" ht="12.95" customHeight="1" x14ac:dyDescent="0.4">
      <c r="P11" s="5" t="s">
        <v>25</v>
      </c>
    </row>
    <row r="12" spans="1:30" ht="12.95" customHeight="1" x14ac:dyDescent="0.4">
      <c r="O12" s="44" t="s">
        <v>248</v>
      </c>
      <c r="V12" s="209"/>
      <c r="W12" s="209"/>
      <c r="X12" s="209"/>
      <c r="Y12" s="209"/>
      <c r="Z12" s="209"/>
      <c r="AA12" s="209"/>
      <c r="AB12" s="209"/>
      <c r="AC12" s="59"/>
      <c r="AD12" s="93" t="s">
        <v>26</v>
      </c>
    </row>
    <row r="13" spans="1:30" ht="12.95" customHeight="1" x14ac:dyDescent="0.4"/>
    <row r="14" spans="1:30" ht="12.95" customHeight="1" x14ac:dyDescent="0.4">
      <c r="A14" s="204" t="s">
        <v>249</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row>
    <row r="15" spans="1:30" ht="12.95" customHeight="1" x14ac:dyDescent="0.4">
      <c r="A15" s="204" t="s">
        <v>417</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row>
    <row r="16" spans="1:30" ht="12.95" customHeight="1" x14ac:dyDescent="0.4">
      <c r="A16" s="204" t="s">
        <v>418</v>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row>
    <row r="17" spans="1:30" ht="12.95" customHeight="1" x14ac:dyDescent="0.4"/>
    <row r="18" spans="1:30" ht="12.95" customHeight="1" x14ac:dyDescent="0.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58"/>
    </row>
    <row r="19" spans="1:30" ht="12.95" customHeight="1" x14ac:dyDescent="0.4">
      <c r="B19" s="94"/>
      <c r="C19" s="58" t="s">
        <v>419</v>
      </c>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58"/>
    </row>
    <row r="20" spans="1:30" ht="12.95" customHeight="1" x14ac:dyDescent="0.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58"/>
    </row>
    <row r="21" spans="1:30" ht="12.95" customHeight="1" x14ac:dyDescent="0.4">
      <c r="B21" s="357"/>
      <c r="C21" s="357"/>
      <c r="D21" s="357"/>
      <c r="E21" s="357"/>
      <c r="F21" s="357"/>
      <c r="G21" s="357"/>
      <c r="H21" s="58" t="s">
        <v>420</v>
      </c>
      <c r="J21" s="94"/>
      <c r="K21" s="94"/>
      <c r="L21" s="94"/>
      <c r="M21" s="94"/>
      <c r="N21" s="94"/>
      <c r="O21" s="94"/>
      <c r="P21" s="94"/>
      <c r="Q21" s="94"/>
      <c r="R21" s="94"/>
      <c r="S21" s="94"/>
      <c r="T21" s="94"/>
      <c r="U21" s="94"/>
      <c r="V21" s="94"/>
      <c r="W21" s="94"/>
      <c r="X21" s="94"/>
      <c r="Y21" s="94"/>
      <c r="Z21" s="94"/>
      <c r="AA21" s="94"/>
      <c r="AB21" s="94"/>
      <c r="AC21" s="94"/>
      <c r="AD21" s="58"/>
    </row>
    <row r="22" spans="1:30" ht="12.95" customHeight="1" x14ac:dyDescent="0.4">
      <c r="B22" s="58" t="s">
        <v>421</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58"/>
    </row>
    <row r="23" spans="1:30" ht="12.95" customHeight="1" x14ac:dyDescent="0.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58"/>
    </row>
    <row r="24" spans="1:30" ht="12.95" customHeight="1" x14ac:dyDescent="0.4"/>
    <row r="25" spans="1:30" ht="15.75" customHeight="1" x14ac:dyDescent="0.4">
      <c r="B25" s="61"/>
      <c r="C25" s="56" t="s">
        <v>258</v>
      </c>
    </row>
    <row r="26" spans="1:30" ht="12.95" customHeight="1" x14ac:dyDescent="0.4">
      <c r="A26" s="57" t="s">
        <v>423</v>
      </c>
      <c r="B26" s="197" t="s">
        <v>259</v>
      </c>
      <c r="C26" s="198"/>
      <c r="D26" s="198"/>
      <c r="E26" s="188" t="s">
        <v>260</v>
      </c>
      <c r="F26" s="181"/>
      <c r="G26" s="181"/>
      <c r="H26" s="181"/>
      <c r="I26" s="181"/>
      <c r="J26" s="181"/>
      <c r="K26" s="181"/>
      <c r="L26" s="181"/>
      <c r="M26" s="182"/>
      <c r="N26" s="183"/>
      <c r="O26" s="183"/>
      <c r="P26" s="183"/>
      <c r="Q26" s="183"/>
      <c r="R26" s="183"/>
      <c r="S26" s="183"/>
      <c r="T26" s="183"/>
      <c r="U26" s="183"/>
      <c r="V26" s="183"/>
      <c r="W26" s="183"/>
      <c r="X26" s="183"/>
      <c r="Y26" s="183"/>
      <c r="Z26" s="183"/>
      <c r="AA26" s="183"/>
      <c r="AB26" s="183"/>
      <c r="AC26" s="183"/>
      <c r="AD26" s="57"/>
    </row>
    <row r="27" spans="1:30" ht="12.95" customHeight="1" x14ac:dyDescent="0.4">
      <c r="A27" s="57"/>
      <c r="B27" s="198"/>
      <c r="C27" s="198"/>
      <c r="D27" s="198"/>
      <c r="E27" s="199" t="s">
        <v>261</v>
      </c>
      <c r="F27" s="184"/>
      <c r="G27" s="184"/>
      <c r="H27" s="185"/>
      <c r="I27" s="186"/>
      <c r="J27" s="186"/>
      <c r="K27" s="186"/>
      <c r="L27" s="186"/>
      <c r="M27" s="186"/>
      <c r="N27" s="186"/>
      <c r="O27" s="186"/>
      <c r="P27" s="187"/>
      <c r="Q27" s="188" t="s">
        <v>262</v>
      </c>
      <c r="R27" s="181"/>
      <c r="S27" s="181"/>
      <c r="T27" s="185"/>
      <c r="U27" s="186"/>
      <c r="V27" s="186"/>
      <c r="W27" s="186"/>
      <c r="X27" s="186"/>
      <c r="Y27" s="186"/>
      <c r="Z27" s="186"/>
      <c r="AA27" s="186"/>
      <c r="AB27" s="186"/>
      <c r="AC27" s="187"/>
      <c r="AD27" s="57"/>
    </row>
    <row r="28" spans="1:30" ht="12.95" customHeight="1" x14ac:dyDescent="0.4">
      <c r="B28" s="198"/>
      <c r="C28" s="198"/>
      <c r="D28" s="198"/>
      <c r="E28" s="199" t="s">
        <v>263</v>
      </c>
      <c r="F28" s="184"/>
      <c r="G28" s="184"/>
      <c r="H28" s="184"/>
      <c r="I28" s="363"/>
      <c r="J28" s="363"/>
      <c r="K28" s="363"/>
      <c r="L28" s="363"/>
      <c r="M28" s="363"/>
      <c r="N28" s="363"/>
      <c r="O28" s="363"/>
      <c r="P28" s="363"/>
      <c r="Q28" s="363"/>
      <c r="R28" s="363"/>
      <c r="S28" s="64" t="s">
        <v>128</v>
      </c>
      <c r="T28" s="189"/>
      <c r="U28" s="189"/>
      <c r="V28" s="189"/>
      <c r="W28" s="189"/>
      <c r="X28" s="189"/>
      <c r="Y28" s="189"/>
      <c r="Z28" s="189"/>
      <c r="AA28" s="189"/>
      <c r="AB28" s="189"/>
      <c r="AC28" s="190"/>
    </row>
    <row r="29" spans="1:30" ht="12.95" customHeight="1" x14ac:dyDescent="0.4">
      <c r="B29" s="172" t="s">
        <v>265</v>
      </c>
      <c r="C29" s="173"/>
      <c r="D29" s="174"/>
      <c r="E29" s="181" t="s">
        <v>400</v>
      </c>
      <c r="F29" s="181"/>
      <c r="G29" s="181"/>
      <c r="H29" s="181"/>
      <c r="I29" s="181"/>
      <c r="J29" s="181"/>
      <c r="K29" s="181"/>
      <c r="L29" s="181"/>
      <c r="M29" s="182"/>
      <c r="N29" s="183"/>
      <c r="O29" s="183"/>
      <c r="P29" s="183"/>
      <c r="Q29" s="183"/>
      <c r="R29" s="183"/>
      <c r="S29" s="183"/>
      <c r="T29" s="183"/>
      <c r="U29" s="183"/>
      <c r="V29" s="183"/>
      <c r="W29" s="183"/>
      <c r="X29" s="183"/>
      <c r="Y29" s="183"/>
      <c r="Z29" s="183"/>
      <c r="AA29" s="183"/>
      <c r="AB29" s="183"/>
      <c r="AC29" s="183"/>
    </row>
    <row r="30" spans="1:30" ht="12.95" customHeight="1" x14ac:dyDescent="0.4">
      <c r="B30" s="175"/>
      <c r="C30" s="176"/>
      <c r="D30" s="177"/>
      <c r="E30" s="3" t="s">
        <v>266</v>
      </c>
      <c r="G30" s="191"/>
      <c r="H30" s="191"/>
      <c r="I30" s="191"/>
      <c r="J30" s="191"/>
      <c r="K30" s="191"/>
      <c r="L30" s="191"/>
      <c r="M30" s="191"/>
      <c r="N30" s="191"/>
      <c r="O30" s="191"/>
      <c r="P30" s="191"/>
      <c r="Q30" s="191"/>
      <c r="R30" s="191"/>
      <c r="S30" s="191"/>
      <c r="T30" s="191"/>
      <c r="U30" s="191"/>
      <c r="V30" s="191"/>
      <c r="W30" s="191"/>
      <c r="X30" s="191"/>
      <c r="Y30" s="191"/>
      <c r="Z30" s="191"/>
      <c r="AA30" s="191"/>
      <c r="AB30" s="191"/>
      <c r="AC30" s="192"/>
    </row>
    <row r="31" spans="1:30" ht="12.95" customHeight="1" x14ac:dyDescent="0.4">
      <c r="B31" s="175"/>
      <c r="C31" s="176"/>
      <c r="D31" s="177"/>
      <c r="E31" s="184" t="s">
        <v>261</v>
      </c>
      <c r="F31" s="184"/>
      <c r="G31" s="184"/>
      <c r="H31" s="185"/>
      <c r="I31" s="186"/>
      <c r="J31" s="186"/>
      <c r="K31" s="186"/>
      <c r="L31" s="186"/>
      <c r="M31" s="186"/>
      <c r="N31" s="186"/>
      <c r="O31" s="186"/>
      <c r="P31" s="187"/>
      <c r="Q31" s="188" t="s">
        <v>262</v>
      </c>
      <c r="R31" s="181"/>
      <c r="S31" s="181"/>
      <c r="T31" s="185"/>
      <c r="U31" s="186"/>
      <c r="V31" s="186"/>
      <c r="W31" s="186"/>
      <c r="X31" s="186"/>
      <c r="Y31" s="186"/>
      <c r="Z31" s="186"/>
      <c r="AA31" s="186"/>
      <c r="AB31" s="186"/>
      <c r="AC31" s="187"/>
    </row>
    <row r="32" spans="1:30" ht="12.95" customHeight="1" x14ac:dyDescent="0.4">
      <c r="B32" s="178"/>
      <c r="C32" s="179"/>
      <c r="D32" s="180"/>
      <c r="E32" s="184" t="s">
        <v>263</v>
      </c>
      <c r="F32" s="184"/>
      <c r="G32" s="184"/>
      <c r="H32" s="184"/>
      <c r="I32" s="363"/>
      <c r="J32" s="363"/>
      <c r="K32" s="363"/>
      <c r="L32" s="363"/>
      <c r="M32" s="363"/>
      <c r="N32" s="363"/>
      <c r="O32" s="363"/>
      <c r="P32" s="363"/>
      <c r="Q32" s="363"/>
      <c r="R32" s="363"/>
      <c r="S32" s="64" t="s">
        <v>128</v>
      </c>
      <c r="T32" s="189"/>
      <c r="U32" s="189"/>
      <c r="V32" s="189"/>
      <c r="W32" s="189"/>
      <c r="X32" s="189"/>
      <c r="Y32" s="189"/>
      <c r="Z32" s="189"/>
      <c r="AA32" s="189"/>
      <c r="AB32" s="189"/>
      <c r="AC32" s="190"/>
    </row>
    <row r="33" spans="1:32" ht="14.45" customHeight="1" x14ac:dyDescent="0.4">
      <c r="B33" s="61"/>
    </row>
    <row r="34" spans="1:32" ht="14.45" customHeight="1" x14ac:dyDescent="0.4">
      <c r="B34" s="89" t="s">
        <v>422</v>
      </c>
      <c r="C34" s="95"/>
    </row>
    <row r="35" spans="1:32" ht="9.75" customHeight="1" x14ac:dyDescent="0.4">
      <c r="B35" s="89"/>
      <c r="C35" s="95"/>
    </row>
    <row r="36" spans="1:32" ht="9.75" customHeight="1" x14ac:dyDescent="0.4">
      <c r="A36" s="61"/>
      <c r="B36" s="89"/>
      <c r="C36" s="95"/>
    </row>
    <row r="37" spans="1:32" ht="9.75" customHeight="1" x14ac:dyDescent="0.4">
      <c r="B37" s="89"/>
      <c r="C37" s="95"/>
    </row>
    <row r="38" spans="1:32" ht="9.75" customHeight="1" x14ac:dyDescent="0.4">
      <c r="B38" s="89"/>
      <c r="C38" s="95"/>
    </row>
    <row r="39" spans="1:32" ht="9.75" customHeight="1" x14ac:dyDescent="0.4">
      <c r="B39" s="89"/>
      <c r="C39" s="95"/>
    </row>
    <row r="40" spans="1:32" ht="12.95" customHeight="1" x14ac:dyDescent="0.4"/>
    <row r="41" spans="1:32" ht="12.95" customHeight="1" x14ac:dyDescent="0.4"/>
    <row r="42" spans="1:32" ht="12.95" customHeight="1" x14ac:dyDescent="0.4"/>
    <row r="43" spans="1:32" ht="112.5" customHeight="1" x14ac:dyDescent="0.4">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row>
    <row r="44" spans="1:32" ht="12.95" customHeight="1" x14ac:dyDescent="0.4">
      <c r="A44" s="210"/>
      <c r="B44" s="211"/>
      <c r="C44" s="211"/>
      <c r="D44" s="211"/>
      <c r="E44" s="211"/>
      <c r="F44" s="65"/>
      <c r="G44" s="65"/>
      <c r="H44" s="65"/>
      <c r="I44" s="65"/>
      <c r="J44" s="65"/>
      <c r="K44" s="65"/>
      <c r="L44" s="65"/>
      <c r="M44" s="65"/>
      <c r="N44" s="65"/>
      <c r="O44" s="65"/>
      <c r="P44" s="208"/>
      <c r="Q44" s="208"/>
      <c r="R44" s="208"/>
      <c r="S44" s="208"/>
      <c r="T44" s="208"/>
      <c r="U44" s="208"/>
      <c r="V44" s="208"/>
      <c r="W44" s="208"/>
      <c r="X44" s="208"/>
      <c r="Y44" s="208"/>
      <c r="Z44" s="208"/>
      <c r="AA44" s="208"/>
      <c r="AB44" s="208"/>
      <c r="AC44" s="208"/>
      <c r="AD44" s="208"/>
      <c r="AE44" s="65"/>
      <c r="AF44" s="65"/>
    </row>
    <row r="45" spans="1:32" ht="12.95" customHeight="1" x14ac:dyDescent="0.4">
      <c r="A45" s="211"/>
      <c r="B45" s="211"/>
      <c r="C45" s="211"/>
      <c r="D45" s="211"/>
      <c r="E45" s="211"/>
      <c r="F45" s="65"/>
      <c r="G45" s="65"/>
      <c r="H45" s="65"/>
      <c r="I45" s="212"/>
      <c r="J45" s="208"/>
      <c r="K45" s="208"/>
      <c r="L45" s="208"/>
      <c r="M45" s="208"/>
      <c r="N45" s="208"/>
      <c r="O45" s="208"/>
      <c r="P45" s="208"/>
      <c r="Q45" s="208"/>
      <c r="R45" s="65"/>
      <c r="S45" s="65"/>
      <c r="T45" s="65"/>
      <c r="U45" s="212"/>
      <c r="V45" s="208"/>
      <c r="W45" s="208"/>
      <c r="X45" s="208"/>
      <c r="Y45" s="208"/>
      <c r="Z45" s="208"/>
      <c r="AA45" s="208"/>
      <c r="AB45" s="208"/>
      <c r="AC45" s="208"/>
      <c r="AD45" s="208"/>
      <c r="AE45" s="65"/>
      <c r="AF45" s="65"/>
    </row>
    <row r="46" spans="1:32" ht="12.95" customHeight="1" x14ac:dyDescent="0.4">
      <c r="A46" s="211"/>
      <c r="B46" s="211"/>
      <c r="C46" s="211"/>
      <c r="D46" s="211"/>
      <c r="E46" s="211"/>
      <c r="F46" s="65"/>
      <c r="G46" s="65"/>
      <c r="H46" s="65"/>
      <c r="I46" s="65"/>
      <c r="J46" s="65"/>
      <c r="K46" s="208"/>
      <c r="L46" s="208"/>
      <c r="M46" s="208"/>
      <c r="N46" s="208"/>
      <c r="O46" s="208"/>
      <c r="P46" s="208"/>
      <c r="Q46" s="208"/>
      <c r="R46" s="208"/>
      <c r="S46" s="208"/>
      <c r="T46" s="65"/>
      <c r="U46" s="208"/>
      <c r="V46" s="208"/>
      <c r="W46" s="208"/>
      <c r="X46" s="208"/>
      <c r="Y46" s="208"/>
      <c r="Z46" s="208"/>
      <c r="AA46" s="208"/>
      <c r="AB46" s="208"/>
      <c r="AC46" s="208"/>
      <c r="AD46" s="208"/>
      <c r="AE46" s="65"/>
      <c r="AF46" s="65"/>
    </row>
    <row r="47" spans="1:32" ht="12.95" customHeight="1" x14ac:dyDescent="0.4">
      <c r="A47" s="210"/>
      <c r="B47" s="211"/>
      <c r="C47" s="211"/>
      <c r="D47" s="211"/>
      <c r="E47" s="211"/>
      <c r="F47" s="65"/>
      <c r="G47" s="65"/>
      <c r="H47" s="65"/>
      <c r="I47" s="65"/>
      <c r="J47" s="65"/>
      <c r="K47" s="65"/>
      <c r="L47" s="65"/>
      <c r="M47" s="65"/>
      <c r="N47" s="65"/>
      <c r="O47" s="65"/>
      <c r="P47" s="208"/>
      <c r="Q47" s="208"/>
      <c r="R47" s="208"/>
      <c r="S47" s="208"/>
      <c r="T47" s="208"/>
      <c r="U47" s="208"/>
      <c r="V47" s="208"/>
      <c r="W47" s="208"/>
      <c r="X47" s="208"/>
      <c r="Y47" s="208"/>
      <c r="Z47" s="208"/>
      <c r="AA47" s="208"/>
      <c r="AB47" s="208"/>
      <c r="AC47" s="208"/>
      <c r="AD47" s="208"/>
      <c r="AE47" s="65"/>
      <c r="AF47" s="65"/>
    </row>
    <row r="48" spans="1:32" ht="12.95" customHeight="1" x14ac:dyDescent="0.4">
      <c r="A48" s="210"/>
      <c r="B48" s="211"/>
      <c r="C48" s="211"/>
      <c r="D48" s="211"/>
      <c r="E48" s="211"/>
      <c r="F48" s="65"/>
      <c r="G48" s="65"/>
      <c r="H48" s="65"/>
      <c r="I48" s="213"/>
      <c r="J48" s="213"/>
      <c r="K48" s="65"/>
      <c r="L48" s="207"/>
      <c r="M48" s="207"/>
      <c r="N48" s="207"/>
      <c r="O48" s="207"/>
      <c r="P48" s="208"/>
      <c r="Q48" s="208"/>
      <c r="R48" s="208"/>
      <c r="S48" s="208"/>
      <c r="T48" s="208"/>
      <c r="U48" s="208"/>
      <c r="V48" s="208"/>
      <c r="W48" s="208"/>
      <c r="X48" s="208"/>
      <c r="Y48" s="208"/>
      <c r="Z48" s="208"/>
      <c r="AA48" s="208"/>
      <c r="AB48" s="208"/>
      <c r="AC48" s="208"/>
      <c r="AD48" s="208"/>
      <c r="AE48" s="65"/>
      <c r="AF48" s="65"/>
    </row>
    <row r="49" spans="1:32" ht="12.95" customHeight="1" x14ac:dyDescent="0.4">
      <c r="A49" s="211"/>
      <c r="B49" s="211"/>
      <c r="C49" s="211"/>
      <c r="D49" s="211"/>
      <c r="E49" s="211"/>
      <c r="F49" s="65"/>
      <c r="G49" s="65"/>
      <c r="H49" s="65"/>
      <c r="I49" s="212"/>
      <c r="J49" s="208"/>
      <c r="K49" s="208"/>
      <c r="L49" s="208"/>
      <c r="M49" s="208"/>
      <c r="N49" s="208"/>
      <c r="O49" s="208"/>
      <c r="P49" s="208"/>
      <c r="Q49" s="208"/>
      <c r="R49" s="65"/>
      <c r="S49" s="65"/>
      <c r="T49" s="65"/>
      <c r="U49" s="212"/>
      <c r="V49" s="208"/>
      <c r="W49" s="208"/>
      <c r="X49" s="208"/>
      <c r="Y49" s="208"/>
      <c r="Z49" s="208"/>
      <c r="AA49" s="208"/>
      <c r="AB49" s="208"/>
      <c r="AC49" s="208"/>
      <c r="AD49" s="208"/>
      <c r="AE49" s="65"/>
      <c r="AF49" s="65"/>
    </row>
    <row r="50" spans="1:32" ht="12.95" customHeight="1" x14ac:dyDescent="0.4">
      <c r="A50" s="211"/>
      <c r="B50" s="211"/>
      <c r="C50" s="211"/>
      <c r="D50" s="211"/>
      <c r="E50" s="211"/>
      <c r="F50" s="65"/>
      <c r="G50" s="65"/>
      <c r="H50" s="65"/>
      <c r="I50" s="65"/>
      <c r="J50" s="65"/>
      <c r="K50" s="208"/>
      <c r="L50" s="208"/>
      <c r="M50" s="208"/>
      <c r="N50" s="208"/>
      <c r="O50" s="208"/>
      <c r="P50" s="208"/>
      <c r="Q50" s="208"/>
      <c r="R50" s="208"/>
      <c r="S50" s="208"/>
      <c r="T50" s="65"/>
      <c r="U50" s="208"/>
      <c r="V50" s="208"/>
      <c r="W50" s="208"/>
      <c r="X50" s="208"/>
      <c r="Y50" s="208"/>
      <c r="Z50" s="208"/>
      <c r="AA50" s="208"/>
      <c r="AB50" s="208"/>
      <c r="AC50" s="208"/>
      <c r="AD50" s="208"/>
      <c r="AE50" s="65"/>
      <c r="AF50" s="65"/>
    </row>
    <row r="51" spans="1:32" ht="12.95" customHeight="1" x14ac:dyDescent="0.4">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row>
    <row r="52" spans="1:32" ht="9.9499999999999993" customHeight="1" x14ac:dyDescent="0.4">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row>
    <row r="53" spans="1:32" ht="9.9499999999999993" customHeight="1" x14ac:dyDescent="0.4">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row>
    <row r="54" spans="1:32" ht="9.9499999999999993" customHeight="1" x14ac:dyDescent="0.4">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row>
    <row r="55" spans="1:32" ht="9.9499999999999993" customHeight="1" x14ac:dyDescent="0.4">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row>
    <row r="56" spans="1:32" ht="9.9499999999999993" customHeight="1" x14ac:dyDescent="0.4">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row>
    <row r="57" spans="1:32" ht="9.9499999999999993" customHeight="1" x14ac:dyDescent="0.4"/>
    <row r="58" spans="1:32" ht="9.9499999999999993" customHeight="1" x14ac:dyDescent="0.4"/>
    <row r="59" spans="1:32" ht="9.9499999999999993" customHeight="1" x14ac:dyDescent="0.4"/>
    <row r="60" spans="1:32" ht="9.9499999999999993" customHeight="1" x14ac:dyDescent="0.4"/>
    <row r="61" spans="1:32" ht="9.9499999999999993" customHeight="1" x14ac:dyDescent="0.4"/>
    <row r="62" spans="1:32" ht="9.9499999999999993" customHeight="1" x14ac:dyDescent="0.4"/>
    <row r="63" spans="1:32" ht="9.9499999999999993" customHeight="1" x14ac:dyDescent="0.4"/>
    <row r="64" spans="1:32" ht="9.9499999999999993" customHeight="1" x14ac:dyDescent="0.4"/>
    <row r="65" ht="9.9499999999999993" customHeight="1" x14ac:dyDescent="0.4"/>
    <row r="66" ht="9.9499999999999993" customHeight="1" x14ac:dyDescent="0.4"/>
    <row r="67" ht="9.9499999999999993" customHeight="1" x14ac:dyDescent="0.4"/>
  </sheetData>
  <mergeCells count="52">
    <mergeCell ref="A47:E50"/>
    <mergeCell ref="P47:AD47"/>
    <mergeCell ref="I48:J48"/>
    <mergeCell ref="L48:O48"/>
    <mergeCell ref="P48:AD48"/>
    <mergeCell ref="I49:Q49"/>
    <mergeCell ref="U49:AD49"/>
    <mergeCell ref="K50:S50"/>
    <mergeCell ref="U50:AD50"/>
    <mergeCell ref="A44:E46"/>
    <mergeCell ref="P44:AD44"/>
    <mergeCell ref="I45:Q45"/>
    <mergeCell ref="U45:AD45"/>
    <mergeCell ref="K46:S46"/>
    <mergeCell ref="U46:AD46"/>
    <mergeCell ref="B29:D32"/>
    <mergeCell ref="E29:L29"/>
    <mergeCell ref="M29:AC29"/>
    <mergeCell ref="G30:AC30"/>
    <mergeCell ref="E31:G31"/>
    <mergeCell ref="H31:P31"/>
    <mergeCell ref="Q31:S31"/>
    <mergeCell ref="T31:AC31"/>
    <mergeCell ref="E32:H32"/>
    <mergeCell ref="I32:R32"/>
    <mergeCell ref="T32:AC32"/>
    <mergeCell ref="A16:AD16"/>
    <mergeCell ref="B21:G21"/>
    <mergeCell ref="B26:D28"/>
    <mergeCell ref="E26:L26"/>
    <mergeCell ref="M26:AC26"/>
    <mergeCell ref="E27:G27"/>
    <mergeCell ref="H27:P27"/>
    <mergeCell ref="Q27:S27"/>
    <mergeCell ref="T27:AC27"/>
    <mergeCell ref="E28:H28"/>
    <mergeCell ref="I28:R28"/>
    <mergeCell ref="T28:AC28"/>
    <mergeCell ref="A15:AD15"/>
    <mergeCell ref="A1:I2"/>
    <mergeCell ref="O2:P2"/>
    <mergeCell ref="T2:V2"/>
    <mergeCell ref="W2:AD2"/>
    <mergeCell ref="X4:AC4"/>
    <mergeCell ref="V5:W5"/>
    <mergeCell ref="Y5:Z5"/>
    <mergeCell ref="AB5:AC5"/>
    <mergeCell ref="S8:AD8"/>
    <mergeCell ref="U9:AD9"/>
    <mergeCell ref="V10:AB10"/>
    <mergeCell ref="V12:AB12"/>
    <mergeCell ref="A14:AD1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4D320-9F2E-4E50-8D16-8E4E50C3C9CE}">
  <sheetPr>
    <tabColor theme="0"/>
  </sheetPr>
  <dimension ref="B1:Z27"/>
  <sheetViews>
    <sheetView showGridLines="0" view="pageBreakPreview" zoomScaleNormal="100" zoomScaleSheetLayoutView="100" workbookViewId="0">
      <selection activeCell="B1" sqref="B1"/>
    </sheetView>
  </sheetViews>
  <sheetFormatPr defaultRowHeight="18.75" x14ac:dyDescent="0.4"/>
  <cols>
    <col min="1" max="1" width="0.75" customWidth="1"/>
    <col min="2" max="26" width="3.125" customWidth="1"/>
    <col min="27" max="27" width="0.375" customWidth="1"/>
  </cols>
  <sheetData>
    <row r="1" spans="2:26" ht="25.5" customHeight="1" x14ac:dyDescent="0.4">
      <c r="B1" s="96"/>
      <c r="C1" s="97"/>
      <c r="D1" s="97"/>
      <c r="E1" s="97"/>
      <c r="F1" s="97"/>
      <c r="G1" s="97"/>
      <c r="H1" s="97"/>
      <c r="I1" s="97"/>
      <c r="J1" s="358" t="s">
        <v>429</v>
      </c>
      <c r="K1" s="358"/>
      <c r="L1" s="358"/>
      <c r="M1" s="358"/>
      <c r="N1" s="358"/>
      <c r="O1" s="358"/>
      <c r="P1" s="358"/>
      <c r="Q1" s="358"/>
      <c r="R1" s="358"/>
      <c r="S1" s="358"/>
      <c r="T1" s="98"/>
      <c r="U1" s="97"/>
      <c r="V1" s="97"/>
      <c r="W1" s="97"/>
      <c r="X1" s="97"/>
      <c r="Y1" s="97"/>
      <c r="Z1" s="97"/>
    </row>
    <row r="2" spans="2:26" ht="14.25" customHeight="1" x14ac:dyDescent="0.4">
      <c r="B2" s="96"/>
      <c r="C2" s="97"/>
      <c r="D2" s="97"/>
      <c r="E2" s="97"/>
      <c r="F2" s="97"/>
      <c r="G2" s="97"/>
      <c r="H2" s="97"/>
      <c r="I2" s="97"/>
      <c r="J2" s="99"/>
      <c r="K2" s="99"/>
      <c r="L2" s="99"/>
      <c r="M2" s="99"/>
      <c r="N2" s="99"/>
      <c r="O2" s="99"/>
      <c r="P2" s="99"/>
      <c r="Q2" s="99"/>
      <c r="R2" s="99"/>
      <c r="S2" s="99"/>
      <c r="T2" s="98"/>
      <c r="U2" s="97"/>
      <c r="V2" s="97"/>
      <c r="W2" s="97"/>
      <c r="X2" s="97"/>
      <c r="Y2" s="97"/>
      <c r="Z2" s="97"/>
    </row>
    <row r="3" spans="2:26" ht="18.75" customHeight="1" x14ac:dyDescent="0.4">
      <c r="B3" s="96"/>
      <c r="C3" s="97"/>
      <c r="D3" s="97"/>
      <c r="E3" s="97"/>
      <c r="F3" s="97"/>
      <c r="G3" s="97"/>
      <c r="H3" s="97"/>
      <c r="I3" s="97"/>
      <c r="J3" s="97"/>
      <c r="K3" s="97"/>
      <c r="L3" s="97"/>
      <c r="M3" s="97"/>
      <c r="N3" s="97"/>
      <c r="O3" s="97"/>
      <c r="P3" s="97"/>
      <c r="Q3" s="97"/>
      <c r="R3" s="97"/>
      <c r="S3" s="100"/>
      <c r="T3" s="101" t="s">
        <v>430</v>
      </c>
      <c r="U3" s="102"/>
      <c r="V3" s="100" t="s">
        <v>414</v>
      </c>
      <c r="W3" s="103"/>
      <c r="X3" s="100" t="s">
        <v>415</v>
      </c>
      <c r="Y3" s="104"/>
      <c r="Z3" s="100" t="s">
        <v>416</v>
      </c>
    </row>
    <row r="4" spans="2:26" x14ac:dyDescent="0.4">
      <c r="B4" s="105"/>
      <c r="C4" s="96"/>
      <c r="D4" s="96"/>
      <c r="E4" s="96"/>
      <c r="F4" s="96"/>
      <c r="G4" s="96"/>
      <c r="H4" s="96"/>
      <c r="I4" s="96"/>
      <c r="J4" s="96"/>
      <c r="K4" s="96"/>
      <c r="L4" s="96"/>
      <c r="M4" s="96"/>
      <c r="N4" s="96"/>
      <c r="O4" s="96"/>
      <c r="P4" s="96"/>
      <c r="Q4" s="96"/>
      <c r="R4" s="96"/>
      <c r="S4" s="96"/>
      <c r="T4" s="96"/>
      <c r="U4" s="96"/>
      <c r="V4" s="96"/>
      <c r="W4" s="96"/>
      <c r="X4" s="96"/>
      <c r="Y4" s="96"/>
      <c r="Z4" s="96"/>
    </row>
    <row r="5" spans="2:26" ht="18.75" customHeight="1" x14ac:dyDescent="0.4">
      <c r="B5" s="97" t="s">
        <v>431</v>
      </c>
      <c r="C5" s="97"/>
      <c r="D5" s="97"/>
      <c r="E5" s="97"/>
      <c r="F5" s="97"/>
      <c r="G5" s="97"/>
      <c r="H5" s="97"/>
      <c r="I5" s="97"/>
      <c r="J5" s="97"/>
      <c r="K5" s="97"/>
      <c r="L5" s="97"/>
      <c r="M5" s="97"/>
      <c r="N5" s="97"/>
      <c r="O5" s="97"/>
      <c r="P5" s="97"/>
      <c r="Q5" s="97"/>
      <c r="R5" s="97"/>
      <c r="S5" s="97"/>
      <c r="T5" s="97"/>
      <c r="U5" s="97"/>
      <c r="V5" s="97"/>
      <c r="W5" s="97"/>
      <c r="X5" s="97"/>
      <c r="Y5" s="97"/>
      <c r="Z5" s="97"/>
    </row>
    <row r="6" spans="2:26" ht="18.75" customHeight="1" x14ac:dyDescent="0.4">
      <c r="B6" s="96"/>
      <c r="C6" s="98"/>
      <c r="D6" s="98"/>
      <c r="E6" s="97" t="s">
        <v>432</v>
      </c>
      <c r="F6" s="98"/>
      <c r="G6" s="98"/>
      <c r="H6" s="98"/>
      <c r="I6" s="98"/>
      <c r="J6" s="98"/>
      <c r="K6" s="98"/>
      <c r="L6" s="98"/>
      <c r="M6" s="98"/>
      <c r="N6" s="98"/>
      <c r="O6" s="98"/>
      <c r="P6" s="98"/>
      <c r="Q6" s="98"/>
      <c r="R6" s="98"/>
      <c r="S6" s="98"/>
      <c r="T6" s="98"/>
      <c r="U6" s="98"/>
      <c r="V6" s="98"/>
      <c r="W6" s="98"/>
      <c r="X6" s="98"/>
      <c r="Y6" s="98"/>
      <c r="Z6" s="98"/>
    </row>
    <row r="7" spans="2:26" x14ac:dyDescent="0.4">
      <c r="B7" s="106"/>
      <c r="C7" s="96"/>
      <c r="D7" s="96"/>
      <c r="E7" s="96"/>
      <c r="F7" s="96"/>
      <c r="G7" s="96"/>
      <c r="H7" s="96"/>
      <c r="I7" s="96"/>
      <c r="J7" s="96"/>
      <c r="K7" s="96"/>
      <c r="L7" s="96"/>
      <c r="M7" s="96"/>
      <c r="N7" s="96"/>
      <c r="O7" s="96"/>
      <c r="P7" s="96"/>
      <c r="Q7" s="96"/>
      <c r="R7" s="96"/>
      <c r="S7" s="96"/>
      <c r="T7" s="96"/>
      <c r="U7" s="96"/>
      <c r="V7" s="96"/>
      <c r="W7" s="96"/>
      <c r="X7" s="96"/>
      <c r="Y7" s="96"/>
      <c r="Z7" s="96"/>
    </row>
    <row r="8" spans="2:26" ht="39.75" customHeight="1" x14ac:dyDescent="0.4">
      <c r="B8" s="96"/>
      <c r="C8" s="97"/>
      <c r="D8" s="97"/>
      <c r="E8" s="97"/>
      <c r="F8" s="97"/>
      <c r="G8" s="97"/>
      <c r="H8" s="97"/>
      <c r="I8" s="97"/>
      <c r="J8" s="97"/>
      <c r="K8" s="97"/>
      <c r="L8" s="97"/>
      <c r="M8" s="107" t="s">
        <v>433</v>
      </c>
      <c r="N8" s="107"/>
      <c r="O8" s="107"/>
      <c r="P8" s="108"/>
      <c r="Q8" s="361"/>
      <c r="R8" s="361"/>
      <c r="S8" s="361"/>
      <c r="T8" s="361"/>
      <c r="U8" s="361"/>
      <c r="V8" s="361"/>
      <c r="W8" s="361"/>
      <c r="X8" s="361"/>
      <c r="Y8" s="361"/>
      <c r="Z8" s="361"/>
    </row>
    <row r="9" spans="2:26" ht="40.5" customHeight="1" x14ac:dyDescent="0.4">
      <c r="B9" s="96"/>
      <c r="C9" s="97"/>
      <c r="D9" s="97"/>
      <c r="E9" s="97"/>
      <c r="F9" s="97"/>
      <c r="G9" s="97"/>
      <c r="H9" s="97"/>
      <c r="I9" s="97" t="s">
        <v>434</v>
      </c>
      <c r="J9" s="96"/>
      <c r="K9" s="97"/>
      <c r="L9" s="97"/>
      <c r="M9" s="109" t="s">
        <v>435</v>
      </c>
      <c r="N9" s="110"/>
      <c r="O9" s="110"/>
      <c r="P9" s="110"/>
      <c r="Q9" s="361"/>
      <c r="R9" s="361"/>
      <c r="S9" s="361"/>
      <c r="T9" s="361"/>
      <c r="U9" s="361"/>
      <c r="V9" s="361"/>
      <c r="W9" s="361"/>
      <c r="X9" s="361"/>
      <c r="Y9" s="361"/>
      <c r="Z9" s="361"/>
    </row>
    <row r="10" spans="2:26" ht="43.5" customHeight="1" x14ac:dyDescent="0.4">
      <c r="C10" s="97"/>
      <c r="M10" s="107" t="s">
        <v>436</v>
      </c>
      <c r="N10" s="107"/>
      <c r="O10" s="107"/>
      <c r="P10" s="107"/>
      <c r="Q10" s="362"/>
      <c r="R10" s="362"/>
      <c r="S10" s="362"/>
      <c r="T10" s="362"/>
      <c r="U10" s="362"/>
      <c r="V10" s="362"/>
      <c r="W10" s="362"/>
      <c r="X10" s="362"/>
      <c r="Y10" s="107" t="s">
        <v>437</v>
      </c>
      <c r="Z10" s="109"/>
    </row>
    <row r="11" spans="2:26" x14ac:dyDescent="0.4">
      <c r="B11" s="106"/>
      <c r="C11" s="96"/>
      <c r="D11" s="96"/>
      <c r="E11" s="96"/>
      <c r="F11" s="96"/>
      <c r="G11" s="96"/>
      <c r="H11" s="96"/>
      <c r="I11" s="96"/>
      <c r="J11" s="96"/>
      <c r="K11" s="96"/>
      <c r="L11" s="96"/>
      <c r="M11" s="96"/>
      <c r="N11" s="96"/>
      <c r="O11" s="96"/>
      <c r="P11" s="96"/>
      <c r="Q11" s="96"/>
      <c r="R11" s="96"/>
      <c r="S11" s="96"/>
      <c r="T11" s="96"/>
      <c r="U11" s="96"/>
      <c r="V11" s="96"/>
      <c r="W11" s="96"/>
      <c r="X11" s="96"/>
      <c r="Y11" s="96"/>
      <c r="Z11" s="96"/>
    </row>
    <row r="12" spans="2:26" ht="9" customHeight="1" x14ac:dyDescent="0.4">
      <c r="B12" s="106"/>
      <c r="C12" s="96"/>
      <c r="D12" s="96"/>
      <c r="E12" s="96"/>
      <c r="F12" s="96"/>
      <c r="G12" s="96"/>
      <c r="H12" s="96"/>
      <c r="I12" s="96"/>
      <c r="J12" s="96"/>
      <c r="K12" s="96"/>
      <c r="L12" s="96"/>
      <c r="M12" s="96"/>
      <c r="N12" s="96"/>
      <c r="O12" s="96"/>
      <c r="P12" s="96"/>
      <c r="Q12" s="96"/>
      <c r="R12" s="96"/>
      <c r="S12" s="96"/>
      <c r="T12" s="96"/>
      <c r="U12" s="96"/>
      <c r="V12" s="96"/>
      <c r="W12" s="96"/>
      <c r="X12" s="96"/>
      <c r="Y12" s="96"/>
      <c r="Z12" s="96"/>
    </row>
    <row r="13" spans="2:26" ht="36.75" customHeight="1" x14ac:dyDescent="0.4">
      <c r="C13" s="97"/>
      <c r="D13" s="97"/>
      <c r="E13" s="97"/>
      <c r="F13" s="97"/>
      <c r="G13" s="97"/>
      <c r="H13" s="97"/>
      <c r="I13" s="97" t="s">
        <v>438</v>
      </c>
      <c r="J13" s="97"/>
      <c r="K13" s="97"/>
      <c r="L13" s="97"/>
      <c r="M13" s="107" t="s">
        <v>439</v>
      </c>
      <c r="N13" s="107"/>
      <c r="O13" s="107"/>
      <c r="P13" s="107"/>
      <c r="Q13" s="361"/>
      <c r="R13" s="361"/>
      <c r="S13" s="361"/>
      <c r="T13" s="361"/>
      <c r="U13" s="361"/>
      <c r="V13" s="361"/>
      <c r="W13" s="361"/>
      <c r="X13" s="361"/>
      <c r="Y13" s="361"/>
      <c r="Z13" s="361"/>
    </row>
    <row r="14" spans="2:26" ht="47.25" customHeight="1" x14ac:dyDescent="0.4">
      <c r="M14" s="109" t="s">
        <v>440</v>
      </c>
      <c r="N14" s="109"/>
      <c r="O14" s="109"/>
      <c r="P14" s="109"/>
      <c r="Q14" s="361"/>
      <c r="R14" s="361"/>
      <c r="S14" s="361"/>
      <c r="T14" s="361"/>
      <c r="U14" s="361"/>
      <c r="V14" s="361"/>
      <c r="W14" s="361"/>
      <c r="X14" s="361"/>
      <c r="Y14" s="361"/>
      <c r="Z14" s="361"/>
    </row>
    <row r="15" spans="2:26" x14ac:dyDescent="0.4">
      <c r="B15" s="106"/>
      <c r="C15" s="96"/>
      <c r="D15" s="96"/>
      <c r="E15" s="96"/>
      <c r="F15" s="96"/>
      <c r="G15" s="96"/>
      <c r="H15" s="96"/>
      <c r="I15" s="96"/>
      <c r="J15" s="96"/>
      <c r="K15" s="96"/>
      <c r="L15" s="96"/>
      <c r="M15" s="96"/>
      <c r="N15" s="96"/>
      <c r="O15" s="96"/>
      <c r="P15" s="96"/>
      <c r="Q15" s="96"/>
      <c r="R15" s="96"/>
      <c r="S15" s="96"/>
      <c r="T15" s="96"/>
      <c r="U15" s="96"/>
      <c r="V15" s="96"/>
      <c r="W15" s="96"/>
      <c r="X15" s="96"/>
      <c r="Y15" s="96"/>
      <c r="Z15" s="96"/>
    </row>
    <row r="16" spans="2:26" x14ac:dyDescent="0.4">
      <c r="B16" s="106"/>
      <c r="C16" s="96"/>
      <c r="D16" s="96"/>
      <c r="E16" s="96"/>
      <c r="F16" s="96"/>
      <c r="G16" s="96"/>
      <c r="H16" s="96"/>
      <c r="I16" s="96"/>
      <c r="J16" s="96"/>
      <c r="K16" s="96"/>
      <c r="L16" s="96"/>
      <c r="M16" s="96"/>
      <c r="N16" s="96"/>
      <c r="O16" s="96"/>
      <c r="P16" s="96"/>
      <c r="Q16" s="96"/>
      <c r="R16" s="96"/>
      <c r="S16" s="96"/>
      <c r="T16" s="96"/>
      <c r="U16" s="96"/>
      <c r="V16" s="96"/>
      <c r="W16" s="96"/>
      <c r="X16" s="96"/>
      <c r="Y16" s="96"/>
      <c r="Z16" s="96"/>
    </row>
    <row r="17" spans="2:26" ht="18.75" customHeight="1" x14ac:dyDescent="0.4">
      <c r="B17" s="97" t="s">
        <v>441</v>
      </c>
      <c r="C17" s="97"/>
      <c r="D17" s="111"/>
      <c r="E17" s="111"/>
      <c r="F17" s="111"/>
      <c r="G17" s="111"/>
      <c r="H17" s="111"/>
      <c r="I17" s="97" t="s">
        <v>442</v>
      </c>
      <c r="J17" s="97"/>
      <c r="K17" s="97"/>
      <c r="L17" s="97"/>
      <c r="M17" s="97"/>
      <c r="N17" s="97"/>
      <c r="O17" s="97"/>
      <c r="P17" s="97"/>
      <c r="Q17" s="97"/>
      <c r="R17" s="97"/>
      <c r="S17" s="97"/>
      <c r="T17" s="97"/>
      <c r="U17" s="97"/>
      <c r="V17" s="97"/>
      <c r="W17" s="97"/>
      <c r="X17" s="97"/>
      <c r="Y17" s="97"/>
      <c r="Z17" s="97"/>
    </row>
    <row r="18" spans="2:26" x14ac:dyDescent="0.4">
      <c r="B18" s="106"/>
      <c r="C18" s="96"/>
      <c r="D18" s="96"/>
      <c r="E18" s="96"/>
      <c r="F18" s="96"/>
      <c r="G18" s="96"/>
      <c r="H18" s="96"/>
      <c r="I18" s="96"/>
      <c r="J18" s="96"/>
      <c r="K18" s="96"/>
      <c r="L18" s="96"/>
      <c r="M18" s="96"/>
      <c r="N18" s="96"/>
      <c r="O18" s="96"/>
      <c r="P18" s="96"/>
      <c r="Q18" s="96"/>
      <c r="R18" s="96"/>
      <c r="S18" s="96"/>
      <c r="T18" s="96"/>
      <c r="U18" s="96"/>
      <c r="V18" s="96"/>
      <c r="W18" s="96"/>
      <c r="X18" s="96"/>
      <c r="Y18" s="96"/>
      <c r="Z18" s="96"/>
    </row>
    <row r="19" spans="2:26" x14ac:dyDescent="0.4">
      <c r="B19" s="359" t="s">
        <v>443</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row>
    <row r="20" spans="2:26" x14ac:dyDescent="0.4">
      <c r="B20" s="106"/>
      <c r="C20" s="96"/>
      <c r="D20" s="96"/>
      <c r="E20" s="96"/>
      <c r="F20" s="96"/>
      <c r="G20" s="96"/>
      <c r="H20" s="96"/>
      <c r="I20" s="96"/>
      <c r="J20" s="96"/>
      <c r="K20" s="96"/>
      <c r="L20" s="96"/>
      <c r="M20" s="96"/>
      <c r="N20" s="96"/>
      <c r="O20" s="96"/>
      <c r="P20" s="96"/>
      <c r="Q20" s="96"/>
      <c r="R20" s="96"/>
      <c r="S20" s="96"/>
      <c r="T20" s="96"/>
      <c r="U20" s="96"/>
      <c r="V20" s="96"/>
      <c r="W20" s="96"/>
      <c r="X20" s="96"/>
      <c r="Y20" s="96"/>
      <c r="Z20" s="96"/>
    </row>
    <row r="21" spans="2:26" ht="18.75" customHeight="1" x14ac:dyDescent="0.4">
      <c r="B21" s="97" t="s">
        <v>444</v>
      </c>
      <c r="C21" s="97"/>
      <c r="D21" s="97"/>
      <c r="E21" s="97"/>
      <c r="F21" s="97"/>
      <c r="G21" s="97"/>
      <c r="H21" s="97"/>
      <c r="I21" s="97"/>
      <c r="J21" s="97"/>
      <c r="K21" s="97"/>
      <c r="L21" s="97"/>
      <c r="M21" s="97"/>
      <c r="N21" s="97"/>
      <c r="O21" s="97"/>
      <c r="P21" s="97"/>
      <c r="Q21" s="97"/>
      <c r="R21" s="97"/>
      <c r="S21" s="97"/>
      <c r="T21" s="97"/>
      <c r="U21" s="97"/>
      <c r="V21" s="97"/>
      <c r="W21" s="97"/>
      <c r="X21" s="97"/>
      <c r="Y21" s="97"/>
      <c r="Z21" s="97"/>
    </row>
    <row r="22" spans="2:26" ht="18.75" customHeight="1" x14ac:dyDescent="0.4">
      <c r="B22" s="97" t="s">
        <v>445</v>
      </c>
      <c r="C22" s="97"/>
      <c r="D22" s="97"/>
      <c r="E22" s="97"/>
      <c r="F22" s="97"/>
      <c r="G22" s="97"/>
      <c r="H22" s="97"/>
      <c r="I22" s="97"/>
      <c r="J22" s="97"/>
      <c r="K22" s="97"/>
      <c r="L22" s="97"/>
      <c r="M22" s="97"/>
      <c r="N22" s="97"/>
      <c r="O22" s="97"/>
      <c r="P22" s="97"/>
      <c r="Q22" s="97"/>
      <c r="R22" s="97"/>
      <c r="S22" s="97"/>
      <c r="T22" s="97"/>
      <c r="U22" s="97"/>
      <c r="V22" s="97"/>
      <c r="W22" s="97"/>
      <c r="X22" s="97"/>
      <c r="Y22" s="97"/>
      <c r="Z22" s="97"/>
    </row>
    <row r="23" spans="2:26" x14ac:dyDescent="0.4">
      <c r="B23" s="106"/>
      <c r="C23" s="96" t="s">
        <v>446</v>
      </c>
      <c r="D23" s="96"/>
      <c r="E23" s="96"/>
      <c r="F23" s="96"/>
      <c r="G23" s="96"/>
      <c r="H23" s="96"/>
      <c r="I23" s="96"/>
      <c r="J23" s="96"/>
      <c r="K23" s="96"/>
      <c r="L23" s="96"/>
      <c r="M23" s="96"/>
      <c r="N23" s="96"/>
      <c r="O23" s="96"/>
      <c r="P23" s="96"/>
      <c r="Q23" s="96"/>
      <c r="R23" s="96"/>
      <c r="S23" s="96"/>
      <c r="T23" s="96"/>
      <c r="U23" s="96"/>
      <c r="V23" s="96"/>
      <c r="W23" s="96"/>
      <c r="X23" s="96"/>
      <c r="Y23" s="96"/>
      <c r="Z23" s="96"/>
    </row>
    <row r="24" spans="2:26" x14ac:dyDescent="0.4">
      <c r="B24" s="106"/>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row>
    <row r="25" spans="2:26" x14ac:dyDescent="0.4">
      <c r="B25" s="113"/>
    </row>
    <row r="26" spans="2:26" x14ac:dyDescent="0.4">
      <c r="B26" s="113"/>
    </row>
    <row r="27" spans="2:26" x14ac:dyDescent="0.4">
      <c r="B27" s="113"/>
    </row>
  </sheetData>
  <mergeCells count="7">
    <mergeCell ref="J1:S1"/>
    <mergeCell ref="B19:Z19"/>
    <mergeCell ref="Q8:Z8"/>
    <mergeCell ref="Q9:Z9"/>
    <mergeCell ref="Q10:X10"/>
    <mergeCell ref="Q13:Z13"/>
    <mergeCell ref="Q14:Z14"/>
  </mergeCells>
  <phoneticPr fontId="1"/>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データシート</vt:lpstr>
      <vt:lpstr>様式第１の１(第５条関係)</vt:lpstr>
      <vt:lpstr>様式第１(その５の１)</vt:lpstr>
      <vt:lpstr>様式第１(その６)</vt:lpstr>
      <vt:lpstr>様式第１(その９)</vt:lpstr>
      <vt:lpstr>別添</vt:lpstr>
      <vt:lpstr>様式第１の４</vt:lpstr>
      <vt:lpstr>委任状フォーマット</vt:lpstr>
      <vt:lpstr>CENNTROor不明</vt:lpstr>
      <vt:lpstr>DFSKor不明</vt:lpstr>
      <vt:lpstr>データシート!Print_Area</vt:lpstr>
      <vt:lpstr>委任状フォーマット!Print_Area</vt:lpstr>
      <vt:lpstr>別添!Print_Area</vt:lpstr>
      <vt:lpstr>'様式第１(その５の１)'!Print_Area</vt:lpstr>
      <vt:lpstr>'様式第１(その６)'!Print_Area</vt:lpstr>
      <vt:lpstr>'様式第１(その９)'!Print_Area</vt:lpstr>
      <vt:lpstr>'様式第１の１(第５条関係)'!Print_Area</vt:lpstr>
      <vt:lpstr>様式第１の４!Print_Area</vt:lpstr>
      <vt:lpstr>SHINERAYor不明</vt:lpstr>
      <vt:lpstr>ZAA</vt:lpstr>
      <vt:lpstr>ZAB</vt:lpstr>
      <vt:lpstr>いすゞ</vt:lpstr>
      <vt:lpstr>トヨタ</vt:lpstr>
      <vt:lpstr>ニッサン</vt:lpstr>
      <vt:lpstr>フォトンorFOTONor不明</vt:lpstr>
      <vt:lpstr>フォトンor不明</vt:lpstr>
      <vt:lpstr>ホンダ</vt:lpstr>
      <vt:lpstr>三菱</vt:lpstr>
      <vt:lpstr>三菱ふそう</vt:lpstr>
      <vt:lpstr>日野</vt:lpstr>
      <vt:lpstr>不明</vt:lpstr>
      <vt:lpstr>柳州五菱</vt:lpstr>
      <vt:lpstr>柳州五菱or不明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cp:lastPrinted>2025-04-09T01:09:08Z</cp:lastPrinted>
  <dcterms:created xsi:type="dcterms:W3CDTF">2024-03-08T01:53:09Z</dcterms:created>
  <dcterms:modified xsi:type="dcterms:W3CDTF">2025-06-30T05:04:29Z</dcterms:modified>
</cp:coreProperties>
</file>