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書式\第２段階申請\データシート\繰り越し予算用\"/>
    </mc:Choice>
  </mc:AlternateContent>
  <xr:revisionPtr revIDLastSave="0" documentId="13_ncr:1_{EF68F76B-D94A-472F-A2EF-318A7138C299}" xr6:coauthVersionLast="36" xr6:coauthVersionMax="36" xr10:uidLastSave="{00000000-0000-0000-0000-000000000000}"/>
  <bookViews>
    <workbookView xWindow="0" yWindow="0" windowWidth="19200" windowHeight="6855" xr2:uid="{E40ACF17-396C-44DA-B0CB-0BB45DF8228F}"/>
  </bookViews>
  <sheets>
    <sheet name="完了実績報告書書データシート" sheetId="1" r:id="rId1"/>
    <sheet name="様式第11（完了実績報告書）" sheetId="3" r:id="rId2"/>
    <sheet name="様式第11（別紙1）" sheetId="2" r:id="rId3"/>
    <sheet name="様式第11（別紙2） 実績" sheetId="4" r:id="rId4"/>
    <sheet name="様式第13（第13条関係）" sheetId="11" r:id="rId5"/>
    <sheet name="雛形＿リース料金均等" sheetId="8" r:id="rId6"/>
    <sheet name="雛形＿リース料金変動あり" sheetId="9" r:id="rId7"/>
    <sheet name="雛形＿前払い金あり" sheetId="10" r:id="rId8"/>
  </sheets>
  <definedNames>
    <definedName name="_xlnm._FilterDatabase" localSheetId="0" hidden="1">完了実績報告書書データシート!$AB$76:$AH$76</definedName>
    <definedName name="ASF株式会社">完了実績報告書書データシート!$AC$77</definedName>
    <definedName name="CENNTROまたは不明">完了実績報告書書データシート!$AI$57:$AI$59</definedName>
    <definedName name="DFSKまたは不明">完了実績報告書書データシート!$AH$57:$AH$61</definedName>
    <definedName name="HWELECTRO株式会社">完了実績報告書書データシート!$AH$77:$AH$79</definedName>
    <definedName name="_xlnm.Print_Area" localSheetId="0">完了実績報告書書データシート!$A$1:$Z$114</definedName>
    <definedName name="_xlnm.Print_Area" localSheetId="5">雛形＿リース料金均等!$A$1:$AH$32</definedName>
    <definedName name="_xlnm.Print_Area" localSheetId="6">雛形＿リース料金変動あり!$A$1:$AH$33</definedName>
    <definedName name="_xlnm.Print_Area" localSheetId="7">雛形＿前払い金あり!$A$1:$AH$33</definedName>
    <definedName name="_xlnm.Print_Area" localSheetId="2">'様式第11（別紙1）'!$A$1:$N$33</definedName>
    <definedName name="_xlnm.Print_Area" localSheetId="3">'様式第11（別紙2） 実績'!$A$1:$AB$32</definedName>
    <definedName name="_xlnm.Print_Area" localSheetId="4">'様式第13（第13条関係）'!$A$1:$N$32</definedName>
    <definedName name="アパテックモーターズ株式会社">完了実績報告書書データシート!$AJ$77:$AJ$78</definedName>
    <definedName name="いすゞ">完了実績報告書書データシート!$AE$57:$AE$59</definedName>
    <definedName name="いすゞ自動車株式会社">完了実績報告書書データシート!$AG$77:$AG$79</definedName>
    <definedName name="トヨタ">完了実績報告書書データシート!$AG$57</definedName>
    <definedName name="トヨタ自動車株式会社">完了実績報告書書データシート!$AI$77</definedName>
    <definedName name="フォロフライ株式会社">完了実績報告書書データシート!$AB$77:$AB$81</definedName>
    <definedName name="株式会社EVモーターズ・ジャパン">完了実績報告書書データシート!$AL$77:$AL$78</definedName>
    <definedName name="株式会社タジマモーターコーポレーション">完了実績報告書書データシート!$AM$77</definedName>
    <definedName name="三菱">完了実績報告書書データシート!$AC$57:$AC$61</definedName>
    <definedName name="三菱ふそう">完了実績報告書書データシート!$AF$77</definedName>
    <definedName name="三菱ふそうトラック・バス株式会社">完了実績報告書書データシート!$AF$77</definedName>
    <definedName name="三菱自動車工業株式会社">完了実績報告書書データシート!$AD$77:$AD$80</definedName>
    <definedName name="諾亜建設株式会社">完了実績報告書書データシート!$AK$77</definedName>
    <definedName name="日野">完了実績報告書書データシート!$AD$57</definedName>
    <definedName name="日野自動車株式会社">完了実績報告書書データシート!$AE$77</definedName>
    <definedName name="不明">完了実績報告書書データシート!$AB$57:$AB$62</definedName>
    <definedName name="柳州五菱">完了実績報告書書データシート!$AF$57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16" i="1" l="1"/>
  <c r="AQ107" i="1"/>
  <c r="AQ106" i="1"/>
  <c r="AQ105" i="1"/>
  <c r="AQ104" i="1"/>
  <c r="AQ103" i="1"/>
  <c r="AQ102" i="1"/>
  <c r="D97" i="1" l="1"/>
  <c r="AH160" i="1"/>
  <c r="AH159" i="1"/>
  <c r="AH158" i="1"/>
  <c r="AH157" i="1"/>
  <c r="AH156" i="1"/>
  <c r="AH155" i="1"/>
  <c r="AH154" i="1"/>
  <c r="AH153" i="1"/>
  <c r="AH152" i="1"/>
  <c r="AH151" i="1"/>
  <c r="AH150" i="1"/>
  <c r="AH149" i="1"/>
  <c r="AH148" i="1"/>
  <c r="AH147" i="1"/>
  <c r="AH146" i="1"/>
  <c r="AH145" i="1"/>
  <c r="AH144" i="1"/>
  <c r="AH143"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I64" i="1" l="1"/>
  <c r="AA20" i="1"/>
  <c r="AA21" i="1"/>
  <c r="N10" i="3" l="1"/>
  <c r="G6" i="11"/>
  <c r="AQ109" i="1" l="1"/>
  <c r="G9" i="11" l="1"/>
  <c r="F41" i="3"/>
  <c r="M37" i="3"/>
  <c r="O13" i="3"/>
  <c r="M11" i="3"/>
  <c r="W13" i="4" l="1"/>
  <c r="W12" i="4"/>
  <c r="U13" i="4"/>
  <c r="V13" i="4"/>
  <c r="Q96" i="1"/>
  <c r="Z13" i="4" s="1"/>
  <c r="Q95" i="1"/>
  <c r="Z12" i="4" s="1"/>
  <c r="AQ155" i="1" l="1"/>
  <c r="AQ156" i="1"/>
  <c r="AQ117" i="1"/>
  <c r="AQ118" i="1"/>
  <c r="AQ115" i="1"/>
  <c r="J21" i="10" l="1"/>
  <c r="J21" i="9"/>
  <c r="R26" i="8" l="1"/>
  <c r="J26" i="8"/>
  <c r="J21" i="8"/>
  <c r="AQ114" i="1" l="1"/>
  <c r="AQ121" i="1"/>
  <c r="AQ122" i="1"/>
  <c r="W6" i="3" l="1"/>
  <c r="C8" i="2" l="1"/>
  <c r="B4" i="2"/>
  <c r="C3" i="2"/>
  <c r="F8" i="2"/>
  <c r="F17" i="2"/>
  <c r="G15" i="10" l="1"/>
  <c r="G13" i="10"/>
  <c r="G13" i="9"/>
  <c r="K11" i="10"/>
  <c r="K11" i="9"/>
  <c r="G11" i="10"/>
  <c r="G11" i="9"/>
  <c r="G9" i="10"/>
  <c r="G9" i="9"/>
  <c r="G15" i="9"/>
  <c r="G13" i="8"/>
  <c r="K11" i="8"/>
  <c r="G11" i="8"/>
  <c r="G9" i="8"/>
  <c r="G15" i="8"/>
  <c r="AQ160" i="1" l="1"/>
  <c r="AQ159" i="1"/>
  <c r="AQ157" i="1"/>
  <c r="AQ158" i="1"/>
  <c r="U40" i="3" l="1"/>
  <c r="AQ98" i="1" l="1"/>
  <c r="AQ99" i="1"/>
  <c r="AQ100" i="1"/>
  <c r="AQ101" i="1"/>
  <c r="AQ110" i="1"/>
  <c r="D68" i="1" s="1"/>
  <c r="AQ111" i="1"/>
  <c r="AQ112" i="1"/>
  <c r="AQ113" i="1"/>
  <c r="G16" i="1" l="1"/>
  <c r="R31" i="3" s="1"/>
  <c r="D16" i="1" l="1"/>
  <c r="M12" i="2" l="1"/>
  <c r="F12" i="2"/>
  <c r="C12" i="2"/>
  <c r="V10" i="4"/>
  <c r="N10" i="4"/>
  <c r="K10" i="4"/>
  <c r="AA23" i="1" l="1"/>
  <c r="H10" i="11"/>
  <c r="K4" i="4"/>
  <c r="P15" i="3"/>
  <c r="AQ95" i="1" l="1"/>
  <c r="AQ96" i="1"/>
  <c r="AQ97" i="1"/>
  <c r="AQ108" i="1"/>
  <c r="AQ119" i="1"/>
  <c r="AQ120" i="1"/>
  <c r="AQ123" i="1"/>
  <c r="AQ124" i="1"/>
  <c r="AQ125" i="1"/>
  <c r="AQ126" i="1"/>
  <c r="AQ127" i="1"/>
  <c r="AQ128" i="1"/>
  <c r="AQ129" i="1"/>
  <c r="AQ130" i="1"/>
  <c r="AQ131" i="1"/>
  <c r="AQ132" i="1"/>
  <c r="AQ133" i="1"/>
  <c r="AQ134" i="1"/>
  <c r="AQ135" i="1"/>
  <c r="AQ136" i="1"/>
  <c r="AQ137" i="1"/>
  <c r="AQ138" i="1"/>
  <c r="AQ139" i="1"/>
  <c r="AQ140" i="1"/>
  <c r="AQ141" i="1"/>
  <c r="AQ142" i="1"/>
  <c r="AQ143" i="1"/>
  <c r="AQ144" i="1"/>
  <c r="AQ145" i="1"/>
  <c r="AQ146" i="1"/>
  <c r="AQ147" i="1"/>
  <c r="AQ148" i="1"/>
  <c r="AQ149" i="1"/>
  <c r="AQ150" i="1"/>
  <c r="AQ151" i="1"/>
  <c r="AQ152" i="1"/>
  <c r="AQ153" i="1"/>
  <c r="AQ154" i="1"/>
  <c r="AQ94" i="1"/>
  <c r="M14" i="4" l="1"/>
  <c r="A20" i="3"/>
  <c r="T7" i="3"/>
  <c r="U7" i="4" l="1"/>
  <c r="P7" i="4"/>
  <c r="K7" i="4"/>
  <c r="P6" i="4"/>
  <c r="K6" i="4"/>
  <c r="F104" i="1" l="1"/>
  <c r="D104" i="1"/>
  <c r="AA22" i="1"/>
  <c r="F16" i="2" l="1"/>
  <c r="D74" i="1"/>
  <c r="R42" i="3" l="1"/>
  <c r="G42" i="3"/>
  <c r="R38" i="3"/>
  <c r="G38" i="3"/>
  <c r="G74" i="1" l="1"/>
  <c r="G84" i="1" l="1"/>
  <c r="S26" i="3" s="1"/>
  <c r="J31" i="3"/>
  <c r="O12" i="3"/>
  <c r="K5" i="2"/>
  <c r="AA51" i="1"/>
  <c r="S20" i="3" l="1"/>
  <c r="K41" i="3" l="1"/>
  <c r="D25" i="11" l="1"/>
  <c r="D24" i="11"/>
  <c r="I23" i="11"/>
  <c r="D23" i="11"/>
  <c r="J22" i="11"/>
  <c r="J21" i="11"/>
  <c r="D22" i="11"/>
  <c r="D21" i="11"/>
  <c r="G8" i="11" l="1"/>
  <c r="G7" i="11"/>
  <c r="S7" i="10" l="1"/>
  <c r="T35" i="10"/>
  <c r="L35" i="10"/>
  <c r="R26" i="10"/>
  <c r="J26" i="10"/>
  <c r="S7" i="9"/>
  <c r="S7" i="8"/>
  <c r="T35" i="9"/>
  <c r="L35" i="9"/>
  <c r="R26" i="9"/>
  <c r="J26" i="9"/>
  <c r="G13" i="2" l="1"/>
  <c r="I8" i="2"/>
  <c r="K8" i="2"/>
  <c r="G7" i="2"/>
  <c r="K7" i="2"/>
  <c r="G6" i="2"/>
  <c r="K6" i="2"/>
  <c r="G5" i="2"/>
  <c r="K3" i="4" l="1"/>
  <c r="P3" i="4"/>
  <c r="K5" i="4"/>
  <c r="P5" i="4"/>
  <c r="U5" i="4"/>
  <c r="U6" i="4"/>
  <c r="K8" i="4"/>
  <c r="K9" i="4"/>
  <c r="K12" i="4"/>
  <c r="L12" i="4"/>
  <c r="M12" i="4"/>
  <c r="N12" i="4"/>
  <c r="O12" i="4"/>
  <c r="P12" i="4"/>
  <c r="Q12" i="4"/>
  <c r="R12" i="4"/>
  <c r="S12" i="4"/>
  <c r="T12" i="4"/>
  <c r="U12" i="4"/>
  <c r="V12" i="4"/>
  <c r="K13" i="4"/>
  <c r="L13" i="4"/>
  <c r="M13" i="4"/>
  <c r="N13" i="4"/>
  <c r="O13" i="4"/>
  <c r="P13" i="4"/>
  <c r="Q13" i="4"/>
  <c r="R13" i="4"/>
  <c r="S13" i="4"/>
  <c r="T13" i="4"/>
  <c r="K16" i="4"/>
  <c r="O16" i="4"/>
  <c r="K17" i="4"/>
  <c r="O17" i="4"/>
  <c r="W5" i="3"/>
  <c r="M20" i="3"/>
  <c r="I39" i="3"/>
  <c r="T39" i="3"/>
  <c r="L40" i="3"/>
  <c r="I43" i="3"/>
  <c r="T43" i="3"/>
  <c r="C5" i="2"/>
  <c r="C6" i="2"/>
  <c r="C7" i="2"/>
  <c r="C9" i="2"/>
  <c r="C10" i="2"/>
  <c r="C11" i="2"/>
  <c r="C13" i="2"/>
  <c r="F14" i="2"/>
  <c r="F19" i="2"/>
  <c r="D67" i="1"/>
  <c r="H104" i="1"/>
  <c r="D98" i="1" l="1"/>
  <c r="M15" i="4" s="1"/>
  <c r="J23" i="10"/>
  <c r="J23" i="8"/>
  <c r="J23" i="9"/>
  <c r="D69" i="1"/>
  <c r="D70" i="1" s="1"/>
  <c r="F18" i="2"/>
  <c r="J74" i="1" l="1"/>
  <c r="J84" i="1" s="1"/>
  <c r="S29" i="3" s="1"/>
  <c r="I104" i="1"/>
  <c r="M105" i="1" s="1"/>
  <c r="J28" i="8"/>
  <c r="J29" i="8" s="1"/>
  <c r="J28" i="9"/>
  <c r="J28" i="10"/>
  <c r="F20" i="2"/>
  <c r="R21" i="9"/>
  <c r="R21" i="8"/>
  <c r="R21" i="10"/>
  <c r="F21" i="2"/>
  <c r="R23" i="9" l="1"/>
  <c r="R28" i="9" s="1"/>
  <c r="Z28" i="9" s="1"/>
  <c r="R23" i="10"/>
  <c r="R28" i="10" s="1"/>
  <c r="Z28" i="10" s="1"/>
  <c r="R23" i="8"/>
  <c r="R28" i="8" s="1"/>
  <c r="F20" i="11"/>
  <c r="K34" i="8"/>
  <c r="Z28" i="8" l="1"/>
  <c r="R29" i="8"/>
  <c r="S34" i="8" s="1"/>
</calcChain>
</file>

<file path=xl/sharedStrings.xml><?xml version="1.0" encoding="utf-8"?>
<sst xmlns="http://schemas.openxmlformats.org/spreadsheetml/2006/main" count="1201" uniqueCount="464">
  <si>
    <t>本補助金以外の国の補助金交付又は交付申請の有無</t>
    <rPh sb="0" eb="4">
      <t>ホンホジョキン</t>
    </rPh>
    <rPh sb="4" eb="6">
      <t>イガイ</t>
    </rPh>
    <rPh sb="7" eb="8">
      <t>クニ</t>
    </rPh>
    <rPh sb="9" eb="12">
      <t>ホジョキン</t>
    </rPh>
    <rPh sb="12" eb="14">
      <t>コウフ</t>
    </rPh>
    <rPh sb="14" eb="15">
      <t>マタ</t>
    </rPh>
    <rPh sb="16" eb="20">
      <t>コウフシンセイ</t>
    </rPh>
    <rPh sb="21" eb="23">
      <t>ウム</t>
    </rPh>
    <phoneticPr fontId="1"/>
  </si>
  <si>
    <t>抵当権設定の予定</t>
    <rPh sb="0" eb="3">
      <t>テイトウケン</t>
    </rPh>
    <rPh sb="3" eb="5">
      <t>セッテイ</t>
    </rPh>
    <rPh sb="6" eb="8">
      <t>ヨテイ</t>
    </rPh>
    <phoneticPr fontId="1"/>
  </si>
  <si>
    <t>交付申請額</t>
    <rPh sb="0" eb="5">
      <t>コウフシンセイガク</t>
    </rPh>
    <phoneticPr fontId="1"/>
  </si>
  <si>
    <t>基準額/台</t>
    <rPh sb="0" eb="3">
      <t>キジュンガク</t>
    </rPh>
    <rPh sb="4" eb="5">
      <t>ダイ</t>
    </rPh>
    <phoneticPr fontId="1"/>
  </si>
  <si>
    <t>交付対象台数</t>
    <rPh sb="0" eb="6">
      <t>コウフタイショウダイスウ</t>
    </rPh>
    <phoneticPr fontId="1"/>
  </si>
  <si>
    <t>導入計画台数</t>
    <rPh sb="0" eb="2">
      <t>ドウニュウ</t>
    </rPh>
    <rPh sb="2" eb="6">
      <t>ケイカクダイスウ</t>
    </rPh>
    <phoneticPr fontId="1"/>
  </si>
  <si>
    <t>合計</t>
    <rPh sb="0" eb="2">
      <t>ゴウケイ</t>
    </rPh>
    <phoneticPr fontId="1"/>
  </si>
  <si>
    <t>３月</t>
  </si>
  <si>
    <t>２月</t>
  </si>
  <si>
    <t>１月</t>
  </si>
  <si>
    <t>１２月</t>
  </si>
  <si>
    <t>１１月</t>
  </si>
  <si>
    <t>１０月</t>
  </si>
  <si>
    <t>９月</t>
  </si>
  <si>
    <t>８月</t>
  </si>
  <si>
    <t>７月</t>
  </si>
  <si>
    <t>６月</t>
  </si>
  <si>
    <t>５月</t>
    <rPh sb="1" eb="2">
      <t>ガツ</t>
    </rPh>
    <phoneticPr fontId="1"/>
  </si>
  <si>
    <t>４月</t>
    <rPh sb="1" eb="2">
      <t>ガツ</t>
    </rPh>
    <phoneticPr fontId="1"/>
  </si>
  <si>
    <t>型式</t>
    <rPh sb="0" eb="2">
      <t>カタシキ</t>
    </rPh>
    <phoneticPr fontId="1"/>
  </si>
  <si>
    <t>通称名</t>
    <rPh sb="0" eb="3">
      <t>ツウショウメイ</t>
    </rPh>
    <phoneticPr fontId="1"/>
  </si>
  <si>
    <t>車名</t>
    <rPh sb="0" eb="2">
      <t>シャメイ</t>
    </rPh>
    <phoneticPr fontId="1"/>
  </si>
  <si>
    <t>区分</t>
    <rPh sb="0" eb="2">
      <t>クブン</t>
    </rPh>
    <phoneticPr fontId="1"/>
  </si>
  <si>
    <t>種類</t>
    <rPh sb="0" eb="2">
      <t>シュルイ</t>
    </rPh>
    <phoneticPr fontId="1"/>
  </si>
  <si>
    <t>変更</t>
    <rPh sb="0" eb="2">
      <t>ヘンコウ</t>
    </rPh>
    <phoneticPr fontId="1"/>
  </si>
  <si>
    <t>円</t>
    <rPh sb="0" eb="1">
      <t>エン</t>
    </rPh>
    <phoneticPr fontId="1"/>
  </si>
  <si>
    <t>補助金所要額</t>
    <rPh sb="0" eb="6">
      <t>ホジョキンショヨウガク</t>
    </rPh>
    <phoneticPr fontId="1"/>
  </si>
  <si>
    <t>基準額</t>
    <rPh sb="0" eb="3">
      <t>キジュンガク</t>
    </rPh>
    <phoneticPr fontId="1"/>
  </si>
  <si>
    <t>補助対象経費支出予定額</t>
    <rPh sb="0" eb="4">
      <t>ホジョタイショウ</t>
    </rPh>
    <rPh sb="4" eb="6">
      <t>ケイヒ</t>
    </rPh>
    <rPh sb="6" eb="10">
      <t>シシュツヨテイ</t>
    </rPh>
    <rPh sb="10" eb="11">
      <t>ガク</t>
    </rPh>
    <phoneticPr fontId="1"/>
  </si>
  <si>
    <t>寄付金その他収入</t>
    <rPh sb="0" eb="3">
      <t>キフキン</t>
    </rPh>
    <rPh sb="5" eb="6">
      <t>タ</t>
    </rPh>
    <rPh sb="6" eb="8">
      <t>シュウニュウ</t>
    </rPh>
    <phoneticPr fontId="1"/>
  </si>
  <si>
    <t>抵当権の有無</t>
    <rPh sb="0" eb="3">
      <t>テイトウケン</t>
    </rPh>
    <rPh sb="4" eb="6">
      <t>ウム</t>
    </rPh>
    <phoneticPr fontId="1"/>
  </si>
  <si>
    <t>-</t>
    <phoneticPr fontId="1"/>
  </si>
  <si>
    <t>使用の本拠の位置</t>
    <rPh sb="0" eb="2">
      <t>シヨウ</t>
    </rPh>
    <rPh sb="3" eb="5">
      <t>ホンキョ</t>
    </rPh>
    <rPh sb="6" eb="8">
      <t>イチ</t>
    </rPh>
    <phoneticPr fontId="1"/>
  </si>
  <si>
    <t>使用者の氏名又は名称</t>
    <rPh sb="0" eb="3">
      <t>シヨウシャ</t>
    </rPh>
    <rPh sb="4" eb="6">
      <t>シメイ</t>
    </rPh>
    <rPh sb="6" eb="7">
      <t>マタ</t>
    </rPh>
    <rPh sb="8" eb="10">
      <t>メイショウ</t>
    </rPh>
    <phoneticPr fontId="1"/>
  </si>
  <si>
    <t>登録年月日/交付年月日
（補助事業完了日）</t>
    <rPh sb="0" eb="5">
      <t>トウロクネンガッピ</t>
    </rPh>
    <rPh sb="6" eb="8">
      <t>コウフ</t>
    </rPh>
    <rPh sb="8" eb="11">
      <t>ネンガッピ</t>
    </rPh>
    <rPh sb="13" eb="17">
      <t>ホジョジギョウ</t>
    </rPh>
    <rPh sb="17" eb="20">
      <t>カンリョウビ</t>
    </rPh>
    <phoneticPr fontId="1"/>
  </si>
  <si>
    <t>車台番号</t>
    <rPh sb="0" eb="4">
      <t>シャダイバンゴウ</t>
    </rPh>
    <phoneticPr fontId="1"/>
  </si>
  <si>
    <t>登録番号</t>
    <rPh sb="0" eb="2">
      <t>トウロク</t>
    </rPh>
    <rPh sb="2" eb="4">
      <t>バンゴウ</t>
    </rPh>
    <phoneticPr fontId="1"/>
  </si>
  <si>
    <t>4桁</t>
    <rPh sb="1" eb="2">
      <t>ケタ</t>
    </rPh>
    <phoneticPr fontId="1"/>
  </si>
  <si>
    <t>かな</t>
    <phoneticPr fontId="1"/>
  </si>
  <si>
    <t>管轄地</t>
    <rPh sb="0" eb="3">
      <t>カンカツチ</t>
    </rPh>
    <phoneticPr fontId="1"/>
  </si>
  <si>
    <t>＠</t>
    <phoneticPr fontId="1"/>
  </si>
  <si>
    <t>Eメールアドレス</t>
    <phoneticPr fontId="1"/>
  </si>
  <si>
    <t>電話番号</t>
    <rPh sb="0" eb="4">
      <t>デンワバンゴウ</t>
    </rPh>
    <phoneticPr fontId="1"/>
  </si>
  <si>
    <t>責任者の情報</t>
    <rPh sb="0" eb="3">
      <t>セキニンシャ</t>
    </rPh>
    <rPh sb="4" eb="6">
      <t>ジョウホウ</t>
    </rPh>
    <phoneticPr fontId="1"/>
  </si>
  <si>
    <t>代表者氏名</t>
    <rPh sb="0" eb="3">
      <t>ダイヒョウシャ</t>
    </rPh>
    <rPh sb="3" eb="5">
      <t>シメイ</t>
    </rPh>
    <phoneticPr fontId="1"/>
  </si>
  <si>
    <t>代表者役職</t>
    <rPh sb="0" eb="3">
      <t>ダイヒョウシャ</t>
    </rPh>
    <rPh sb="3" eb="5">
      <t>ヤクショク</t>
    </rPh>
    <phoneticPr fontId="1"/>
  </si>
  <si>
    <t>補助事業者氏名又は名称</t>
    <rPh sb="0" eb="5">
      <t>ホジョジギョウシャ</t>
    </rPh>
    <rPh sb="5" eb="7">
      <t>シメイ</t>
    </rPh>
    <rPh sb="7" eb="8">
      <t>マタ</t>
    </rPh>
    <rPh sb="9" eb="11">
      <t>メイショウ</t>
    </rPh>
    <phoneticPr fontId="1"/>
  </si>
  <si>
    <t>申請者住所</t>
    <rPh sb="0" eb="3">
      <t>シンセイシャ</t>
    </rPh>
    <rPh sb="3" eb="5">
      <t>ジュウショ</t>
    </rPh>
    <phoneticPr fontId="1"/>
  </si>
  <si>
    <t>郵便番号</t>
    <rPh sb="0" eb="4">
      <t>ユウビンバンゴウ</t>
    </rPh>
    <phoneticPr fontId="1"/>
  </si>
  <si>
    <t>申請者の情報</t>
    <rPh sb="0" eb="3">
      <t>シンセイシャ</t>
    </rPh>
    <rPh sb="4" eb="6">
      <t>ジョウホウ</t>
    </rPh>
    <phoneticPr fontId="1"/>
  </si>
  <si>
    <t>～</t>
    <phoneticPr fontId="1"/>
  </si>
  <si>
    <t>補助事業の実績期間</t>
    <rPh sb="0" eb="4">
      <t>ホジョジギョウ</t>
    </rPh>
    <rPh sb="5" eb="7">
      <t>ジッセキ</t>
    </rPh>
    <rPh sb="7" eb="9">
      <t>キカン</t>
    </rPh>
    <phoneticPr fontId="1"/>
  </si>
  <si>
    <t>申請番号</t>
    <rPh sb="0" eb="4">
      <t>シンセイバンゴウ</t>
    </rPh>
    <phoneticPr fontId="1"/>
  </si>
  <si>
    <t>申請区分</t>
    <rPh sb="0" eb="4">
      <t>シンセイクブン</t>
    </rPh>
    <phoneticPr fontId="1"/>
  </si>
  <si>
    <t>貴社管理番号</t>
    <rPh sb="0" eb="2">
      <t>キシャ</t>
    </rPh>
    <rPh sb="2" eb="6">
      <t>カンリバンゴウ</t>
    </rPh>
    <phoneticPr fontId="1"/>
  </si>
  <si>
    <t>識別番号</t>
    <rPh sb="0" eb="4">
      <t>シキベツバンゴウ</t>
    </rPh>
    <phoneticPr fontId="1"/>
  </si>
  <si>
    <t>色は自動入力項目</t>
    <rPh sb="0" eb="1">
      <t>イロ</t>
    </rPh>
    <rPh sb="2" eb="6">
      <t>ジドウニュウリョク</t>
    </rPh>
    <rPh sb="6" eb="8">
      <t>コウモク</t>
    </rPh>
    <phoneticPr fontId="1"/>
  </si>
  <si>
    <t>注８　基準額：「事前登録された補助対象車両情報」に記載された基準額</t>
    <phoneticPr fontId="1"/>
  </si>
  <si>
    <t>注６　補助対象車両の登録日</t>
    <phoneticPr fontId="1"/>
  </si>
  <si>
    <t>注５　「事前登録された補助対象車両情報」に記載されている車名、通称名、型式であること。</t>
    <phoneticPr fontId="1"/>
  </si>
  <si>
    <t>小型車　車両総重量（GVW）２．５t超７．５ｔ以下</t>
    <phoneticPr fontId="1"/>
  </si>
  <si>
    <t>中型車　車両総重量（GVW）７．５t超１２ｔ以下</t>
  </si>
  <si>
    <t>大型車　車両総重量（GVW）１２ｔ超</t>
    <phoneticPr fontId="1"/>
  </si>
  <si>
    <t>注４　補助対象車両の区分における大型、中型、小型とは、</t>
    <phoneticPr fontId="1"/>
  </si>
  <si>
    <r>
      <t xml:space="preserve">（６）補助金交付申請額
</t>
    </r>
    <r>
      <rPr>
        <sz val="8"/>
        <color theme="1"/>
        <rFont val="ＭＳ Ｐ明朝"/>
        <family val="1"/>
        <charset val="128"/>
      </rPr>
      <t>（（５）で算定した額に１，０００円未満の端数が生じた場合には、これを切り捨てるものとする）</t>
    </r>
    <phoneticPr fontId="1"/>
  </si>
  <si>
    <r>
      <t>（５）補助金交付申請額の算定　</t>
    </r>
    <r>
      <rPr>
        <sz val="9"/>
        <color theme="1"/>
        <rFont val="ＭＳ Ｐ明朝"/>
        <family val="1"/>
        <charset val="128"/>
      </rPr>
      <t>（３）と（４）を比較して少ない方の額</t>
    </r>
    <phoneticPr fontId="1"/>
  </si>
  <si>
    <t>（３）補助対象経費支出額（（１）―（２））</t>
    <phoneticPr fontId="1"/>
  </si>
  <si>
    <t>（２）寄付金その他の収入</t>
  </si>
  <si>
    <t>金額</t>
    <rPh sb="0" eb="2">
      <t>キンガク</t>
    </rPh>
    <phoneticPr fontId="1"/>
  </si>
  <si>
    <t>　　補助金交付申請額（１台分）</t>
    <phoneticPr fontId="1"/>
  </si>
  <si>
    <r>
      <t>補助事業完了日</t>
    </r>
    <r>
      <rPr>
        <vertAlign val="superscript"/>
        <sz val="12"/>
        <color theme="1"/>
        <rFont val="ＭＳ Ｐ明朝"/>
        <family val="1"/>
        <charset val="128"/>
      </rPr>
      <t>注６</t>
    </r>
  </si>
  <si>
    <t>有</t>
    <rPh sb="0" eb="1">
      <t>アリ</t>
    </rPh>
    <phoneticPr fontId="1"/>
  </si>
  <si>
    <r>
      <t>抵当権の有無</t>
    </r>
    <r>
      <rPr>
        <sz val="10"/>
        <color theme="1"/>
        <rFont val="ＭＳ Ｐ明朝"/>
        <family val="1"/>
        <charset val="128"/>
      </rPr>
      <t>＊</t>
    </r>
  </si>
  <si>
    <r>
      <t>型　 式</t>
    </r>
    <r>
      <rPr>
        <vertAlign val="superscript"/>
        <sz val="12"/>
        <color theme="1"/>
        <rFont val="ＭＳ Ｐ明朝"/>
        <family val="1"/>
        <charset val="128"/>
      </rPr>
      <t>注５</t>
    </r>
  </si>
  <si>
    <r>
      <t>通称名</t>
    </r>
    <r>
      <rPr>
        <vertAlign val="superscript"/>
        <sz val="12"/>
        <color theme="1"/>
        <rFont val="ＭＳ Ｐ明朝"/>
        <family val="1"/>
        <charset val="128"/>
      </rPr>
      <t>注５</t>
    </r>
  </si>
  <si>
    <r>
      <t>車　　名</t>
    </r>
    <r>
      <rPr>
        <vertAlign val="superscript"/>
        <sz val="12"/>
        <color theme="1"/>
        <rFont val="ＭＳ Ｐ明朝"/>
        <family val="1"/>
        <charset val="128"/>
      </rPr>
      <t>注５</t>
    </r>
  </si>
  <si>
    <t>登録番号</t>
    <rPh sb="0" eb="4">
      <t>トウロクバンゴウ</t>
    </rPh>
    <phoneticPr fontId="1"/>
  </si>
  <si>
    <t>トラック（大型）</t>
    <rPh sb="5" eb="7">
      <t>オオガタ</t>
    </rPh>
    <phoneticPr fontId="1"/>
  </si>
  <si>
    <t>トラック（中型）</t>
    <rPh sb="5" eb="7">
      <t>チュウガタ</t>
    </rPh>
    <phoneticPr fontId="1"/>
  </si>
  <si>
    <t>トラック（小型）</t>
    <rPh sb="5" eb="7">
      <t>コガタ</t>
    </rPh>
    <phoneticPr fontId="1"/>
  </si>
  <si>
    <t>トラクタ</t>
    <phoneticPr fontId="1"/>
  </si>
  <si>
    <t>軽自動車（トラック）</t>
    <rPh sb="0" eb="4">
      <t>ケイジドウシャ</t>
    </rPh>
    <phoneticPr fontId="1"/>
  </si>
  <si>
    <t>軽自動車（バン）</t>
    <rPh sb="0" eb="4">
      <t>ケイジドウシャ</t>
    </rPh>
    <phoneticPr fontId="1"/>
  </si>
  <si>
    <r>
      <t>区　分</t>
    </r>
    <r>
      <rPr>
        <vertAlign val="superscript"/>
        <sz val="12"/>
        <color theme="1"/>
        <rFont val="ＭＳ Ｐ明朝"/>
        <family val="1"/>
        <charset val="128"/>
      </rPr>
      <t>注４</t>
    </r>
    <r>
      <rPr>
        <sz val="10"/>
        <color theme="1"/>
        <rFont val="ＭＳ Ｐ明朝"/>
        <family val="1"/>
        <charset val="128"/>
      </rPr>
      <t>＊</t>
    </r>
    <r>
      <rPr>
        <vertAlign val="superscript"/>
        <sz val="12"/>
        <color theme="1"/>
        <rFont val="ＭＳ Ｐ明朝"/>
        <family val="1"/>
        <charset val="128"/>
      </rPr>
      <t>　</t>
    </r>
  </si>
  <si>
    <t>FCV</t>
    <phoneticPr fontId="1"/>
  </si>
  <si>
    <t>PHEV</t>
    <phoneticPr fontId="1"/>
  </si>
  <si>
    <t>BEV</t>
    <phoneticPr fontId="1"/>
  </si>
  <si>
    <r>
      <t>種　類</t>
    </r>
    <r>
      <rPr>
        <vertAlign val="superscript"/>
        <sz val="12"/>
        <color theme="1"/>
        <rFont val="ＭＳ Ｐ明朝"/>
        <family val="1"/>
        <charset val="128"/>
      </rPr>
      <t>注３</t>
    </r>
    <r>
      <rPr>
        <sz val="10"/>
        <color theme="1"/>
        <rFont val="ＭＳ Ｐ明朝"/>
        <family val="1"/>
        <charset val="128"/>
      </rPr>
      <t>＊</t>
    </r>
    <r>
      <rPr>
        <vertAlign val="superscript"/>
        <sz val="12"/>
        <color theme="1"/>
        <rFont val="ＭＳ Ｐ明朝"/>
        <family val="1"/>
        <charset val="128"/>
      </rPr>
      <t>　</t>
    </r>
  </si>
  <si>
    <t>使用本拠の位置</t>
    <rPh sb="0" eb="4">
      <t>シヨウホンキョ</t>
    </rPh>
    <rPh sb="5" eb="7">
      <t>イチ</t>
    </rPh>
    <phoneticPr fontId="1"/>
  </si>
  <si>
    <r>
      <t>事業者名又は個人の場合は氏名　</t>
    </r>
    <r>
      <rPr>
        <vertAlign val="superscript"/>
        <sz val="10"/>
        <color theme="1"/>
        <rFont val="ＭＳ Ｐ明朝"/>
        <family val="1"/>
        <charset val="128"/>
      </rPr>
      <t>注２</t>
    </r>
    <rPh sb="0" eb="3">
      <t>ジギョウシャ</t>
    </rPh>
    <rPh sb="3" eb="4">
      <t>メイ</t>
    </rPh>
    <rPh sb="4" eb="5">
      <t>マタ</t>
    </rPh>
    <rPh sb="6" eb="8">
      <t>コジン</t>
    </rPh>
    <rPh sb="9" eb="11">
      <t>バアイ</t>
    </rPh>
    <phoneticPr fontId="1"/>
  </si>
  <si>
    <r>
      <rPr>
        <sz val="11"/>
        <color theme="1"/>
        <rFont val="ＭＳ Ｐ明朝"/>
        <family val="1"/>
        <charset val="128"/>
      </rPr>
      <t>補助対象車両使用者</t>
    </r>
    <r>
      <rPr>
        <sz val="9"/>
        <color theme="1"/>
        <rFont val="ＭＳ Ｐ明朝"/>
        <family val="1"/>
        <charset val="128"/>
      </rPr>
      <t xml:space="preserve">
</t>
    </r>
    <r>
      <rPr>
        <sz val="8"/>
        <color theme="1"/>
        <rFont val="ＭＳ Ｐ明朝"/>
        <family val="1"/>
        <charset val="128"/>
      </rPr>
      <t>（リースの場合は貸渡し先）</t>
    </r>
    <rPh sb="0" eb="9">
      <t>ホジョタイショウシャリョウシヨウシャ</t>
    </rPh>
    <rPh sb="15" eb="17">
      <t>バアイ</t>
    </rPh>
    <rPh sb="18" eb="20">
      <t>カシワタシ</t>
    </rPh>
    <rPh sb="21" eb="22">
      <t>サキ</t>
    </rPh>
    <phoneticPr fontId="1"/>
  </si>
  <si>
    <r>
      <t>商用車の電動化促進事業（トラック）</t>
    </r>
    <r>
      <rPr>
        <sz val="12"/>
        <color theme="1"/>
        <rFont val="ＭＳ Ｐ明朝"/>
        <family val="1"/>
        <charset val="128"/>
      </rPr>
      <t>実施報告書　（車台番号ごとに提出）</t>
    </r>
    <r>
      <rPr>
        <vertAlign val="superscript"/>
        <sz val="12"/>
        <color theme="1"/>
        <rFont val="ＭＳ Ｐ明朝"/>
        <family val="1"/>
        <charset val="128"/>
      </rPr>
      <t>注１</t>
    </r>
    <phoneticPr fontId="1"/>
  </si>
  <si>
    <t>様式第11（別紙1）</t>
    <rPh sb="0" eb="2">
      <t>ヨウシキ</t>
    </rPh>
    <rPh sb="2" eb="3">
      <t>ダイ</t>
    </rPh>
    <rPh sb="6" eb="8">
      <t>ベッシ</t>
    </rPh>
    <phoneticPr fontId="1"/>
  </si>
  <si>
    <t>注１　交付規程第３条第３項の規定に基づき共同で交付申請した場合は、代表事業者が報告すること。</t>
    <phoneticPr fontId="1"/>
  </si>
  <si>
    <t>@</t>
    <phoneticPr fontId="1"/>
  </si>
  <si>
    <t>責任者（所属部署・職名・氏名）</t>
    <rPh sb="0" eb="3">
      <t>セキニンシャ</t>
    </rPh>
    <rPh sb="4" eb="8">
      <t>ショゾクブショ</t>
    </rPh>
    <rPh sb="9" eb="11">
      <t>ショクメイ</t>
    </rPh>
    <rPh sb="12" eb="14">
      <t>シメイ</t>
    </rPh>
    <phoneticPr fontId="1"/>
  </si>
  <si>
    <t>本件責任者及び担当者の氏名、連絡先等</t>
  </si>
  <si>
    <t>補助事業の実施報告書　様式第11(別紙1)及び(別紙2)</t>
    <rPh sb="0" eb="4">
      <t>ホジョジギョウ</t>
    </rPh>
    <rPh sb="5" eb="7">
      <t>ジッシ</t>
    </rPh>
    <rPh sb="7" eb="10">
      <t>ホウコクショ</t>
    </rPh>
    <rPh sb="11" eb="13">
      <t>ヨウシキ</t>
    </rPh>
    <rPh sb="13" eb="14">
      <t>ダイ</t>
    </rPh>
    <rPh sb="17" eb="19">
      <t>ベッシ</t>
    </rPh>
    <rPh sb="21" eb="22">
      <t>オヨ</t>
    </rPh>
    <rPh sb="24" eb="26">
      <t>ベッシ</t>
    </rPh>
    <phoneticPr fontId="1"/>
  </si>
  <si>
    <t>添付資料</t>
    <rPh sb="0" eb="4">
      <t>テンプシリョウ</t>
    </rPh>
    <phoneticPr fontId="1"/>
  </si>
  <si>
    <t>金</t>
    <phoneticPr fontId="1"/>
  </si>
  <si>
    <r>
      <t>様式第１１（別紙１）に記載（１）の合計金額</t>
    </r>
    <r>
      <rPr>
        <vertAlign val="superscript"/>
        <sz val="12"/>
        <color theme="1"/>
        <rFont val="ＭＳ Ｐ明朝"/>
        <family val="1"/>
        <charset val="128"/>
      </rPr>
      <t>注3</t>
    </r>
    <phoneticPr fontId="1"/>
  </si>
  <si>
    <t>　</t>
    <phoneticPr fontId="1"/>
  </si>
  <si>
    <t>補助対象経費</t>
    <rPh sb="0" eb="6">
      <t>ホジョタイショウケイヒ</t>
    </rPh>
    <phoneticPr fontId="1"/>
  </si>
  <si>
    <t>記</t>
  </si>
  <si>
    <t>交付規程第１１条第１項の規定に基づき下記のとおり報告します。</t>
    <phoneticPr fontId="1"/>
  </si>
  <si>
    <r>
      <rPr>
        <sz val="12"/>
        <color theme="1"/>
        <rFont val="ＭＳ Ｐ明朝"/>
        <family val="1"/>
        <charset val="128"/>
      </rPr>
      <t>しましたので、令和５年度脱炭素成長型経済構造移行推進対策費補助金</t>
    </r>
    <r>
      <rPr>
        <sz val="12"/>
        <color rgb="FF000000"/>
        <rFont val="ＭＳ Ｐ明朝"/>
        <family val="1"/>
        <charset val="128"/>
      </rPr>
      <t>（商用車の電動化促進事業（トラック））</t>
    </r>
    <phoneticPr fontId="1"/>
  </si>
  <si>
    <r>
      <t>受けた令和５年度脱炭素成長型経済構造移行推進対策費補助金</t>
    </r>
    <r>
      <rPr>
        <sz val="12"/>
        <color rgb="FF000000"/>
        <rFont val="ＭＳ Ｐ明朝"/>
        <family val="1"/>
        <charset val="128"/>
      </rPr>
      <t>（商用車の電動化促進事業</t>
    </r>
    <r>
      <rPr>
        <sz val="12"/>
        <color theme="1"/>
        <rFont val="ＭＳ Ｐ明朝"/>
        <family val="1"/>
        <charset val="128"/>
      </rPr>
      <t>（トラック））を完了</t>
    </r>
    <phoneticPr fontId="1"/>
  </si>
  <si>
    <t>）で交付決定通知を</t>
    <phoneticPr fontId="1"/>
  </si>
  <si>
    <r>
      <t>号（申請番号</t>
    </r>
    <r>
      <rPr>
        <vertAlign val="superscript"/>
        <sz val="11"/>
        <rFont val="ＭＳ Ｐ明朝"/>
        <family val="1"/>
        <charset val="128"/>
      </rPr>
      <t>注2</t>
    </r>
    <rPh sb="0" eb="1">
      <t>ゴウ</t>
    </rPh>
    <rPh sb="2" eb="6">
      <t>シンセイバンゴウ</t>
    </rPh>
    <rPh sb="6" eb="7">
      <t>チュウ</t>
    </rPh>
    <phoneticPr fontId="1"/>
  </si>
  <si>
    <r>
      <t>（商用車の電動化促進事業（トラック））</t>
    </r>
    <r>
      <rPr>
        <sz val="13"/>
        <color theme="1"/>
        <rFont val="ＭＳ Ｐ明朝"/>
        <family val="1"/>
        <charset val="128"/>
      </rPr>
      <t>完了実績報告書</t>
    </r>
  </si>
  <si>
    <t>令和５年度脱炭素成長型経済構造移行推進対策費補助金</t>
    <phoneticPr fontId="1"/>
  </si>
  <si>
    <t>)</t>
    <phoneticPr fontId="1"/>
  </si>
  <si>
    <t>（貸渡し先（リースの場合）</t>
    <rPh sb="1" eb="3">
      <t>カシワタシ</t>
    </rPh>
    <rPh sb="4" eb="5">
      <t>サキ</t>
    </rPh>
    <rPh sb="10" eb="12">
      <t>バアイ</t>
    </rPh>
    <phoneticPr fontId="1"/>
  </si>
  <si>
    <t>※識別番号記載がある電子申請の場合は押印省略可</t>
  </si>
  <si>
    <t>代表者役職・氏名</t>
  </si>
  <si>
    <t>㊞※</t>
    <phoneticPr fontId="1"/>
  </si>
  <si>
    <t>氏名又は名称</t>
    <phoneticPr fontId="1"/>
  </si>
  <si>
    <t>住　　所</t>
    <phoneticPr fontId="1"/>
  </si>
  <si>
    <r>
      <t>補助事業者</t>
    </r>
    <r>
      <rPr>
        <vertAlign val="superscript"/>
        <sz val="12"/>
        <color theme="1"/>
        <rFont val="ＭＳ Ｐ明朝"/>
        <family val="1"/>
        <charset val="128"/>
      </rPr>
      <t>注１</t>
    </r>
    <r>
      <rPr>
        <sz val="12"/>
        <color theme="1"/>
        <rFont val="ＭＳ Ｐ明朝"/>
        <family val="1"/>
        <charset val="128"/>
      </rPr>
      <t>　　</t>
    </r>
    <phoneticPr fontId="1"/>
  </si>
  <si>
    <t>〒</t>
    <phoneticPr fontId="1"/>
  </si>
  <si>
    <t>代　表　理　事　　　　岩　村　　敬　殿</t>
  </si>
  <si>
    <t>一般財団法人環境優良車普及機構</t>
    <rPh sb="0" eb="6">
      <t>イッパンザイダンホウジン</t>
    </rPh>
    <rPh sb="6" eb="8">
      <t>カンキョウ</t>
    </rPh>
    <rPh sb="8" eb="10">
      <t>ユウリョウ</t>
    </rPh>
    <rPh sb="10" eb="11">
      <t>シャ</t>
    </rPh>
    <rPh sb="11" eb="13">
      <t>フキュウ</t>
    </rPh>
    <rPh sb="13" eb="15">
      <t>キコウ</t>
    </rPh>
    <phoneticPr fontId="1"/>
  </si>
  <si>
    <t>様式第11（第11条関係）</t>
    <rPh sb="0" eb="2">
      <t>ヨウシキ</t>
    </rPh>
    <rPh sb="2" eb="3">
      <t>ダイ</t>
    </rPh>
    <rPh sb="6" eb="7">
      <t>ダイ</t>
    </rPh>
    <rPh sb="9" eb="10">
      <t>ジョウ</t>
    </rPh>
    <rPh sb="10" eb="12">
      <t>カンケイ</t>
    </rPh>
    <phoneticPr fontId="1"/>
  </si>
  <si>
    <t>注９　交付申請時様式第１（別紙２）は予定台数を記入。完了実績報告時様式第11（別紙2）は実績台数を記入</t>
    <rPh sb="0" eb="1">
      <t>チュウ</t>
    </rPh>
    <rPh sb="3" eb="5">
      <t>コウフ</t>
    </rPh>
    <rPh sb="5" eb="7">
      <t>シンセイ</t>
    </rPh>
    <rPh sb="7" eb="8">
      <t>ジ</t>
    </rPh>
    <rPh sb="8" eb="10">
      <t>ヨウシキ</t>
    </rPh>
    <rPh sb="10" eb="11">
      <t>ダイ</t>
    </rPh>
    <rPh sb="13" eb="15">
      <t>ベッシ</t>
    </rPh>
    <rPh sb="18" eb="20">
      <t>ヨテイ</t>
    </rPh>
    <rPh sb="20" eb="22">
      <t>ダイスウ</t>
    </rPh>
    <rPh sb="23" eb="25">
      <t>キニュウ</t>
    </rPh>
    <rPh sb="26" eb="28">
      <t>カンリョウ</t>
    </rPh>
    <rPh sb="28" eb="30">
      <t>ジッセキ</t>
    </rPh>
    <rPh sb="30" eb="32">
      <t>ホウコク</t>
    </rPh>
    <rPh sb="32" eb="33">
      <t>ジ</t>
    </rPh>
    <rPh sb="33" eb="35">
      <t>ヨウシキ</t>
    </rPh>
    <rPh sb="35" eb="36">
      <t>ダイ</t>
    </rPh>
    <rPh sb="39" eb="41">
      <t>ベッシ</t>
    </rPh>
    <rPh sb="44" eb="46">
      <t>ジッセキ</t>
    </rPh>
    <rPh sb="46" eb="48">
      <t>ダイスウ</t>
    </rPh>
    <rPh sb="49" eb="51">
      <t>キニュウ</t>
    </rPh>
    <phoneticPr fontId="1"/>
  </si>
  <si>
    <t>注８　交付申請額：交付対象台数(A) x 基準額/台(B)</t>
    <rPh sb="0" eb="1">
      <t>チュウ</t>
    </rPh>
    <rPh sb="3" eb="5">
      <t>コウフ</t>
    </rPh>
    <rPh sb="5" eb="8">
      <t>シンセイガク</t>
    </rPh>
    <rPh sb="9" eb="11">
      <t>コウフ</t>
    </rPh>
    <rPh sb="11" eb="13">
      <t>タイショウ</t>
    </rPh>
    <rPh sb="13" eb="15">
      <t>ダイスウ</t>
    </rPh>
    <rPh sb="21" eb="24">
      <t>キジュンガク</t>
    </rPh>
    <rPh sb="25" eb="26">
      <t>ダイ</t>
    </rPh>
    <phoneticPr fontId="1"/>
  </si>
  <si>
    <t>注７　基準額：「事前登録された補助対象車両情報」に記載された基準額</t>
    <rPh sb="0" eb="1">
      <t>チュウ</t>
    </rPh>
    <rPh sb="3" eb="6">
      <t>キジュンガク</t>
    </rPh>
    <rPh sb="25" eb="27">
      <t>キサイ</t>
    </rPh>
    <rPh sb="30" eb="33">
      <t>キジュンガク</t>
    </rPh>
    <phoneticPr fontId="1"/>
  </si>
  <si>
    <t>　　　なお、種類等が異なる場合は、本様式（別紙２）を複数枚記載して添付する。</t>
    <phoneticPr fontId="1"/>
  </si>
  <si>
    <t>注６　車名、型式、車の種類、区分（以下「区分等」という。）が同じ車両の申請台数を記載</t>
    <phoneticPr fontId="1"/>
  </si>
  <si>
    <t>注５　「事前登録された補助対象車両情報」に記載されている車名、通称名、型式であること。</t>
    <rPh sb="4" eb="6">
      <t>ジゼン</t>
    </rPh>
    <rPh sb="6" eb="8">
      <t>トウロク</t>
    </rPh>
    <rPh sb="11" eb="13">
      <t>ホジョ</t>
    </rPh>
    <rPh sb="13" eb="15">
      <t>タイショウ</t>
    </rPh>
    <rPh sb="15" eb="17">
      <t>シャリョウ</t>
    </rPh>
    <rPh sb="17" eb="19">
      <t>ジョウホウ</t>
    </rPh>
    <phoneticPr fontId="1"/>
  </si>
  <si>
    <t>　　　　　　　　　　　　　　　　　　　　　　　　　　　小型車　車両総重量（GVW）２．５t超７．５ｔ以下</t>
    <rPh sb="27" eb="30">
      <t>コガタシャ</t>
    </rPh>
    <rPh sb="45" eb="46">
      <t>チョウ</t>
    </rPh>
    <rPh sb="50" eb="52">
      <t>イカ</t>
    </rPh>
    <phoneticPr fontId="1"/>
  </si>
  <si>
    <t>　　　　　　　　　　　　　　　　　　　　　　　　　　　中型車　車両総重量（GVW）７．５t超１２ｔ以下</t>
    <rPh sb="27" eb="30">
      <t>チュウガタシャ</t>
    </rPh>
    <rPh sb="45" eb="46">
      <t>チョウ</t>
    </rPh>
    <rPh sb="49" eb="51">
      <t>イカ</t>
    </rPh>
    <phoneticPr fontId="1"/>
  </si>
  <si>
    <t>注４　補助対象車両の区分における大型、中型、小型とは　大型車　車両総重量（GVW）１２ｔ超</t>
    <rPh sb="27" eb="30">
      <t>オオガタシャ</t>
    </rPh>
    <rPh sb="31" eb="33">
      <t>シャリョウ</t>
    </rPh>
    <rPh sb="33" eb="36">
      <t>ソウジュウリョウ</t>
    </rPh>
    <rPh sb="44" eb="45">
      <t>チョウ</t>
    </rPh>
    <phoneticPr fontId="1"/>
  </si>
  <si>
    <t>注３　ＢＥＶ：電気自動車、ＰＨＥＶ：プラグインハイブリッド自動車、ＦＣＶ：燃料電池自動車</t>
    <phoneticPr fontId="1"/>
  </si>
  <si>
    <t>注２　官公庁、地方公共団体、大学、研究機関等は　その名称を記入</t>
    <rPh sb="3" eb="6">
      <t>カンコウチョウ</t>
    </rPh>
    <rPh sb="7" eb="9">
      <t>チホウ</t>
    </rPh>
    <rPh sb="9" eb="11">
      <t>コウキョウ</t>
    </rPh>
    <rPh sb="11" eb="13">
      <t>ダンタイ</t>
    </rPh>
    <rPh sb="14" eb="16">
      <t>ダイガク</t>
    </rPh>
    <rPh sb="17" eb="19">
      <t>ケンキュウ</t>
    </rPh>
    <rPh sb="19" eb="21">
      <t>キカン</t>
    </rPh>
    <rPh sb="21" eb="22">
      <t>トウ</t>
    </rPh>
    <rPh sb="26" eb="28">
      <t>メイショウ</t>
    </rPh>
    <rPh sb="29" eb="31">
      <t>キニュウ</t>
    </rPh>
    <phoneticPr fontId="1"/>
  </si>
  <si>
    <t>無し</t>
    <rPh sb="0" eb="1">
      <t>ナ</t>
    </rPh>
    <phoneticPr fontId="1"/>
  </si>
  <si>
    <t>有り</t>
    <rPh sb="0" eb="1">
      <t>ア</t>
    </rPh>
    <phoneticPr fontId="1"/>
  </si>
  <si>
    <t>本事業（補助対象車両の導入）に係る本補助金以外の国の補助金の交付又は交付申請の有無</t>
  </si>
  <si>
    <t>（A）×（B）</t>
    <phoneticPr fontId="1"/>
  </si>
  <si>
    <t>（B）</t>
    <phoneticPr fontId="1"/>
  </si>
  <si>
    <t>（A）</t>
    <phoneticPr fontId="1"/>
  </si>
  <si>
    <t>交付対象台数</t>
    <rPh sb="0" eb="2">
      <t>コウフ</t>
    </rPh>
    <rPh sb="2" eb="4">
      <t>タイショウ</t>
    </rPh>
    <rPh sb="4" eb="6">
      <t>ダイスウ</t>
    </rPh>
    <phoneticPr fontId="1"/>
  </si>
  <si>
    <t>導入計画台数</t>
    <rPh sb="0" eb="2">
      <t>ドウニュウ</t>
    </rPh>
    <rPh sb="2" eb="4">
      <t>ケイカク</t>
    </rPh>
    <rPh sb="4" eb="6">
      <t>ダイスウ</t>
    </rPh>
    <phoneticPr fontId="1"/>
  </si>
  <si>
    <t>3月</t>
    <rPh sb="1" eb="2">
      <t>ガツ</t>
    </rPh>
    <phoneticPr fontId="1"/>
  </si>
  <si>
    <t>５月</t>
  </si>
  <si>
    <t>令和５年度</t>
    <rPh sb="0" eb="2">
      <t>レイワ</t>
    </rPh>
    <rPh sb="3" eb="5">
      <t>ネンド</t>
    </rPh>
    <phoneticPr fontId="1"/>
  </si>
  <si>
    <t>今年度導入計画</t>
    <phoneticPr fontId="1"/>
  </si>
  <si>
    <r>
      <t>型式</t>
    </r>
    <r>
      <rPr>
        <vertAlign val="superscript"/>
        <sz val="12"/>
        <color theme="1"/>
        <rFont val="游ゴシック"/>
        <family val="3"/>
        <charset val="128"/>
        <scheme val="minor"/>
      </rPr>
      <t>注５</t>
    </r>
    <phoneticPr fontId="1"/>
  </si>
  <si>
    <r>
      <t>通称名</t>
    </r>
    <r>
      <rPr>
        <vertAlign val="superscript"/>
        <sz val="12"/>
        <color theme="1"/>
        <rFont val="游ゴシック"/>
        <family val="3"/>
        <charset val="128"/>
        <scheme val="minor"/>
      </rPr>
      <t>注５</t>
    </r>
    <phoneticPr fontId="1"/>
  </si>
  <si>
    <r>
      <t>車名</t>
    </r>
    <r>
      <rPr>
        <vertAlign val="superscript"/>
        <sz val="12"/>
        <color theme="1"/>
        <rFont val="游ゴシック"/>
        <family val="3"/>
        <charset val="128"/>
        <scheme val="minor"/>
      </rPr>
      <t>注５</t>
    </r>
    <rPh sb="2" eb="3">
      <t>チュウ</t>
    </rPh>
    <phoneticPr fontId="1"/>
  </si>
  <si>
    <r>
      <t>補助対象車両</t>
    </r>
    <r>
      <rPr>
        <vertAlign val="superscript"/>
        <sz val="12"/>
        <color theme="1"/>
        <rFont val="游ゴシック"/>
        <family val="3"/>
        <charset val="128"/>
        <scheme val="minor"/>
      </rPr>
      <t>注６</t>
    </r>
    <rPh sb="6" eb="7">
      <t>チュウ</t>
    </rPh>
    <phoneticPr fontId="1"/>
  </si>
  <si>
    <t>事業者名又は個人の場合は氏名　　注２</t>
    <phoneticPr fontId="1"/>
  </si>
  <si>
    <r>
      <t xml:space="preserve">補助対象車両使用者
</t>
    </r>
    <r>
      <rPr>
        <sz val="10"/>
        <color theme="1"/>
        <rFont val="游ゴシック"/>
        <family val="3"/>
        <charset val="128"/>
        <scheme val="minor"/>
      </rPr>
      <t>（リースの場合は貸渡し先）</t>
    </r>
    <phoneticPr fontId="1"/>
  </si>
  <si>
    <r>
      <t>変更</t>
    </r>
    <r>
      <rPr>
        <vertAlign val="superscript"/>
        <sz val="16"/>
        <color theme="1"/>
        <rFont val="游ゴシック"/>
        <family val="3"/>
        <charset val="128"/>
        <scheme val="minor"/>
      </rPr>
      <t>注１</t>
    </r>
    <rPh sb="0" eb="2">
      <t>ヘンコウ</t>
    </rPh>
    <rPh sb="2" eb="3">
      <t>チュウ</t>
    </rPh>
    <phoneticPr fontId="1"/>
  </si>
  <si>
    <t>商用車の電動化促進事業（トラック）実施計画書（導入予定・実績）型式ごとに記入</t>
    <rPh sb="28" eb="30">
      <t>ジッセキ</t>
    </rPh>
    <rPh sb="31" eb="33">
      <t>カタシキ</t>
    </rPh>
    <rPh sb="36" eb="38">
      <t>キニュウ</t>
    </rPh>
    <phoneticPr fontId="1"/>
  </si>
  <si>
    <t>様式第１（別紙２）　兼　様式第１１（別紙２）</t>
    <rPh sb="5" eb="7">
      <t>ベッシ</t>
    </rPh>
    <rPh sb="10" eb="11">
      <t>ケン</t>
    </rPh>
    <rPh sb="12" eb="14">
      <t>ヨウシキ</t>
    </rPh>
    <rPh sb="14" eb="15">
      <t>ダイ</t>
    </rPh>
    <rPh sb="18" eb="20">
      <t>ベッシ</t>
    </rPh>
    <phoneticPr fontId="1"/>
  </si>
  <si>
    <t>FCV</t>
    <phoneticPr fontId="1"/>
  </si>
  <si>
    <t>PHEV</t>
    <phoneticPr fontId="1"/>
  </si>
  <si>
    <t>BEV</t>
    <phoneticPr fontId="1"/>
  </si>
  <si>
    <t>トラクタ</t>
    <phoneticPr fontId="1"/>
  </si>
  <si>
    <t>軽自動車（トラック）</t>
    <phoneticPr fontId="1"/>
  </si>
  <si>
    <t>軽自動車（バン）</t>
    <phoneticPr fontId="1"/>
  </si>
  <si>
    <t>トラック（大型）</t>
    <phoneticPr fontId="1"/>
  </si>
  <si>
    <t>トラック（中型）</t>
    <phoneticPr fontId="1"/>
  </si>
  <si>
    <t>トラック（小型）</t>
    <phoneticPr fontId="1"/>
  </si>
  <si>
    <t>無</t>
    <phoneticPr fontId="1"/>
  </si>
  <si>
    <t>号</t>
    <phoneticPr fontId="1"/>
  </si>
  <si>
    <r>
      <t>（４）基準額</t>
    </r>
    <r>
      <rPr>
        <vertAlign val="superscript"/>
        <sz val="12"/>
        <color theme="1"/>
        <rFont val="ＭＳ Ｐ明朝"/>
        <family val="1"/>
        <charset val="128"/>
      </rPr>
      <t>注8</t>
    </r>
    <phoneticPr fontId="1"/>
  </si>
  <si>
    <r>
      <t>（１）補助対象経費（補助対象車両価格）</t>
    </r>
    <r>
      <rPr>
        <vertAlign val="superscript"/>
        <sz val="12"/>
        <color theme="1"/>
        <rFont val="ＭＳ Ｐ明朝"/>
        <family val="1"/>
        <charset val="128"/>
      </rPr>
      <t>注７</t>
    </r>
    <rPh sb="19" eb="20">
      <t>チュウ</t>
    </rPh>
    <phoneticPr fontId="1"/>
  </si>
  <si>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37"/>
  </si>
  <si>
    <t>申請者
氏名又は名称</t>
    <rPh sb="0" eb="3">
      <t>シンセイシャ</t>
    </rPh>
    <rPh sb="4" eb="6">
      <t>シメイ</t>
    </rPh>
    <rPh sb="6" eb="7">
      <t>マタ</t>
    </rPh>
    <rPh sb="8" eb="10">
      <t>メイショウ</t>
    </rPh>
    <phoneticPr fontId="37"/>
  </si>
  <si>
    <t>車名</t>
    <rPh sb="0" eb="1">
      <t>クルマ</t>
    </rPh>
    <rPh sb="1" eb="2">
      <t>メイ</t>
    </rPh>
    <phoneticPr fontId="37"/>
  </si>
  <si>
    <t>：</t>
    <phoneticPr fontId="37"/>
  </si>
  <si>
    <t>型式</t>
    <rPh sb="0" eb="1">
      <t>カタ</t>
    </rPh>
    <rPh sb="1" eb="2">
      <t>シキ</t>
    </rPh>
    <phoneticPr fontId="37"/>
  </si>
  <si>
    <t>登録番号</t>
    <rPh sb="0" eb="2">
      <t>トウロク</t>
    </rPh>
    <rPh sb="2" eb="4">
      <t>バンゴウ</t>
    </rPh>
    <phoneticPr fontId="37"/>
  </si>
  <si>
    <t>貸与先</t>
    <rPh sb="0" eb="1">
      <t>カシ</t>
    </rPh>
    <rPh sb="1" eb="2">
      <t>クミ</t>
    </rPh>
    <rPh sb="2" eb="3">
      <t>サキ</t>
    </rPh>
    <phoneticPr fontId="37"/>
  </si>
  <si>
    <t>貸与月数</t>
    <rPh sb="0" eb="1">
      <t>カシ</t>
    </rPh>
    <rPh sb="1" eb="2">
      <t>クミ</t>
    </rPh>
    <rPh sb="2" eb="3">
      <t>ツキ</t>
    </rPh>
    <rPh sb="3" eb="4">
      <t>カズ</t>
    </rPh>
    <phoneticPr fontId="37"/>
  </si>
  <si>
    <t>ヶ月</t>
    <rPh sb="1" eb="2">
      <t>ゲツ</t>
    </rPh>
    <phoneticPr fontId="37"/>
  </si>
  <si>
    <t>単位：円、消費税抜き</t>
    <rPh sb="0" eb="2">
      <t>タンイ</t>
    </rPh>
    <rPh sb="3" eb="4">
      <t>エン</t>
    </rPh>
    <rPh sb="5" eb="8">
      <t>ショウヒゼイ</t>
    </rPh>
    <rPh sb="8" eb="9">
      <t>ヌ</t>
    </rPh>
    <phoneticPr fontId="37"/>
  </si>
  <si>
    <t>項目</t>
    <rPh sb="0" eb="2">
      <t>コウモク</t>
    </rPh>
    <phoneticPr fontId="37"/>
  </si>
  <si>
    <t>通常料金</t>
    <rPh sb="0" eb="2">
      <t>ツウジョウ</t>
    </rPh>
    <rPh sb="2" eb="4">
      <t>リョウキン</t>
    </rPh>
    <phoneticPr fontId="37"/>
  </si>
  <si>
    <t>補助金適用料金</t>
    <rPh sb="0" eb="3">
      <t>ホジョキン</t>
    </rPh>
    <rPh sb="3" eb="5">
      <t>テキヨウ</t>
    </rPh>
    <rPh sb="5" eb="7">
      <t>リョウキン</t>
    </rPh>
    <phoneticPr fontId="37"/>
  </si>
  <si>
    <t>備　　　考</t>
    <phoneticPr fontId="37"/>
  </si>
  <si>
    <t>車両価格</t>
    <rPh sb="0" eb="2">
      <t>シャリョウ</t>
    </rPh>
    <rPh sb="2" eb="4">
      <t>カカク</t>
    </rPh>
    <phoneticPr fontId="37"/>
  </si>
  <si>
    <t>補助金</t>
    <rPh sb="0" eb="3">
      <t>ホジョキン</t>
    </rPh>
    <phoneticPr fontId="37"/>
  </si>
  <si>
    <t>▲</t>
    <phoneticPr fontId="37"/>
  </si>
  <si>
    <t>小計(①)</t>
    <rPh sb="0" eb="2">
      <t>ショウケイ</t>
    </rPh>
    <phoneticPr fontId="37"/>
  </si>
  <si>
    <t>諸税等</t>
    <rPh sb="0" eb="1">
      <t>ショ</t>
    </rPh>
    <rPh sb="1" eb="2">
      <t>ゼイ</t>
    </rPh>
    <rPh sb="2" eb="3">
      <t>トウ</t>
    </rPh>
    <phoneticPr fontId="37"/>
  </si>
  <si>
    <t>金利等</t>
    <rPh sb="0" eb="2">
      <t>キンリ</t>
    </rPh>
    <rPh sb="2" eb="3">
      <t>ナド</t>
    </rPh>
    <phoneticPr fontId="37"/>
  </si>
  <si>
    <t>小計(②)</t>
    <rPh sb="0" eb="2">
      <t>ショウケイ</t>
    </rPh>
    <phoneticPr fontId="37"/>
  </si>
  <si>
    <t>残存価格(③)</t>
    <rPh sb="0" eb="2">
      <t>ザンソン</t>
    </rPh>
    <rPh sb="2" eb="4">
      <t>カカク</t>
    </rPh>
    <phoneticPr fontId="37"/>
  </si>
  <si>
    <t>合計(①+②-③)</t>
    <rPh sb="0" eb="2">
      <t>ゴウケイ</t>
    </rPh>
    <phoneticPr fontId="37"/>
  </si>
  <si>
    <t>差</t>
    <rPh sb="0" eb="1">
      <t>サ</t>
    </rPh>
    <phoneticPr fontId="1"/>
  </si>
  <si>
    <t>リース料月額</t>
    <rPh sb="3" eb="4">
      <t>リョウ</t>
    </rPh>
    <rPh sb="4" eb="6">
      <t>ゲツガク</t>
    </rPh>
    <phoneticPr fontId="37"/>
  </si>
  <si>
    <t>※車両価格は様式第１の補助対象経費とする</t>
    <rPh sb="1" eb="3">
      <t>シャリョウ</t>
    </rPh>
    <rPh sb="3" eb="5">
      <t>カカク</t>
    </rPh>
    <rPh sb="6" eb="8">
      <t>ヨウシキ</t>
    </rPh>
    <rPh sb="8" eb="9">
      <t>ダイ</t>
    </rPh>
    <rPh sb="11" eb="13">
      <t>ホジョ</t>
    </rPh>
    <rPh sb="13" eb="15">
      <t>タイショウ</t>
    </rPh>
    <rPh sb="15" eb="17">
      <t>ケイヒ</t>
    </rPh>
    <phoneticPr fontId="37"/>
  </si>
  <si>
    <t>リース料合計→</t>
    <rPh sb="3" eb="4">
      <t>リョウ</t>
    </rPh>
    <rPh sb="4" eb="6">
      <t>ゴウケイ</t>
    </rPh>
    <phoneticPr fontId="37"/>
  </si>
  <si>
    <t>←合計（①＋②-③）と同じであること</t>
    <rPh sb="1" eb="3">
      <t>ゴウケイ</t>
    </rPh>
    <rPh sb="11" eb="12">
      <t>オナ</t>
    </rPh>
    <phoneticPr fontId="37"/>
  </si>
  <si>
    <t>（貸与月数ｘリース料月額）</t>
    <rPh sb="1" eb="3">
      <t>タイヨ</t>
    </rPh>
    <rPh sb="3" eb="5">
      <t>ゲッスウ</t>
    </rPh>
    <rPh sb="9" eb="10">
      <t>リョウ</t>
    </rPh>
    <rPh sb="10" eb="12">
      <t>ゲツガク</t>
    </rPh>
    <phoneticPr fontId="37"/>
  </si>
  <si>
    <t>回</t>
    <rPh sb="0" eb="1">
      <t>カイ</t>
    </rPh>
    <phoneticPr fontId="37"/>
  </si>
  <si>
    <t>前払い金等</t>
    <rPh sb="0" eb="2">
      <t>マエバラ</t>
    </rPh>
    <rPh sb="3" eb="4">
      <t>キン</t>
    </rPh>
    <rPh sb="4" eb="5">
      <t>トウ</t>
    </rPh>
    <phoneticPr fontId="37"/>
  </si>
  <si>
    <t>頭金として</t>
    <rPh sb="0" eb="2">
      <t>アタマキン</t>
    </rPh>
    <phoneticPr fontId="37"/>
  </si>
  <si>
    <t>リース料合計＋前払い金</t>
    <rPh sb="3" eb="4">
      <t>リョウ</t>
    </rPh>
    <rPh sb="4" eb="6">
      <t>ゴウケイ</t>
    </rPh>
    <rPh sb="7" eb="9">
      <t>マエバラ</t>
    </rPh>
    <rPh sb="10" eb="11">
      <t>キン</t>
    </rPh>
    <phoneticPr fontId="37"/>
  </si>
  <si>
    <t>（貸与月数ｘリース料月額）＋前払い金</t>
    <rPh sb="1" eb="3">
      <t>タイヨ</t>
    </rPh>
    <rPh sb="3" eb="5">
      <t>ゲッスウ</t>
    </rPh>
    <rPh sb="9" eb="10">
      <t>リョウ</t>
    </rPh>
    <rPh sb="10" eb="12">
      <t>ゲツガク</t>
    </rPh>
    <rPh sb="14" eb="16">
      <t>マエバラ</t>
    </rPh>
    <rPh sb="17" eb="18">
      <t>キン</t>
    </rPh>
    <phoneticPr fontId="37"/>
  </si>
  <si>
    <t xml:space="preserve">様式第１３（第１３条関係）　　　　　　　　　　　　     </t>
    <phoneticPr fontId="1"/>
  </si>
  <si>
    <t>一般財団法人環境優良車普及機構</t>
  </si>
  <si>
    <t xml:space="preserve">  代 表 理 事　　岩村　敬　殿</t>
    <phoneticPr fontId="1"/>
  </si>
  <si>
    <t xml:space="preserve"> 住      所</t>
    <phoneticPr fontId="1"/>
  </si>
  <si>
    <t>代表者の職・氏名</t>
    <phoneticPr fontId="1"/>
  </si>
  <si>
    <t>(貸渡し先(リースの場合)</t>
    <phoneticPr fontId="1"/>
  </si>
  <si>
    <t>　　　　　　　　　　</t>
  </si>
  <si>
    <t xml:space="preserve">　　　令和５年度　脱炭素成長型経済構造移行推進対策費補助金
</t>
    <phoneticPr fontId="1"/>
  </si>
  <si>
    <t xml:space="preserve">    　　　（商用車の電動化促進事業（トラック））精算払請求書</t>
    <phoneticPr fontId="1"/>
  </si>
  <si>
    <t>記</t>
    <phoneticPr fontId="1"/>
  </si>
  <si>
    <t>請求金額</t>
  </si>
  <si>
    <t xml:space="preserve">金 </t>
    <phoneticPr fontId="1"/>
  </si>
  <si>
    <t xml:space="preserve"> 円</t>
    <phoneticPr fontId="1"/>
  </si>
  <si>
    <t>金融機関名</t>
  </si>
  <si>
    <t>支店名</t>
  </si>
  <si>
    <t>銀行ｺｰﾄﾞ</t>
  </si>
  <si>
    <t>支店ｺｰﾄﾞ</t>
  </si>
  <si>
    <t>預金の種別</t>
  </si>
  <si>
    <t>口座番号</t>
  </si>
  <si>
    <t>（フリガナ）</t>
  </si>
  <si>
    <t>口座名義</t>
  </si>
  <si>
    <t>補助金執行団体記入欄</t>
  </si>
  <si>
    <t>振込先情報</t>
    <rPh sb="0" eb="5">
      <t>フリコミサキジョウホウ</t>
    </rPh>
    <phoneticPr fontId="1"/>
  </si>
  <si>
    <t>金融機関名</t>
    <rPh sb="0" eb="5">
      <t>キンユウキカンメイ</t>
    </rPh>
    <phoneticPr fontId="1"/>
  </si>
  <si>
    <t>金融機関コード</t>
    <rPh sb="0" eb="4">
      <t>キンユウキカン</t>
    </rPh>
    <phoneticPr fontId="1"/>
  </si>
  <si>
    <t>支店名</t>
    <rPh sb="0" eb="3">
      <t>シテンメイ</t>
    </rPh>
    <phoneticPr fontId="1"/>
  </si>
  <si>
    <t>支店コード</t>
    <rPh sb="0" eb="2">
      <t>シテン</t>
    </rPh>
    <phoneticPr fontId="1"/>
  </si>
  <si>
    <t>預金の種別</t>
    <rPh sb="0" eb="2">
      <t>ヨキン</t>
    </rPh>
    <rPh sb="3" eb="5">
      <t>シュベツ</t>
    </rPh>
    <phoneticPr fontId="1"/>
  </si>
  <si>
    <t>口座番号</t>
    <rPh sb="0" eb="4">
      <t>コウザバンゴウ</t>
    </rPh>
    <phoneticPr fontId="1"/>
  </si>
  <si>
    <t>口座名義</t>
    <rPh sb="0" eb="4">
      <t>コウザメイギ</t>
    </rPh>
    <phoneticPr fontId="1"/>
  </si>
  <si>
    <r>
      <t>補助事業者</t>
    </r>
    <r>
      <rPr>
        <vertAlign val="superscript"/>
        <sz val="11"/>
        <rFont val="ＭＳ 明朝"/>
        <family val="1"/>
        <charset val="128"/>
      </rPr>
      <t>注１</t>
    </r>
    <rPh sb="5" eb="6">
      <t>チュウ</t>
    </rPh>
    <phoneticPr fontId="1"/>
  </si>
  <si>
    <t>3桁</t>
    <rPh sb="1" eb="2">
      <t>ケタ</t>
    </rPh>
    <phoneticPr fontId="1"/>
  </si>
  <si>
    <t>-</t>
    <phoneticPr fontId="1"/>
  </si>
  <si>
    <t>－</t>
    <phoneticPr fontId="1"/>
  </si>
  <si>
    <t>住所</t>
    <rPh sb="0" eb="2">
      <t>ジュウショ</t>
    </rPh>
    <phoneticPr fontId="1"/>
  </si>
  <si>
    <t>〒</t>
    <phoneticPr fontId="1"/>
  </si>
  <si>
    <t>-</t>
    <phoneticPr fontId="1"/>
  </si>
  <si>
    <t>責任者
連絡先</t>
    <rPh sb="0" eb="3">
      <t>セキニンシャ</t>
    </rPh>
    <rPh sb="4" eb="7">
      <t>レンラクサキ</t>
    </rPh>
    <phoneticPr fontId="1"/>
  </si>
  <si>
    <t>担当者
連絡先</t>
    <rPh sb="0" eb="3">
      <t>タントウシャ</t>
    </rPh>
    <rPh sb="4" eb="7">
      <t>レンラクサキ</t>
    </rPh>
    <phoneticPr fontId="1"/>
  </si>
  <si>
    <t>識別番号</t>
    <rPh sb="0" eb="4">
      <t>シキベツバンゴウ</t>
    </rPh>
    <phoneticPr fontId="1"/>
  </si>
  <si>
    <t>-</t>
    <phoneticPr fontId="1"/>
  </si>
  <si>
    <t>貸渡し先（リースの場合）</t>
  </si>
  <si>
    <t>バッテリーサイズ</t>
    <phoneticPr fontId="1"/>
  </si>
  <si>
    <t>完了実績報告書用Excelデータシート</t>
    <rPh sb="0" eb="7">
      <t>カンリョウジッセキホウコクショ</t>
    </rPh>
    <rPh sb="7" eb="8">
      <t>ヨウ</t>
    </rPh>
    <phoneticPr fontId="1"/>
  </si>
  <si>
    <t>色のセルに必要項目を入力してください。</t>
    <rPh sb="0" eb="1">
      <t>イロ</t>
    </rPh>
    <rPh sb="5" eb="9">
      <t>ヒツヨウコウモク</t>
    </rPh>
    <rPh sb="10" eb="12">
      <t>ニュウリョク</t>
    </rPh>
    <phoneticPr fontId="1"/>
  </si>
  <si>
    <t>注10　同じ型式で事業用と自家用の両方を申請の場合は基準額が違うでこの様式は分けて記入すること。</t>
    <rPh sb="0" eb="1">
      <t>チュウ</t>
    </rPh>
    <rPh sb="4" eb="5">
      <t>オナ</t>
    </rPh>
    <rPh sb="6" eb="8">
      <t>カタシキ</t>
    </rPh>
    <rPh sb="9" eb="12">
      <t>ジギョウヨウ</t>
    </rPh>
    <rPh sb="13" eb="16">
      <t>ジカヨウ</t>
    </rPh>
    <rPh sb="17" eb="19">
      <t>リョウホウ</t>
    </rPh>
    <rPh sb="20" eb="22">
      <t>シンセイ</t>
    </rPh>
    <rPh sb="23" eb="25">
      <t>バアイ</t>
    </rPh>
    <rPh sb="26" eb="29">
      <t>キジュンガク</t>
    </rPh>
    <rPh sb="30" eb="31">
      <t>チガ</t>
    </rPh>
    <rPh sb="35" eb="37">
      <t>ヨウシキ</t>
    </rPh>
    <rPh sb="38" eb="39">
      <t>ワ</t>
    </rPh>
    <rPh sb="41" eb="43">
      <t>キニュウ</t>
    </rPh>
    <phoneticPr fontId="1"/>
  </si>
  <si>
    <t>注７　補助対象経費は車両代の諸経費、消費税は含まない。</t>
    <phoneticPr fontId="1"/>
  </si>
  <si>
    <t>FAX番号</t>
    <phoneticPr fontId="1"/>
  </si>
  <si>
    <t>FAX番号</t>
    <rPh sb="3" eb="5">
      <t>バンゴウ</t>
    </rPh>
    <phoneticPr fontId="1"/>
  </si>
  <si>
    <t>1車台番号目</t>
    <rPh sb="1" eb="5">
      <t>シャダイバンゴウ</t>
    </rPh>
    <rPh sb="5" eb="6">
      <t>メ</t>
    </rPh>
    <phoneticPr fontId="1"/>
  </si>
  <si>
    <t>車両の情報・所要経費</t>
    <rPh sb="0" eb="2">
      <t>シャリョウ</t>
    </rPh>
    <rPh sb="3" eb="5">
      <t>ジョウホウ</t>
    </rPh>
    <rPh sb="6" eb="10">
      <t>ショヨウケイヒ</t>
    </rPh>
    <phoneticPr fontId="1"/>
  </si>
  <si>
    <t>1台目</t>
    <rPh sb="1" eb="3">
      <t>ダイメ</t>
    </rPh>
    <phoneticPr fontId="1"/>
  </si>
  <si>
    <t>2台目</t>
    <rPh sb="1" eb="3">
      <t>ダイメ</t>
    </rPh>
    <phoneticPr fontId="1"/>
  </si>
  <si>
    <t>3台目</t>
    <rPh sb="1" eb="3">
      <t>ダイメ</t>
    </rPh>
    <phoneticPr fontId="1"/>
  </si>
  <si>
    <t>4台目</t>
    <rPh sb="1" eb="3">
      <t>ダイメ</t>
    </rPh>
    <phoneticPr fontId="1"/>
  </si>
  <si>
    <t>5台目</t>
    <rPh sb="1" eb="3">
      <t>ダイメ</t>
    </rPh>
    <phoneticPr fontId="1"/>
  </si>
  <si>
    <t>6台目</t>
    <rPh sb="1" eb="3">
      <t>ダイメ</t>
    </rPh>
    <phoneticPr fontId="1"/>
  </si>
  <si>
    <t>7台目</t>
    <rPh sb="1" eb="3">
      <t>ダイメ</t>
    </rPh>
    <phoneticPr fontId="1"/>
  </si>
  <si>
    <t>8台目</t>
    <rPh sb="1" eb="3">
      <t>ダイメ</t>
    </rPh>
    <phoneticPr fontId="1"/>
  </si>
  <si>
    <t>9台目</t>
    <rPh sb="1" eb="3">
      <t>ダイメ</t>
    </rPh>
    <phoneticPr fontId="1"/>
  </si>
  <si>
    <t>10台目</t>
    <rPh sb="2" eb="4">
      <t>ダイメ</t>
    </rPh>
    <phoneticPr fontId="1"/>
  </si>
  <si>
    <t>車台番号</t>
    <rPh sb="0" eb="4">
      <t>シャダイバンゴウ</t>
    </rPh>
    <phoneticPr fontId="1"/>
  </si>
  <si>
    <t>補助対象経費</t>
    <rPh sb="0" eb="4">
      <t>ホジョ</t>
    </rPh>
    <rPh sb="4" eb="6">
      <t>ケイヒ</t>
    </rPh>
    <phoneticPr fontId="1"/>
  </si>
  <si>
    <t>★補助対象経費
（補助対象車両価格（1台分））</t>
    <rPh sb="1" eb="7">
      <t>ホジョタイショウケイヒ</t>
    </rPh>
    <rPh sb="9" eb="13">
      <t>ホジョタイショウ</t>
    </rPh>
    <rPh sb="13" eb="17">
      <t>シャリョウカカク</t>
    </rPh>
    <rPh sb="19" eb="20">
      <t>ダイ</t>
    </rPh>
    <rPh sb="20" eb="21">
      <t>ブン</t>
    </rPh>
    <phoneticPr fontId="1"/>
  </si>
  <si>
    <t>合計</t>
    <rPh sb="0" eb="2">
      <t>ゴウケイ</t>
    </rPh>
    <phoneticPr fontId="1"/>
  </si>
  <si>
    <t>補助金交付決定額</t>
    <rPh sb="0" eb="5">
      <t>ホジョキ</t>
    </rPh>
    <rPh sb="5" eb="8">
      <t>ケッテイガク</t>
    </rPh>
    <phoneticPr fontId="1"/>
  </si>
  <si>
    <t>1型式目</t>
    <rPh sb="1" eb="4">
      <t>カタシキメ</t>
    </rPh>
    <phoneticPr fontId="1"/>
  </si>
  <si>
    <t>台数</t>
    <rPh sb="0" eb="2">
      <t>ダイスウ</t>
    </rPh>
    <phoneticPr fontId="1"/>
  </si>
  <si>
    <t>１型式目</t>
    <rPh sb="1" eb="4">
      <t>カタシキメ</t>
    </rPh>
    <phoneticPr fontId="1"/>
  </si>
  <si>
    <t>２型式目</t>
    <rPh sb="1" eb="4">
      <t>カタシキメ</t>
    </rPh>
    <phoneticPr fontId="1"/>
  </si>
  <si>
    <t>３型式目</t>
    <rPh sb="1" eb="4">
      <t>カタシキメ</t>
    </rPh>
    <phoneticPr fontId="1"/>
  </si>
  <si>
    <t>４型式目</t>
    <rPh sb="1" eb="4">
      <t>カタシキメ</t>
    </rPh>
    <phoneticPr fontId="1"/>
  </si>
  <si>
    <t>５型式目</t>
    <rPh sb="1" eb="4">
      <t>カタシキメ</t>
    </rPh>
    <phoneticPr fontId="1"/>
  </si>
  <si>
    <t>６型式目</t>
    <rPh sb="1" eb="4">
      <t>カタシキメ</t>
    </rPh>
    <phoneticPr fontId="1"/>
  </si>
  <si>
    <t>※同じ型式でも事業用と自家用は別の様式で申請してください。</t>
    <rPh sb="1" eb="2">
      <t>オナ</t>
    </rPh>
    <rPh sb="3" eb="5">
      <t>カタシキ</t>
    </rPh>
    <rPh sb="7" eb="10">
      <t>ジギョウヨウ</t>
    </rPh>
    <rPh sb="11" eb="14">
      <t>ジカヨウ</t>
    </rPh>
    <rPh sb="15" eb="16">
      <t>ベツ</t>
    </rPh>
    <rPh sb="17" eb="19">
      <t>ヨウシキ</t>
    </rPh>
    <rPh sb="20" eb="22">
      <t>シンセイ</t>
    </rPh>
    <phoneticPr fontId="1"/>
  </si>
  <si>
    <t>７型式目</t>
    <rPh sb="1" eb="4">
      <t>カタシキメ</t>
    </rPh>
    <phoneticPr fontId="1"/>
  </si>
  <si>
    <t>※10型式以上ある場合は、お問い合わせください。</t>
    <rPh sb="3" eb="5">
      <t>カタシキ</t>
    </rPh>
    <rPh sb="5" eb="7">
      <t>イジョウ</t>
    </rPh>
    <rPh sb="9" eb="11">
      <t>バアイ</t>
    </rPh>
    <rPh sb="14" eb="15">
      <t>ト</t>
    </rPh>
    <rPh sb="16" eb="17">
      <t>ア</t>
    </rPh>
    <phoneticPr fontId="1"/>
  </si>
  <si>
    <t>８型式目</t>
    <rPh sb="1" eb="4">
      <t>カタシキメ</t>
    </rPh>
    <phoneticPr fontId="1"/>
  </si>
  <si>
    <t>９型式目</t>
    <rPh sb="1" eb="4">
      <t>カタシキメ</t>
    </rPh>
    <phoneticPr fontId="1"/>
  </si>
  <si>
    <t>１０型式目</t>
    <rPh sb="2" eb="5">
      <t>カタシキメ</t>
    </rPh>
    <phoneticPr fontId="1"/>
  </si>
  <si>
    <t>★補助金交付決定額（1台分）</t>
    <rPh sb="1" eb="9">
      <t>ホジョキンコウフケッテイガク</t>
    </rPh>
    <rPh sb="11" eb="13">
      <t>ダイブン</t>
    </rPh>
    <phoneticPr fontId="1"/>
  </si>
  <si>
    <t>住所 〒</t>
    <rPh sb="0" eb="2">
      <t>ジュウショ</t>
    </rPh>
    <phoneticPr fontId="1"/>
  </si>
  <si>
    <r>
      <t>本Excelデータシートの必要項目を記入すると、</t>
    </r>
    <r>
      <rPr>
        <b/>
        <sz val="11"/>
        <color rgb="FFFF0000"/>
        <rFont val="游ゴシック"/>
        <family val="3"/>
        <charset val="128"/>
        <scheme val="minor"/>
      </rPr>
      <t>様式第11（完了実績報告書）</t>
    </r>
    <r>
      <rPr>
        <b/>
        <sz val="11"/>
        <color theme="1"/>
        <rFont val="游ゴシック"/>
        <family val="3"/>
        <charset val="128"/>
        <scheme val="minor"/>
      </rPr>
      <t>・</t>
    </r>
    <r>
      <rPr>
        <b/>
        <sz val="11"/>
        <color theme="8" tint="-0.249977111117893"/>
        <rFont val="游ゴシック"/>
        <family val="3"/>
        <charset val="128"/>
        <scheme val="minor"/>
      </rPr>
      <t>様式第11（別紙1）</t>
    </r>
    <r>
      <rPr>
        <b/>
        <sz val="11"/>
        <color theme="1"/>
        <rFont val="游ゴシック"/>
        <family val="3"/>
        <charset val="128"/>
        <scheme val="minor"/>
      </rPr>
      <t>・</t>
    </r>
    <r>
      <rPr>
        <b/>
        <sz val="11"/>
        <color rgb="FF009900"/>
        <rFont val="游ゴシック"/>
        <family val="3"/>
        <charset val="128"/>
        <scheme val="minor"/>
      </rPr>
      <t>様式第11（別紙2）・</t>
    </r>
    <r>
      <rPr>
        <b/>
        <sz val="11"/>
        <color theme="5" tint="-0.249977111117893"/>
        <rFont val="游ゴシック"/>
        <family val="3"/>
        <charset val="128"/>
        <scheme val="minor"/>
      </rPr>
      <t>様式第１３（第１３条関係）</t>
    </r>
    <r>
      <rPr>
        <sz val="11"/>
        <color theme="1"/>
        <rFont val="游ゴシック"/>
        <family val="2"/>
        <charset val="128"/>
        <scheme val="minor"/>
      </rPr>
      <t>が自動作成されます</t>
    </r>
    <rPh sb="0" eb="1">
      <t>ホン</t>
    </rPh>
    <rPh sb="13" eb="15">
      <t>ヒツヨウ</t>
    </rPh>
    <rPh sb="15" eb="17">
      <t>コウモク</t>
    </rPh>
    <rPh sb="18" eb="20">
      <t>キニュウ</t>
    </rPh>
    <phoneticPr fontId="1"/>
  </si>
  <si>
    <t>フリガナ</t>
    <phoneticPr fontId="1"/>
  </si>
  <si>
    <t>交付申請額</t>
    <phoneticPr fontId="1"/>
  </si>
  <si>
    <t>交付申請額（請求額）</t>
    <rPh sb="0" eb="5">
      <t>コウフシンセイガク</t>
    </rPh>
    <rPh sb="6" eb="9">
      <t>セイキュウガク</t>
    </rPh>
    <phoneticPr fontId="1"/>
  </si>
  <si>
    <t>円</t>
    <rPh sb="0" eb="1">
      <t>エン</t>
    </rPh>
    <phoneticPr fontId="1"/>
  </si>
  <si>
    <t>車名（会社名）</t>
    <rPh sb="0" eb="2">
      <t>シャメイ</t>
    </rPh>
    <rPh sb="3" eb="6">
      <t>カイシャメイ</t>
    </rPh>
    <phoneticPr fontId="1"/>
  </si>
  <si>
    <t>用途区分</t>
    <rPh sb="0" eb="4">
      <t>ヨウトクブン</t>
    </rPh>
    <phoneticPr fontId="1"/>
  </si>
  <si>
    <t>不明</t>
    <rPh sb="0" eb="2">
      <t>フメイ</t>
    </rPh>
    <phoneticPr fontId="1"/>
  </si>
  <si>
    <t>三菱</t>
    <rPh sb="0" eb="2">
      <t>ミツビシ</t>
    </rPh>
    <phoneticPr fontId="1"/>
  </si>
  <si>
    <t>日野</t>
    <rPh sb="0" eb="2">
      <t>ヒノ</t>
    </rPh>
    <phoneticPr fontId="1"/>
  </si>
  <si>
    <t>いすゞ</t>
    <phoneticPr fontId="1"/>
  </si>
  <si>
    <t>F1VS</t>
    <phoneticPr fontId="1"/>
  </si>
  <si>
    <t>F1TS</t>
    <phoneticPr fontId="1"/>
  </si>
  <si>
    <t>デュトロZ EV</t>
    <phoneticPr fontId="1"/>
  </si>
  <si>
    <t>eCanter</t>
    <phoneticPr fontId="1"/>
  </si>
  <si>
    <t>エルフEV</t>
    <phoneticPr fontId="1"/>
  </si>
  <si>
    <t>フォロフライ株式会社</t>
    <rPh sb="6" eb="10">
      <t>カブシキガイシャ</t>
    </rPh>
    <phoneticPr fontId="1"/>
  </si>
  <si>
    <t>ASF株式会社</t>
    <rPh sb="3" eb="5">
      <t>カブシキ</t>
    </rPh>
    <rPh sb="5" eb="7">
      <t>カイシャ</t>
    </rPh>
    <phoneticPr fontId="1"/>
  </si>
  <si>
    <t>三菱自動車工業株式会社</t>
    <rPh sb="0" eb="5">
      <t>ミツビシジドウシャ</t>
    </rPh>
    <rPh sb="5" eb="7">
      <t>コウギョウ</t>
    </rPh>
    <rPh sb="7" eb="11">
      <t>カブシキガイシャ</t>
    </rPh>
    <phoneticPr fontId="1"/>
  </si>
  <si>
    <t>日野自動車株式会社</t>
    <rPh sb="0" eb="5">
      <t>ヒノジドウシャ</t>
    </rPh>
    <rPh sb="5" eb="9">
      <t>カブシキガイシャ</t>
    </rPh>
    <phoneticPr fontId="1"/>
  </si>
  <si>
    <t>三菱ふそうトラック・バス株式会社</t>
    <rPh sb="0" eb="2">
      <t>ミツビシ</t>
    </rPh>
    <rPh sb="12" eb="16">
      <t>カブシキガイシャ</t>
    </rPh>
    <phoneticPr fontId="1"/>
  </si>
  <si>
    <t>いすゞ自動車株式会社</t>
    <rPh sb="3" eb="6">
      <t>ジドウシャ</t>
    </rPh>
    <rPh sb="6" eb="10">
      <t>カブシキガイシャ</t>
    </rPh>
    <phoneticPr fontId="1"/>
  </si>
  <si>
    <t>F1VS</t>
    <phoneticPr fontId="1"/>
  </si>
  <si>
    <t>ASF2.0</t>
    <phoneticPr fontId="1"/>
  </si>
  <si>
    <t>デュトロZ EV</t>
    <phoneticPr fontId="1"/>
  </si>
  <si>
    <t>eCanter</t>
    <phoneticPr fontId="1"/>
  </si>
  <si>
    <t>エルフEV</t>
    <phoneticPr fontId="1"/>
  </si>
  <si>
    <t>F1TS</t>
    <phoneticPr fontId="1"/>
  </si>
  <si>
    <t>交付決定日（西暦）</t>
    <rPh sb="0" eb="2">
      <t>コウフ</t>
    </rPh>
    <rPh sb="2" eb="4">
      <t>ケッテイ</t>
    </rPh>
    <rPh sb="4" eb="5">
      <t>ビ</t>
    </rPh>
    <rPh sb="6" eb="8">
      <t>セイレキ</t>
    </rPh>
    <phoneticPr fontId="1"/>
  </si>
  <si>
    <t>F1VS</t>
    <phoneticPr fontId="1"/>
  </si>
  <si>
    <t>fumei</t>
    <phoneticPr fontId="1"/>
  </si>
  <si>
    <t>事業用</t>
    <rPh sb="0" eb="3">
      <t>ジギョウヨウ</t>
    </rPh>
    <phoneticPr fontId="1"/>
  </si>
  <si>
    <t>自家用</t>
    <rPh sb="0" eb="3">
      <t>ジカヨウ</t>
    </rPh>
    <phoneticPr fontId="1"/>
  </si>
  <si>
    <t>F1TS</t>
    <phoneticPr fontId="1"/>
  </si>
  <si>
    <t>ASF株式会社</t>
    <rPh sb="3" eb="7">
      <t>カブシキガイシャ</t>
    </rPh>
    <phoneticPr fontId="1"/>
  </si>
  <si>
    <t>ASF2.0</t>
    <phoneticPr fontId="1"/>
  </si>
  <si>
    <t>三菱自動車工業株式会社</t>
    <rPh sb="0" eb="7">
      <t>ミツビシジドウシャコウギョウ</t>
    </rPh>
    <rPh sb="7" eb="11">
      <t>カブシキガイシャ</t>
    </rPh>
    <phoneticPr fontId="1"/>
  </si>
  <si>
    <t>ZAB</t>
    <phoneticPr fontId="1"/>
  </si>
  <si>
    <t>U68VHLDDD</t>
    <phoneticPr fontId="1"/>
  </si>
  <si>
    <t>U68VHLDDA</t>
    <phoneticPr fontId="1"/>
  </si>
  <si>
    <t>デュトロZ EV</t>
    <phoneticPr fontId="1"/>
  </si>
  <si>
    <t>XED100V</t>
    <phoneticPr fontId="1"/>
  </si>
  <si>
    <t>XED100</t>
    <phoneticPr fontId="1"/>
  </si>
  <si>
    <t>eCanter</t>
    <phoneticPr fontId="1"/>
  </si>
  <si>
    <t>FEAVK</t>
    <phoneticPr fontId="1"/>
  </si>
  <si>
    <t>S</t>
    <phoneticPr fontId="1"/>
  </si>
  <si>
    <t>M</t>
    <phoneticPr fontId="1"/>
  </si>
  <si>
    <t>FEBVK</t>
    <phoneticPr fontId="1"/>
  </si>
  <si>
    <t>FEB8K</t>
    <phoneticPr fontId="1"/>
  </si>
  <si>
    <t>FEC9K</t>
    <phoneticPr fontId="1"/>
  </si>
  <si>
    <t>FED9K</t>
    <phoneticPr fontId="1"/>
  </si>
  <si>
    <t>FEB8U</t>
    <phoneticPr fontId="1"/>
  </si>
  <si>
    <t>2RG</t>
    <phoneticPr fontId="1"/>
  </si>
  <si>
    <t>FEB80改</t>
    <rPh sb="5" eb="6">
      <t>カイ</t>
    </rPh>
    <phoneticPr fontId="1"/>
  </si>
  <si>
    <t>2PG</t>
    <phoneticPr fontId="1"/>
  </si>
  <si>
    <t>FEBS0改</t>
    <rPh sb="5" eb="6">
      <t>カイ</t>
    </rPh>
    <phoneticPr fontId="1"/>
  </si>
  <si>
    <t>いすゞ自動車株式会社</t>
    <rPh sb="2" eb="6">
      <t>ズジドウシャ</t>
    </rPh>
    <rPh sb="6" eb="10">
      <t>カブシキガイシャ</t>
    </rPh>
    <phoneticPr fontId="1"/>
  </si>
  <si>
    <t>エルフEV</t>
    <phoneticPr fontId="1"/>
  </si>
  <si>
    <t>NJR48AF</t>
    <phoneticPr fontId="1"/>
  </si>
  <si>
    <t>NJR48AM</t>
    <phoneticPr fontId="1"/>
  </si>
  <si>
    <t>NLR48AM</t>
    <phoneticPr fontId="1"/>
  </si>
  <si>
    <t>NPR48AM</t>
    <phoneticPr fontId="1"/>
  </si>
  <si>
    <t>バッテリーサイズ</t>
    <phoneticPr fontId="1"/>
  </si>
  <si>
    <t>三菱</t>
    <rPh sb="0" eb="2">
      <t>ミツビシ</t>
    </rPh>
    <phoneticPr fontId="1"/>
  </si>
  <si>
    <t>日野</t>
    <rPh sb="0" eb="2">
      <t>ヒノ</t>
    </rPh>
    <phoneticPr fontId="1"/>
  </si>
  <si>
    <t>いすゞ</t>
    <phoneticPr fontId="1"/>
  </si>
  <si>
    <t>事業者名</t>
    <rPh sb="0" eb="3">
      <t>ジギョウシャ</t>
    </rPh>
    <rPh sb="3" eb="4">
      <t>メイ</t>
    </rPh>
    <phoneticPr fontId="1"/>
  </si>
  <si>
    <t>郵便番号</t>
    <rPh sb="0" eb="4">
      <t>ユウビンバンゴウ</t>
    </rPh>
    <phoneticPr fontId="1"/>
  </si>
  <si>
    <t>☆実施計画書</t>
    <rPh sb="1" eb="6">
      <t>ジッシケイカクショ</t>
    </rPh>
    <phoneticPr fontId="1"/>
  </si>
  <si>
    <t>注1 規程第３条第３項の規定に基づき共同で交付申請した場合は、代表事業者が請求すること。</t>
    <phoneticPr fontId="1"/>
  </si>
  <si>
    <t>注2 本様式で記載に誤り等が有った場合は、様式第１１で使用した押印と同じ印で修正する。（金額以外）</t>
    <rPh sb="4" eb="6">
      <t>ヨウシキ</t>
    </rPh>
    <rPh sb="27" eb="29">
      <t>シヨウ</t>
    </rPh>
    <rPh sb="31" eb="33">
      <t>オウイン</t>
    </rPh>
    <rPh sb="34" eb="35">
      <t>オナ</t>
    </rPh>
    <rPh sb="36" eb="37">
      <t>イン</t>
    </rPh>
    <rPh sb="44" eb="48">
      <t>キンガクイガイ</t>
    </rPh>
    <phoneticPr fontId="1"/>
  </si>
  <si>
    <t>注２　申請番号とは様式第３の交付決定通知書に付した申請番号。</t>
    <phoneticPr fontId="1"/>
  </si>
  <si>
    <t>注４　補助対象車両が複数台有る場合は様式第１１（別紙１）の金額の台数分の合計金額。</t>
    <phoneticPr fontId="1"/>
  </si>
  <si>
    <r>
      <t xml:space="preserve">補助対象車両
</t>
    </r>
    <r>
      <rPr>
        <sz val="10"/>
        <color theme="1"/>
        <rFont val="ＭＳ Ｐ明朝"/>
        <family val="1"/>
        <charset val="128"/>
      </rPr>
      <t>（＊該当項目に〇を付す）</t>
    </r>
    <rPh sb="0" eb="2">
      <t>ホジョ</t>
    </rPh>
    <rPh sb="2" eb="4">
      <t>タイショウ</t>
    </rPh>
    <rPh sb="4" eb="6">
      <t>シャリョウ</t>
    </rPh>
    <rPh sb="9" eb="11">
      <t>ガイトウ</t>
    </rPh>
    <rPh sb="11" eb="13">
      <t>コウモク</t>
    </rPh>
    <rPh sb="16" eb="17">
      <t>フ</t>
    </rPh>
    <phoneticPr fontId="1"/>
  </si>
  <si>
    <t>－</t>
    <phoneticPr fontId="1"/>
  </si>
  <si>
    <r>
      <t>バッテリーサイズ等</t>
    </r>
    <r>
      <rPr>
        <vertAlign val="superscript"/>
        <sz val="12"/>
        <color theme="1"/>
        <rFont val="游ゴシック"/>
        <family val="3"/>
        <charset val="128"/>
        <scheme val="minor"/>
      </rPr>
      <t>注12</t>
    </r>
    <rPh sb="8" eb="9">
      <t>ナド</t>
    </rPh>
    <rPh sb="9" eb="10">
      <t>チュウ</t>
    </rPh>
    <phoneticPr fontId="1"/>
  </si>
  <si>
    <t>注11　本書式で記載に誤記入等が有った場合は、様式第1又は様式第11の捨印にて修正する。（金額以外）</t>
    <rPh sb="0" eb="1">
      <t>チュウ</t>
    </rPh>
    <rPh sb="4" eb="6">
      <t>ホンショ</t>
    </rPh>
    <rPh sb="6" eb="7">
      <t>シキ</t>
    </rPh>
    <rPh sb="8" eb="10">
      <t>キサイ</t>
    </rPh>
    <rPh sb="11" eb="14">
      <t>ゴキニュウ</t>
    </rPh>
    <rPh sb="14" eb="15">
      <t>ナド</t>
    </rPh>
    <rPh sb="16" eb="17">
      <t>ア</t>
    </rPh>
    <rPh sb="19" eb="21">
      <t>バアイ</t>
    </rPh>
    <rPh sb="23" eb="25">
      <t>ヨウシキ</t>
    </rPh>
    <rPh sb="25" eb="26">
      <t>ダイ</t>
    </rPh>
    <rPh sb="27" eb="28">
      <t>マタ</t>
    </rPh>
    <rPh sb="29" eb="31">
      <t>ヨウシキ</t>
    </rPh>
    <rPh sb="31" eb="32">
      <t>ダイ</t>
    </rPh>
    <rPh sb="35" eb="37">
      <t>ステイン</t>
    </rPh>
    <rPh sb="39" eb="41">
      <t>シュウセイ</t>
    </rPh>
    <rPh sb="45" eb="47">
      <t>キンガク</t>
    </rPh>
    <rPh sb="47" eb="49">
      <t>イガイ</t>
    </rPh>
    <phoneticPr fontId="1"/>
  </si>
  <si>
    <t>注12　バッテリーサイズ等で基準額が異なる場合は記入する。</t>
    <rPh sb="0" eb="1">
      <t>チュウ</t>
    </rPh>
    <rPh sb="12" eb="13">
      <t>ナド</t>
    </rPh>
    <rPh sb="14" eb="16">
      <t>キジュン</t>
    </rPh>
    <rPh sb="16" eb="17">
      <t>ガク</t>
    </rPh>
    <rPh sb="18" eb="19">
      <t>コト</t>
    </rPh>
    <rPh sb="21" eb="23">
      <t>バアイ</t>
    </rPh>
    <rPh sb="24" eb="26">
      <t>キニュウ</t>
    </rPh>
    <phoneticPr fontId="1"/>
  </si>
  <si>
    <t>-</t>
    <phoneticPr fontId="1"/>
  </si>
  <si>
    <r>
      <t>バッテリーサイズ等</t>
    </r>
    <r>
      <rPr>
        <vertAlign val="superscript"/>
        <sz val="12"/>
        <color theme="1"/>
        <rFont val="ＭＳ Ｐ明朝"/>
        <family val="1"/>
        <charset val="128"/>
      </rPr>
      <t>注10</t>
    </r>
    <rPh sb="8" eb="9">
      <t>ナド</t>
    </rPh>
    <rPh sb="9" eb="10">
      <t>チュウ</t>
    </rPh>
    <phoneticPr fontId="1"/>
  </si>
  <si>
    <t>注９　本書式の記入で誤記入があった場合は、様式第11の捨印にて修正する。（金額以外）</t>
    <rPh sb="0" eb="1">
      <t>チュウ</t>
    </rPh>
    <rPh sb="3" eb="5">
      <t>ホンショ</t>
    </rPh>
    <rPh sb="5" eb="6">
      <t>シキ</t>
    </rPh>
    <rPh sb="7" eb="9">
      <t>キニュウ</t>
    </rPh>
    <rPh sb="10" eb="13">
      <t>ゴキニュウ</t>
    </rPh>
    <rPh sb="17" eb="19">
      <t>バアイ</t>
    </rPh>
    <rPh sb="21" eb="23">
      <t>ヨウシキ</t>
    </rPh>
    <rPh sb="23" eb="24">
      <t>ダイ</t>
    </rPh>
    <rPh sb="27" eb="29">
      <t>ステイン</t>
    </rPh>
    <rPh sb="31" eb="33">
      <t>シュウセイ</t>
    </rPh>
    <rPh sb="37" eb="39">
      <t>キンガク</t>
    </rPh>
    <rPh sb="39" eb="41">
      <t>イガイ</t>
    </rPh>
    <phoneticPr fontId="1"/>
  </si>
  <si>
    <t>注１０　バッテリーサイズ等で基準額が異なる場合は記入する。</t>
    <rPh sb="0" eb="1">
      <t>チュウ</t>
    </rPh>
    <rPh sb="12" eb="13">
      <t>ナド</t>
    </rPh>
    <rPh sb="14" eb="16">
      <t>キジュン</t>
    </rPh>
    <rPh sb="16" eb="17">
      <t>ガク</t>
    </rPh>
    <rPh sb="18" eb="19">
      <t>コト</t>
    </rPh>
    <rPh sb="21" eb="23">
      <t>バアイ</t>
    </rPh>
    <rPh sb="24" eb="26">
      <t>キニュウ</t>
    </rPh>
    <phoneticPr fontId="1"/>
  </si>
  <si>
    <t>注１　計画の変更有無について〇を付す。完了実績報告時、無しの場合は補助対象車両以下の未記入可。</t>
    <rPh sb="0" eb="1">
      <t>チュウ</t>
    </rPh>
    <rPh sb="3" eb="5">
      <t>ケイカク</t>
    </rPh>
    <rPh sb="6" eb="8">
      <t>ヘンコウ</t>
    </rPh>
    <rPh sb="8" eb="10">
      <t>ウム</t>
    </rPh>
    <rPh sb="16" eb="17">
      <t>フ</t>
    </rPh>
    <rPh sb="19" eb="21">
      <t>カンリョウ</t>
    </rPh>
    <rPh sb="21" eb="23">
      <t>ジッセキ</t>
    </rPh>
    <rPh sb="23" eb="25">
      <t>ホウコク</t>
    </rPh>
    <rPh sb="25" eb="26">
      <t>ジ</t>
    </rPh>
    <rPh sb="27" eb="28">
      <t>ナ</t>
    </rPh>
    <rPh sb="30" eb="32">
      <t>バアイ</t>
    </rPh>
    <rPh sb="33" eb="37">
      <t>ホジョタイショウ</t>
    </rPh>
    <rPh sb="37" eb="39">
      <t>シャリョウ</t>
    </rPh>
    <rPh sb="39" eb="41">
      <t>イカ</t>
    </rPh>
    <rPh sb="42" eb="45">
      <t>ミキニュウ</t>
    </rPh>
    <rPh sb="45" eb="46">
      <t>カ</t>
    </rPh>
    <phoneticPr fontId="1"/>
  </si>
  <si>
    <t>注１　車台番号ごとに本様式（別紙1）を複数枚記載して添付する</t>
    <rPh sb="0" eb="1">
      <t>チュウ</t>
    </rPh>
    <rPh sb="3" eb="7">
      <t>シャダイバンゴウ</t>
    </rPh>
    <rPh sb="10" eb="11">
      <t>ホン</t>
    </rPh>
    <rPh sb="11" eb="13">
      <t>ヨウシキ</t>
    </rPh>
    <rPh sb="14" eb="16">
      <t>ベッシ</t>
    </rPh>
    <rPh sb="19" eb="21">
      <t>フクスウ</t>
    </rPh>
    <rPh sb="21" eb="22">
      <t>マイ</t>
    </rPh>
    <rPh sb="22" eb="24">
      <t>キサイ</t>
    </rPh>
    <rPh sb="26" eb="28">
      <t>テンプ</t>
    </rPh>
    <phoneticPr fontId="1"/>
  </si>
  <si>
    <t>注２　官公庁、地方公共団体、大学、研究機関等は　その名称を記入</t>
    <phoneticPr fontId="1"/>
  </si>
  <si>
    <t>注３　ＢＥＶ：電気自動車、ＰＨＥＶ：プラグインハイブリッド自動車、ＦＣＶ：燃料電池自動車</t>
    <phoneticPr fontId="1"/>
  </si>
  <si>
    <t>担当者（所属部署・職名・氏名）</t>
    <rPh sb="0" eb="3">
      <t>タントウシャ</t>
    </rPh>
    <rPh sb="4" eb="8">
      <t>ショゾクブショ</t>
    </rPh>
    <rPh sb="9" eb="11">
      <t>ショクメイ</t>
    </rPh>
    <rPh sb="12" eb="14">
      <t>シメイ</t>
    </rPh>
    <phoneticPr fontId="1"/>
  </si>
  <si>
    <t>確定通知日</t>
    <rPh sb="0" eb="2">
      <t>カクテイ</t>
    </rPh>
    <rPh sb="2" eb="4">
      <t>ツウチ</t>
    </rPh>
    <phoneticPr fontId="1"/>
  </si>
  <si>
    <t>交付額
確定通知番号</t>
    <phoneticPr fontId="1"/>
  </si>
  <si>
    <r>
      <t>補助事業の実績期間</t>
    </r>
    <r>
      <rPr>
        <vertAlign val="superscript"/>
        <sz val="12"/>
        <color theme="1"/>
        <rFont val="ＭＳ Ｐ明朝"/>
        <family val="1"/>
        <charset val="128"/>
      </rPr>
      <t>注5</t>
    </r>
    <rPh sb="0" eb="4">
      <t>ホジョジギョウ</t>
    </rPh>
    <rPh sb="5" eb="7">
      <t>ジッセキ</t>
    </rPh>
    <rPh sb="7" eb="9">
      <t>キカン</t>
    </rPh>
    <rPh sb="9" eb="10">
      <t>チュウ</t>
    </rPh>
    <phoneticPr fontId="1"/>
  </si>
  <si>
    <t>注３　補助対象経費は車両代の諸経費、消費税は含まない。</t>
    <rPh sb="0" eb="1">
      <t>チュウ</t>
    </rPh>
    <rPh sb="3" eb="5">
      <t>ホジョ</t>
    </rPh>
    <rPh sb="5" eb="7">
      <t>タイショウ</t>
    </rPh>
    <rPh sb="7" eb="9">
      <t>ケイヒ</t>
    </rPh>
    <rPh sb="10" eb="12">
      <t>シャリョウ</t>
    </rPh>
    <rPh sb="12" eb="13">
      <t>ダイ</t>
    </rPh>
    <rPh sb="14" eb="17">
      <t>ショケイヒ</t>
    </rPh>
    <rPh sb="18" eb="21">
      <t>ショウヒゼイ</t>
    </rPh>
    <rPh sb="22" eb="23">
      <t>フク</t>
    </rPh>
    <phoneticPr fontId="1"/>
  </si>
  <si>
    <r>
      <t>交付申請額</t>
    </r>
    <r>
      <rPr>
        <vertAlign val="superscript"/>
        <sz val="11"/>
        <color theme="1"/>
        <rFont val="游ゴシック"/>
        <family val="3"/>
        <charset val="128"/>
        <scheme val="minor"/>
      </rPr>
      <t>注８</t>
    </r>
    <rPh sb="0" eb="2">
      <t>コウフ</t>
    </rPh>
    <rPh sb="2" eb="4">
      <t>シンセイ</t>
    </rPh>
    <rPh sb="4" eb="5">
      <t>ガク</t>
    </rPh>
    <rPh sb="5" eb="6">
      <t>チュウ</t>
    </rPh>
    <phoneticPr fontId="1"/>
  </si>
  <si>
    <r>
      <t>基準額/台</t>
    </r>
    <r>
      <rPr>
        <vertAlign val="superscript"/>
        <sz val="11"/>
        <rFont val="游ゴシック"/>
        <family val="3"/>
        <charset val="128"/>
        <scheme val="minor"/>
      </rPr>
      <t>注７</t>
    </r>
    <rPh sb="0" eb="3">
      <t>キジュンガク</t>
    </rPh>
    <rPh sb="5" eb="6">
      <t>チュウ</t>
    </rPh>
    <phoneticPr fontId="1"/>
  </si>
  <si>
    <r>
      <t>種　類</t>
    </r>
    <r>
      <rPr>
        <vertAlign val="superscript"/>
        <sz val="12"/>
        <color theme="1"/>
        <rFont val="游ゴシック"/>
        <family val="3"/>
        <charset val="128"/>
        <scheme val="minor"/>
      </rPr>
      <t>注３</t>
    </r>
    <rPh sb="3" eb="4">
      <t>チュウ</t>
    </rPh>
    <phoneticPr fontId="1"/>
  </si>
  <si>
    <r>
      <t>区　分</t>
    </r>
    <r>
      <rPr>
        <vertAlign val="superscript"/>
        <sz val="12"/>
        <color theme="1"/>
        <rFont val="游ゴシック"/>
        <family val="3"/>
        <charset val="128"/>
        <scheme val="minor"/>
      </rPr>
      <t>注４</t>
    </r>
    <rPh sb="3" eb="4">
      <t>チュウ</t>
    </rPh>
    <phoneticPr fontId="1"/>
  </si>
  <si>
    <t>補助金の交付決定申請額</t>
    <rPh sb="6" eb="8">
      <t>ケッテイ</t>
    </rPh>
    <phoneticPr fontId="1"/>
  </si>
  <si>
    <r>
      <t>様式第１１（別紙１）に記載（６）の合計金額</t>
    </r>
    <r>
      <rPr>
        <vertAlign val="superscript"/>
        <sz val="12"/>
        <color theme="1"/>
        <rFont val="ＭＳ Ｐ明朝"/>
        <family val="1"/>
        <charset val="128"/>
      </rPr>
      <t>注４</t>
    </r>
    <phoneticPr fontId="1"/>
  </si>
  <si>
    <t>▼使用者氏名＆住所</t>
    <rPh sb="1" eb="4">
      <t>シヨウシャ</t>
    </rPh>
    <rPh sb="4" eb="6">
      <t>シメイ</t>
    </rPh>
    <rPh sb="7" eb="9">
      <t>ジュウショ</t>
    </rPh>
    <phoneticPr fontId="1"/>
  </si>
  <si>
    <t>▼通称名プルダウンリスト</t>
    <rPh sb="1" eb="4">
      <t>ツウショウメイ</t>
    </rPh>
    <phoneticPr fontId="1"/>
  </si>
  <si>
    <t>▼別紙1用Vlook式</t>
    <rPh sb="1" eb="3">
      <t>ベッシ</t>
    </rPh>
    <rPh sb="4" eb="5">
      <t>ヨウ</t>
    </rPh>
    <rPh sb="10" eb="11">
      <t>シキ</t>
    </rPh>
    <phoneticPr fontId="1"/>
  </si>
  <si>
    <t>▼別紙2用Vlook式</t>
    <rPh sb="1" eb="3">
      <t>ベッシ</t>
    </rPh>
    <rPh sb="4" eb="5">
      <t>ヨウ</t>
    </rPh>
    <rPh sb="10" eb="11">
      <t>シキ</t>
    </rPh>
    <phoneticPr fontId="1"/>
  </si>
  <si>
    <t>～</t>
    <phoneticPr fontId="1"/>
  </si>
  <si>
    <t>提出日（西暦）</t>
    <rPh sb="0" eb="3">
      <t>テイシュツビ</t>
    </rPh>
    <rPh sb="4" eb="6">
      <t>セイレキ</t>
    </rPh>
    <phoneticPr fontId="1"/>
  </si>
  <si>
    <t>☆上記以外の型式がある場合、様式第１(別紙２)を型式ごとに専用のExcelシートで作成。2型式目以降の「型式」「台数」「交付申請額」を下記表へ記入し、交付申請額（請求額）の合計を算出してください。</t>
    <rPh sb="1" eb="3">
      <t>ジョウキ</t>
    </rPh>
    <rPh sb="3" eb="5">
      <t>イガイ</t>
    </rPh>
    <rPh sb="6" eb="8">
      <t>カタシキ</t>
    </rPh>
    <rPh sb="11" eb="13">
      <t>バアイ</t>
    </rPh>
    <rPh sb="14" eb="17">
      <t>ヨウシキダイ</t>
    </rPh>
    <rPh sb="19" eb="21">
      <t>ベッシ</t>
    </rPh>
    <rPh sb="24" eb="26">
      <t>カタシキ</t>
    </rPh>
    <rPh sb="29" eb="31">
      <t>センヨウ</t>
    </rPh>
    <rPh sb="41" eb="43">
      <t>サクセイ</t>
    </rPh>
    <rPh sb="45" eb="48">
      <t>カタシキメ</t>
    </rPh>
    <rPh sb="48" eb="50">
      <t>イコウ</t>
    </rPh>
    <rPh sb="52" eb="54">
      <t>カタシキ</t>
    </rPh>
    <rPh sb="56" eb="58">
      <t>ダイスウ</t>
    </rPh>
    <rPh sb="60" eb="65">
      <t>コウフシンセイガク</t>
    </rPh>
    <rPh sb="67" eb="69">
      <t>カキ</t>
    </rPh>
    <rPh sb="69" eb="70">
      <t>ヒョウ</t>
    </rPh>
    <rPh sb="71" eb="73">
      <t>キニュウ</t>
    </rPh>
    <rPh sb="75" eb="80">
      <t>コウフシンセイガク</t>
    </rPh>
    <rPh sb="81" eb="84">
      <t>セイキュウガク</t>
    </rPh>
    <rPh sb="86" eb="88">
      <t>ゴウケイ</t>
    </rPh>
    <rPh sb="89" eb="91">
      <t>サンシュツ</t>
    </rPh>
    <phoneticPr fontId="1"/>
  </si>
  <si>
    <t>★上記以外に車両の申請がある場合、様式第11（別紙1）を車台番号毎に専用のExcelシートで作成。2台目以降の「車台番号」「補助対象経費」「補助金交付決定額」を下記の表へ入力し、合計金額を算出してください。</t>
    <rPh sb="1" eb="3">
      <t>ジョウキ</t>
    </rPh>
    <rPh sb="3" eb="5">
      <t>イガイ</t>
    </rPh>
    <rPh sb="6" eb="8">
      <t>シャリョウ</t>
    </rPh>
    <rPh sb="9" eb="11">
      <t>シンセイ</t>
    </rPh>
    <rPh sb="14" eb="16">
      <t>バアイ</t>
    </rPh>
    <rPh sb="17" eb="19">
      <t>ヨウシキ</t>
    </rPh>
    <rPh sb="19" eb="20">
      <t>ダイ</t>
    </rPh>
    <rPh sb="23" eb="25">
      <t>ベッシ</t>
    </rPh>
    <rPh sb="28" eb="32">
      <t>シャダイバンゴウ</t>
    </rPh>
    <rPh sb="32" eb="33">
      <t>ゴト</t>
    </rPh>
    <rPh sb="34" eb="36">
      <t>センヨウ</t>
    </rPh>
    <rPh sb="46" eb="48">
      <t>サクセイ</t>
    </rPh>
    <rPh sb="50" eb="52">
      <t>ダイメ</t>
    </rPh>
    <rPh sb="52" eb="54">
      <t>イコウ</t>
    </rPh>
    <rPh sb="56" eb="60">
      <t>シャダイバンゴウ</t>
    </rPh>
    <rPh sb="62" eb="68">
      <t>ホジョタイショウケイヒ</t>
    </rPh>
    <rPh sb="70" eb="78">
      <t>ホジョキンコウフケッテイガク</t>
    </rPh>
    <rPh sb="80" eb="82">
      <t>カキ</t>
    </rPh>
    <rPh sb="83" eb="84">
      <t>ヒョウ</t>
    </rPh>
    <rPh sb="85" eb="87">
      <t>ニュウリョク</t>
    </rPh>
    <rPh sb="89" eb="93">
      <t>ゴウケイキンガク</t>
    </rPh>
    <rPh sb="94" eb="96">
      <t>サンシュツ</t>
    </rPh>
    <phoneticPr fontId="1"/>
  </si>
  <si>
    <t>注５  交付決定日～完了実績報告書の提出日。</t>
    <rPh sb="6" eb="8">
      <t>ケッテイ</t>
    </rPh>
    <rPh sb="8" eb="9">
      <t>ヒ</t>
    </rPh>
    <rPh sb="10" eb="16">
      <t>カンリョウジッセキホウコク</t>
    </rPh>
    <rPh sb="16" eb="17">
      <t>ショ</t>
    </rPh>
    <rPh sb="18" eb="21">
      <t>テイシュツビ</t>
    </rPh>
    <phoneticPr fontId="1"/>
  </si>
  <si>
    <t>F1V</t>
    <phoneticPr fontId="1"/>
  </si>
  <si>
    <t>F1T</t>
    <phoneticPr fontId="1"/>
  </si>
  <si>
    <t>ELEMO-K</t>
    <phoneticPr fontId="1"/>
  </si>
  <si>
    <t>ELEMO</t>
    <phoneticPr fontId="1"/>
  </si>
  <si>
    <t>ELEMO-L</t>
    <phoneticPr fontId="1"/>
  </si>
  <si>
    <t>HWELECTRO株式会社</t>
    <rPh sb="9" eb="13">
      <t>カブシキガイシャ</t>
    </rPh>
    <phoneticPr fontId="1"/>
  </si>
  <si>
    <t>ELEMO-K</t>
    <phoneticPr fontId="1"/>
  </si>
  <si>
    <t>ELEMO</t>
    <phoneticPr fontId="1"/>
  </si>
  <si>
    <t>ELEMO-L</t>
    <phoneticPr fontId="1"/>
  </si>
  <si>
    <t>F1V</t>
    <phoneticPr fontId="1"/>
  </si>
  <si>
    <t>F1T</t>
    <phoneticPr fontId="1"/>
  </si>
  <si>
    <t>責任者（所属部署・職名）</t>
    <rPh sb="0" eb="3">
      <t>セキニンシャ</t>
    </rPh>
    <rPh sb="4" eb="6">
      <t>ショゾク</t>
    </rPh>
    <rPh sb="6" eb="8">
      <t>ブショ</t>
    </rPh>
    <rPh sb="9" eb="11">
      <t>ショクメイ</t>
    </rPh>
    <phoneticPr fontId="1"/>
  </si>
  <si>
    <t>責任者（氏名）</t>
    <rPh sb="0" eb="3">
      <t>セキニンシャ</t>
    </rPh>
    <rPh sb="4" eb="6">
      <t>シメイ</t>
    </rPh>
    <phoneticPr fontId="1"/>
  </si>
  <si>
    <t>担当者（所属部署・職名）</t>
    <rPh sb="0" eb="3">
      <t>タントウシャ</t>
    </rPh>
    <rPh sb="4" eb="6">
      <t>ショゾク</t>
    </rPh>
    <rPh sb="6" eb="8">
      <t>ブショ</t>
    </rPh>
    <rPh sb="9" eb="11">
      <t>ショクメイ</t>
    </rPh>
    <phoneticPr fontId="1"/>
  </si>
  <si>
    <t>担当者（氏名）</t>
    <rPh sb="0" eb="3">
      <t>タントウシャ</t>
    </rPh>
    <rPh sb="4" eb="6">
      <t>シメイ</t>
    </rPh>
    <phoneticPr fontId="1"/>
  </si>
  <si>
    <t>柳州五菱</t>
    <rPh sb="0" eb="1">
      <t>ヤナギ</t>
    </rPh>
    <rPh sb="1" eb="2">
      <t>シュウ</t>
    </rPh>
    <rPh sb="2" eb="3">
      <t>ゴ</t>
    </rPh>
    <rPh sb="3" eb="4">
      <t>リョウ</t>
    </rPh>
    <phoneticPr fontId="1"/>
  </si>
  <si>
    <t>ASF2.0</t>
    <phoneticPr fontId="1"/>
  </si>
  <si>
    <t>FC小型トラック</t>
    <rPh sb="2" eb="4">
      <t>コガタ</t>
    </rPh>
    <phoneticPr fontId="1"/>
  </si>
  <si>
    <t>トヨタ</t>
    <phoneticPr fontId="1"/>
  </si>
  <si>
    <t>FC小型トラック</t>
    <phoneticPr fontId="1"/>
  </si>
  <si>
    <t>トヨタ自動車株式会社</t>
    <rPh sb="3" eb="10">
      <t>ジドウシャカブシキガイシャ</t>
    </rPh>
    <phoneticPr fontId="1"/>
  </si>
  <si>
    <t>2RG</t>
    <phoneticPr fontId="1"/>
  </si>
  <si>
    <t>NPR88AN改</t>
    <rPh sb="7" eb="8">
      <t>カイ</t>
    </rPh>
    <phoneticPr fontId="1"/>
  </si>
  <si>
    <t>柳州五菱</t>
    <phoneticPr fontId="1"/>
  </si>
  <si>
    <t>DFSKまたは不明</t>
    <rPh sb="7" eb="9">
      <t>フメイ</t>
    </rPh>
    <phoneticPr fontId="1"/>
  </si>
  <si>
    <t>DFSKまたは不明</t>
    <phoneticPr fontId="1"/>
  </si>
  <si>
    <t>㊞※</t>
    <phoneticPr fontId="1"/>
  </si>
  <si>
    <t>OHKUMA-LV270L</t>
    <phoneticPr fontId="1"/>
  </si>
  <si>
    <t>MINICAB-MiEV2シーター</t>
  </si>
  <si>
    <t>MINICAB-MiEV4シーター</t>
  </si>
  <si>
    <t>アパテックモーターズ株式会社</t>
    <rPh sb="10" eb="14">
      <t>カブシキガイシャ</t>
    </rPh>
    <phoneticPr fontId="1"/>
  </si>
  <si>
    <t>OHKUMA-LV270L</t>
    <phoneticPr fontId="1"/>
  </si>
  <si>
    <t>MINICAB-MiEV2シーター</t>
    <phoneticPr fontId="1"/>
  </si>
  <si>
    <t>MINICAB-MiEV4シーター</t>
    <phoneticPr fontId="1"/>
  </si>
  <si>
    <t>U69VHLDDG</t>
    <phoneticPr fontId="1"/>
  </si>
  <si>
    <t>U69VHLDDF</t>
    <phoneticPr fontId="1"/>
  </si>
  <si>
    <t>不明</t>
    <rPh sb="0" eb="2">
      <t>フメイ</t>
    </rPh>
    <phoneticPr fontId="1"/>
  </si>
  <si>
    <t>▼別紙１通称名プルダウンリスト</t>
    <rPh sb="1" eb="3">
      <t>ベッシ</t>
    </rPh>
    <rPh sb="4" eb="7">
      <t>ツウショウメイ</t>
    </rPh>
    <phoneticPr fontId="1"/>
  </si>
  <si>
    <t>MINICAB-EV2シーター</t>
    <phoneticPr fontId="1"/>
  </si>
  <si>
    <t>MINICAB-EV4シーター</t>
    <phoneticPr fontId="1"/>
  </si>
  <si>
    <t>OHKUMA-TX200L</t>
    <phoneticPr fontId="1"/>
  </si>
  <si>
    <t>WS5040XXYBEV</t>
    <phoneticPr fontId="1"/>
  </si>
  <si>
    <t>エルフmio EV</t>
    <phoneticPr fontId="1"/>
  </si>
  <si>
    <t>OHKUMA-TX200L</t>
    <phoneticPr fontId="1"/>
  </si>
  <si>
    <t>諾亜建設株式会社</t>
    <rPh sb="1" eb="2">
      <t>ア</t>
    </rPh>
    <rPh sb="2" eb="4">
      <t>ケンセツ</t>
    </rPh>
    <rPh sb="4" eb="8">
      <t>カブシキガイシャ</t>
    </rPh>
    <phoneticPr fontId="1"/>
  </si>
  <si>
    <t>WS5040XXYBEV</t>
    <phoneticPr fontId="1"/>
  </si>
  <si>
    <t>諾亜建設株式会社</t>
    <phoneticPr fontId="1"/>
  </si>
  <si>
    <t>NHR48AF</t>
    <phoneticPr fontId="1"/>
  </si>
  <si>
    <r>
      <t>( 予定 ・ 実績）</t>
    </r>
    <r>
      <rPr>
        <sz val="8"/>
        <color theme="1"/>
        <rFont val="游ゴシック"/>
        <family val="3"/>
        <charset val="128"/>
        <scheme val="minor"/>
      </rPr>
      <t>注９</t>
    </r>
    <r>
      <rPr>
        <sz val="12"/>
        <color theme="1"/>
        <rFont val="游ゴシック"/>
        <family val="2"/>
        <charset val="128"/>
        <scheme val="minor"/>
      </rPr>
      <t>→</t>
    </r>
    <rPh sb="2" eb="4">
      <t>ヨテイ</t>
    </rPh>
    <rPh sb="7" eb="9">
      <t>ジッセキ</t>
    </rPh>
    <rPh sb="10" eb="11">
      <t>チュウ</t>
    </rPh>
    <phoneticPr fontId="1"/>
  </si>
  <si>
    <t>4月～R7年1月</t>
    <rPh sb="1" eb="2">
      <t>ガツ</t>
    </rPh>
    <rPh sb="5" eb="6">
      <t>ネン</t>
    </rPh>
    <rPh sb="7" eb="8">
      <t>ツキ</t>
    </rPh>
    <phoneticPr fontId="1"/>
  </si>
  <si>
    <t>４月～R7年1月</t>
    <rPh sb="1" eb="2">
      <t>ガツ</t>
    </rPh>
    <rPh sb="5" eb="6">
      <t>ネン</t>
    </rPh>
    <rPh sb="7" eb="8">
      <t>ガツ</t>
    </rPh>
    <phoneticPr fontId="1"/>
  </si>
  <si>
    <t>第６</t>
    <rPh sb="0" eb="1">
      <t>ダイ</t>
    </rPh>
    <phoneticPr fontId="1"/>
  </si>
  <si>
    <t>環補電番号</t>
    <rPh sb="0" eb="1">
      <t>ワ</t>
    </rPh>
    <rPh sb="1" eb="2">
      <t>ホ</t>
    </rPh>
    <rPh sb="2" eb="3">
      <t>デン</t>
    </rPh>
    <rPh sb="3" eb="5">
      <t>バンゴウ</t>
    </rPh>
    <phoneticPr fontId="1"/>
  </si>
  <si>
    <t>WA20VP</t>
    <phoneticPr fontId="1"/>
  </si>
  <si>
    <t>付け環補電第６-</t>
    <phoneticPr fontId="1"/>
  </si>
  <si>
    <r>
      <t>※車台番号毎に提出。車両が1台以上申請がある場合は2台目以降を</t>
    </r>
    <r>
      <rPr>
        <b/>
        <u/>
        <sz val="9"/>
        <color rgb="FFFF0000"/>
        <rFont val="游ゴシック"/>
        <family val="3"/>
        <charset val="128"/>
        <scheme val="minor"/>
      </rPr>
      <t>様式第11（別紙1）専用のExcelシート</t>
    </r>
    <r>
      <rPr>
        <sz val="9"/>
        <color theme="1"/>
        <rFont val="游ゴシック"/>
        <family val="2"/>
        <charset val="128"/>
        <scheme val="minor"/>
      </rPr>
      <t>に記入してください。</t>
    </r>
    <rPh sb="1" eb="5">
      <t>シャダイバンゴウ</t>
    </rPh>
    <rPh sb="5" eb="6">
      <t>ゴト</t>
    </rPh>
    <rPh sb="7" eb="9">
      <t>テイシュツ</t>
    </rPh>
    <rPh sb="10" eb="12">
      <t>シャリョウ</t>
    </rPh>
    <rPh sb="14" eb="15">
      <t>ダイ</t>
    </rPh>
    <rPh sb="15" eb="17">
      <t>イジョウ</t>
    </rPh>
    <rPh sb="17" eb="19">
      <t>シンセイ</t>
    </rPh>
    <rPh sb="22" eb="24">
      <t>バアイ</t>
    </rPh>
    <rPh sb="26" eb="28">
      <t>ダイメ</t>
    </rPh>
    <rPh sb="28" eb="30">
      <t>イコウ</t>
    </rPh>
    <rPh sb="31" eb="33">
      <t>ヨウシキ</t>
    </rPh>
    <rPh sb="33" eb="34">
      <t>ダイ</t>
    </rPh>
    <rPh sb="37" eb="39">
      <t>ベッシ</t>
    </rPh>
    <rPh sb="41" eb="43">
      <t>センヨウ</t>
    </rPh>
    <rPh sb="53" eb="55">
      <t>キニュウ</t>
    </rPh>
    <phoneticPr fontId="1"/>
  </si>
  <si>
    <t>電子メール申請（f-Grants申請含む）の場合には、申請書類にこのExcelファイルを添付ください。（郵送の場合は添付不要）</t>
    <rPh sb="0" eb="2">
      <t>デンシ</t>
    </rPh>
    <rPh sb="5" eb="7">
      <t>シンセイ</t>
    </rPh>
    <rPh sb="16" eb="18">
      <t>シンセイ</t>
    </rPh>
    <rPh sb="18" eb="19">
      <t>フク</t>
    </rPh>
    <rPh sb="22" eb="24">
      <t>バアイ</t>
    </rPh>
    <rPh sb="27" eb="31">
      <t>シンセイショルイ</t>
    </rPh>
    <rPh sb="44" eb="46">
      <t>テンプ</t>
    </rPh>
    <rPh sb="52" eb="54">
      <t>ユウソウ</t>
    </rPh>
    <rPh sb="55" eb="57">
      <t>バアイ</t>
    </rPh>
    <rPh sb="58" eb="62">
      <t>テンプフヨウ</t>
    </rPh>
    <phoneticPr fontId="1"/>
  </si>
  <si>
    <t>F1VS4</t>
    <phoneticPr fontId="1"/>
  </si>
  <si>
    <t>E1</t>
    <phoneticPr fontId="1"/>
  </si>
  <si>
    <t>E2</t>
    <phoneticPr fontId="1"/>
  </si>
  <si>
    <t>TVC-072</t>
    <phoneticPr fontId="1"/>
  </si>
  <si>
    <t>株式会社EVモーターズ・ジャパン</t>
    <rPh sb="0" eb="4">
      <t>カブシキガイシャ</t>
    </rPh>
    <phoneticPr fontId="1"/>
  </si>
  <si>
    <t>株式会社タジマモーターコーポレーション</t>
    <rPh sb="0" eb="4">
      <t>カブシキガイシャ</t>
    </rPh>
    <phoneticPr fontId="1"/>
  </si>
  <si>
    <t>E1</t>
    <phoneticPr fontId="1"/>
  </si>
  <si>
    <t>TVC-072</t>
    <phoneticPr fontId="1"/>
  </si>
  <si>
    <t>E2</t>
    <phoneticPr fontId="1"/>
  </si>
  <si>
    <t>F1VS4</t>
    <phoneticPr fontId="1"/>
  </si>
  <si>
    <t>株式会社タジマモーターコーポレーション</t>
    <phoneticPr fontId="1"/>
  </si>
  <si>
    <t>CENNTROまたは不明</t>
    <rPh sb="10" eb="12">
      <t>フメイ</t>
    </rPh>
    <phoneticPr fontId="1"/>
  </si>
  <si>
    <t>CENNTROまたは不明</t>
    <rPh sb="10" eb="12">
      <t>フメイ</t>
    </rPh>
    <phoneticPr fontId="1"/>
  </si>
  <si>
    <t>令和5年度繰り越し予算　商用車の電動化促進事業</t>
    <rPh sb="5" eb="6">
      <t>ク</t>
    </rPh>
    <rPh sb="7" eb="8">
      <t>コ</t>
    </rPh>
    <rPh sb="9" eb="11">
      <t>ヨサン</t>
    </rPh>
    <phoneticPr fontId="1"/>
  </si>
  <si>
    <t>環補電第</t>
    <rPh sb="1" eb="2">
      <t>ホ</t>
    </rPh>
    <rPh sb="2" eb="3">
      <t>デン</t>
    </rPh>
    <phoneticPr fontId="1"/>
  </si>
  <si>
    <t>　交付額確定通知を受けた令和５年度　脱炭素成長型経済構造移行推進対策費補助金（商用車の電動化促進事業（トラック））の精算払を受けたいので、令和５年度　脱炭素成長型経済構造移行推進対策費補助金（商用車の電動化促進事業（トラック））交付規程第１３条第２項の規定に基づき下記のとおり請求します。</t>
    <phoneticPr fontId="1"/>
  </si>
  <si>
    <t>2024/8/15更新</t>
    <rPh sb="9" eb="11">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</si>
</sst>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 "/>
    <numFmt numFmtId="178" formatCode="[$-411]ggge&quot;年&quot;m&quot;月&quot;d&quot;日&quot;;@"/>
    <numFmt numFmtId="179" formatCode="#,##0_);[Red]\(#,##0\)"/>
    <numFmt numFmtId="180" formatCode="#,##0;[Red]#,##0"/>
    <numFmt numFmtId="181" formatCode="#,##0;&quot;▲ &quot;#,##0"/>
    <numFmt numFmtId="182" formatCode="_ * #,##0_ ;_ * \-#,##0_ ;_ * &quot;&quot;_ ;_ @_ "/>
    <numFmt numFmtId="183" formatCode="yyyy&quot;年&quot;m&quot;月&quot;d&quot;日&quot;;@"/>
    <numFmt numFmtId="184" formatCode="[$-F800]dddd\,\ mmmm\ dd\,\ yyyy"/>
  </numFmts>
  <fonts count="67"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b/>
      <sz val="11"/>
      <color theme="1"/>
      <name val="游ゴシック"/>
      <family val="3"/>
      <charset val="128"/>
      <scheme val="minor"/>
    </font>
    <font>
      <sz val="12"/>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vertAlign val="superscript"/>
      <sz val="12"/>
      <color theme="1"/>
      <name val="ＭＳ Ｐ明朝"/>
      <family val="1"/>
      <charset val="128"/>
    </font>
    <font>
      <sz val="11"/>
      <color theme="1"/>
      <name val="ＭＳ Ｐ明朝"/>
      <family val="1"/>
      <charset val="128"/>
    </font>
    <font>
      <vertAlign val="superscript"/>
      <sz val="10"/>
      <color theme="1"/>
      <name val="ＭＳ Ｐ明朝"/>
      <family val="1"/>
      <charset val="128"/>
    </font>
    <font>
      <sz val="12"/>
      <color rgb="FF000000"/>
      <name val="ＭＳ Ｐ明朝"/>
      <family val="1"/>
      <charset val="128"/>
    </font>
    <font>
      <sz val="14"/>
      <color theme="1"/>
      <name val="ＭＳ Ｐ明朝"/>
      <family val="1"/>
      <charset val="128"/>
    </font>
    <font>
      <vertAlign val="superscript"/>
      <sz val="11"/>
      <name val="ＭＳ Ｐ明朝"/>
      <family val="1"/>
      <charset val="128"/>
    </font>
    <font>
      <sz val="13"/>
      <color rgb="FF000000"/>
      <name val="ＭＳ Ｐ明朝"/>
      <family val="1"/>
      <charset val="128"/>
    </font>
    <font>
      <sz val="13"/>
      <color theme="1"/>
      <name val="ＭＳ Ｐ明朝"/>
      <family val="1"/>
      <charset val="128"/>
    </font>
    <font>
      <sz val="9"/>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12"/>
      <color theme="1"/>
      <name val="游ゴシック"/>
      <family val="2"/>
      <charset val="128"/>
      <scheme val="minor"/>
    </font>
    <font>
      <sz val="8"/>
      <color theme="1"/>
      <name val="游ゴシック"/>
      <family val="3"/>
      <charset val="128"/>
      <scheme val="minor"/>
    </font>
    <font>
      <sz val="12"/>
      <color theme="1"/>
      <name val="游ゴシック"/>
      <family val="3"/>
      <charset val="128"/>
      <scheme val="minor"/>
    </font>
    <font>
      <vertAlign val="superscrip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6"/>
      <color theme="1"/>
      <name val="游ゴシック"/>
      <family val="3"/>
      <charset val="128"/>
      <scheme val="minor"/>
    </font>
    <font>
      <vertAlign val="superscript"/>
      <sz val="16"/>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1"/>
      <color theme="1"/>
      <name val="游ゴシック"/>
      <family val="2"/>
      <charset val="128"/>
      <scheme val="minor"/>
    </font>
    <font>
      <sz val="11"/>
      <name val="ＭＳ Ｐゴシック"/>
      <family val="3"/>
      <charset val="128"/>
    </font>
    <font>
      <sz val="10"/>
      <name val="ＭＳ 明朝"/>
      <family val="1"/>
      <charset val="128"/>
    </font>
    <font>
      <sz val="10"/>
      <color rgb="FF000000"/>
      <name val="ＭＳ Ｐ明朝"/>
      <family val="1"/>
      <charset val="128"/>
    </font>
    <font>
      <sz val="10"/>
      <color indexed="10"/>
      <name val="ＭＳ 明朝"/>
      <family val="1"/>
      <charset val="128"/>
    </font>
    <font>
      <b/>
      <sz val="14"/>
      <name val="ＭＳ 明朝"/>
      <family val="1"/>
      <charset val="128"/>
    </font>
    <font>
      <sz val="6"/>
      <name val="ＭＳ Ｐゴシック"/>
      <family val="3"/>
      <charset val="128"/>
    </font>
    <font>
      <b/>
      <sz val="10"/>
      <name val="ＭＳ 明朝"/>
      <family val="1"/>
      <charset val="128"/>
    </font>
    <font>
      <sz val="14"/>
      <name val="ＭＳ 明朝"/>
      <family val="1"/>
      <charset val="128"/>
    </font>
    <font>
      <sz val="8"/>
      <name val="ＭＳ 明朝"/>
      <family val="1"/>
      <charset val="128"/>
    </font>
    <font>
      <sz val="11"/>
      <name val="ＭＳ 明朝"/>
      <family val="1"/>
      <charset val="128"/>
    </font>
    <font>
      <sz val="11"/>
      <color indexed="12"/>
      <name val="ＭＳ 明朝"/>
      <family val="1"/>
      <charset val="128"/>
    </font>
    <font>
      <sz val="11"/>
      <color rgb="FFFF0000"/>
      <name val="ＭＳ 明朝"/>
      <family val="1"/>
      <charset val="128"/>
    </font>
    <font>
      <sz val="10"/>
      <color theme="1"/>
      <name val="ＭＳ 明朝"/>
      <family val="1"/>
      <charset val="128"/>
    </font>
    <font>
      <sz val="8"/>
      <color theme="1"/>
      <name val="ＭＳ 明朝"/>
      <family val="1"/>
      <charset val="128"/>
    </font>
    <font>
      <sz val="10"/>
      <color rgb="FFFF0000"/>
      <name val="ＭＳ 明朝"/>
      <family val="1"/>
      <charset val="128"/>
    </font>
    <font>
      <sz val="11"/>
      <color rgb="FF000000"/>
      <name val="ＭＳ Ｐゴシック"/>
      <family val="3"/>
      <charset val="128"/>
    </font>
    <font>
      <sz val="6"/>
      <name val="ＭＳ 明朝"/>
      <family val="1"/>
      <charset val="128"/>
    </font>
    <font>
      <sz val="12"/>
      <name val="ＭＳ 明朝"/>
      <family val="1"/>
      <charset val="128"/>
    </font>
    <font>
      <vertAlign val="superscript"/>
      <sz val="11"/>
      <name val="ＭＳ 明朝"/>
      <family val="1"/>
      <charset val="128"/>
    </font>
    <font>
      <sz val="9"/>
      <name val="ＭＳ 明朝"/>
      <family val="1"/>
      <charset val="128"/>
    </font>
    <font>
      <sz val="11"/>
      <color rgb="FF0070C0"/>
      <name val="游ゴシック"/>
      <family val="2"/>
      <charset val="128"/>
      <scheme val="minor"/>
    </font>
    <font>
      <sz val="11"/>
      <color rgb="FF0070C0"/>
      <name val="游ゴシック"/>
      <family val="3"/>
      <charset val="128"/>
      <scheme val="minor"/>
    </font>
    <font>
      <b/>
      <sz val="11"/>
      <name val="游ゴシック"/>
      <family val="3"/>
      <charset val="128"/>
      <scheme val="minor"/>
    </font>
    <font>
      <b/>
      <sz val="20"/>
      <color rgb="FFFF0000"/>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8"/>
      <color theme="1"/>
      <name val="ＭＳ Ｐ明朝"/>
      <family val="1"/>
      <charset val="128"/>
    </font>
    <font>
      <b/>
      <sz val="11"/>
      <color rgb="FFFF0000"/>
      <name val="游ゴシック"/>
      <family val="3"/>
      <charset val="128"/>
      <scheme val="minor"/>
    </font>
    <font>
      <b/>
      <sz val="11"/>
      <color theme="8" tint="-0.249977111117893"/>
      <name val="游ゴシック"/>
      <family val="3"/>
      <charset val="128"/>
      <scheme val="minor"/>
    </font>
    <font>
      <b/>
      <sz val="11"/>
      <color rgb="FF009900"/>
      <name val="游ゴシック"/>
      <family val="3"/>
      <charset val="128"/>
      <scheme val="minor"/>
    </font>
    <font>
      <b/>
      <sz val="11"/>
      <color theme="5" tint="-0.249977111117893"/>
      <name val="游ゴシック"/>
      <family val="3"/>
      <charset val="128"/>
      <scheme val="minor"/>
    </font>
    <font>
      <vertAlign val="superscript"/>
      <sz val="11"/>
      <color theme="1"/>
      <name val="游ゴシック"/>
      <family val="3"/>
      <charset val="128"/>
      <scheme val="minor"/>
    </font>
    <font>
      <vertAlign val="superscript"/>
      <sz val="11"/>
      <name val="游ゴシック"/>
      <family val="3"/>
      <charset val="128"/>
      <scheme val="minor"/>
    </font>
    <font>
      <sz val="16"/>
      <color theme="1"/>
      <name val="ＭＳ Ｐ明朝"/>
      <family val="1"/>
      <charset val="128"/>
    </font>
    <font>
      <b/>
      <u/>
      <sz val="9"/>
      <color rgb="FFFF0000"/>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6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right/>
      <top style="dashDot">
        <color auto="1"/>
      </top>
      <bottom/>
      <diagonal/>
    </border>
  </borders>
  <cellStyleXfs count="4">
    <xf numFmtId="0" fontId="0" fillId="0" borderId="0">
      <alignment vertical="center"/>
    </xf>
    <xf numFmtId="38" fontId="31"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cellStyleXfs>
  <cellXfs count="602">
    <xf numFmtId="0" fontId="0" fillId="0" borderId="0" xfId="0">
      <alignment vertical="center"/>
    </xf>
    <xf numFmtId="0" fontId="0" fillId="0" borderId="4" xfId="0" applyBorder="1" applyAlignment="1">
      <alignment horizontal="center" vertical="center"/>
    </xf>
    <xf numFmtId="3" fontId="0" fillId="0" borderId="0" xfId="0" applyNumberFormat="1" applyAlignment="1">
      <alignment vertical="center"/>
    </xf>
    <xf numFmtId="0" fontId="0" fillId="0" borderId="0" xfId="0" applyBorder="1">
      <alignment vertical="center"/>
    </xf>
    <xf numFmtId="0" fontId="0" fillId="0" borderId="0" xfId="0" applyAlignment="1">
      <alignment horizontal="center" vertical="center"/>
    </xf>
    <xf numFmtId="0" fontId="0" fillId="2" borderId="0" xfId="0" applyFill="1">
      <alignment vertical="center"/>
    </xf>
    <xf numFmtId="0" fontId="0" fillId="3" borderId="0" xfId="0" applyFill="1">
      <alignment vertical="center"/>
    </xf>
    <xf numFmtId="0" fontId="0" fillId="0" borderId="0" xfId="0" applyFill="1">
      <alignment vertical="center"/>
    </xf>
    <xf numFmtId="0" fontId="4" fillId="0" borderId="0" xfId="0" applyFont="1" applyFill="1">
      <alignment vertical="center"/>
    </xf>
    <xf numFmtId="0" fontId="0" fillId="4" borderId="0" xfId="0" applyFill="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1" xfId="0" applyFont="1" applyBorder="1">
      <alignment vertical="center"/>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5" fillId="0" borderId="0" xfId="0" applyFont="1" applyAlignment="1">
      <alignment vertical="top"/>
    </xf>
    <xf numFmtId="0" fontId="12" fillId="0" borderId="0" xfId="0" applyFont="1" applyAlignment="1">
      <alignment horizontal="left" vertical="center"/>
    </xf>
    <xf numFmtId="0" fontId="5" fillId="0" borderId="0" xfId="0" applyFont="1" applyBorder="1">
      <alignment vertical="center"/>
    </xf>
    <xf numFmtId="0" fontId="7" fillId="0" borderId="0" xfId="0" applyFont="1" applyBorder="1" applyAlignment="1">
      <alignment horizontal="left" vertical="center" indent="1"/>
    </xf>
    <xf numFmtId="0" fontId="7" fillId="0" borderId="0" xfId="0" applyFont="1" applyBorder="1" applyAlignment="1">
      <alignment horizontal="left" vertical="center"/>
    </xf>
    <xf numFmtId="0" fontId="12"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178" fontId="5" fillId="0" borderId="0" xfId="0" applyNumberFormat="1" applyFont="1" applyBorder="1" applyAlignment="1">
      <alignment horizontal="center" vertical="center"/>
    </xf>
    <xf numFmtId="178" fontId="5" fillId="0" borderId="0" xfId="0" applyNumberFormat="1"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6" fillId="0" borderId="0" xfId="0" applyFont="1" applyBorder="1" applyAlignment="1">
      <alignment vertical="center"/>
    </xf>
    <xf numFmtId="3" fontId="5" fillId="0" borderId="0" xfId="0" applyNumberFormat="1" applyFont="1" applyBorder="1" applyAlignment="1">
      <alignment horizontal="center" vertical="center"/>
    </xf>
    <xf numFmtId="3" fontId="5" fillId="0" borderId="0" xfId="0" applyNumberFormat="1" applyFont="1" applyBorder="1" applyAlignment="1">
      <alignment vertical="center"/>
    </xf>
    <xf numFmtId="0" fontId="12"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horizontal="right" vertical="center"/>
    </xf>
    <xf numFmtId="0" fontId="8" fillId="0" borderId="0" xfId="0" applyFont="1" applyAlignment="1">
      <alignment horizontal="left" vertical="center"/>
    </xf>
    <xf numFmtId="0" fontId="10" fillId="0" borderId="0" xfId="0" applyFont="1" applyBorder="1">
      <alignment vertical="center"/>
    </xf>
    <xf numFmtId="0" fontId="5" fillId="0" borderId="0" xfId="0" applyFont="1" applyBorder="1" applyAlignment="1">
      <alignment horizontal="left" vertical="center"/>
    </xf>
    <xf numFmtId="0" fontId="5" fillId="0" borderId="5" xfId="0" applyFont="1" applyBorder="1" applyAlignment="1">
      <alignment vertical="center"/>
    </xf>
    <xf numFmtId="0" fontId="17" fillId="0" borderId="0" xfId="0" applyFont="1">
      <alignment vertical="center"/>
    </xf>
    <xf numFmtId="0" fontId="18" fillId="0" borderId="0" xfId="0" applyFont="1">
      <alignment vertical="center"/>
    </xf>
    <xf numFmtId="0" fontId="17" fillId="0" borderId="0" xfId="0" applyFont="1" applyAlignment="1">
      <alignment horizontal="left" vertical="center"/>
    </xf>
    <xf numFmtId="0" fontId="0" fillId="5" borderId="0" xfId="0" applyFill="1" applyBorder="1" applyAlignment="1">
      <alignment horizontal="center" vertical="center"/>
    </xf>
    <xf numFmtId="0" fontId="0" fillId="5" borderId="0" xfId="0" applyFill="1" applyBorder="1" applyAlignment="1">
      <alignment horizontal="left" vertical="center" wrapText="1"/>
    </xf>
    <xf numFmtId="0" fontId="0" fillId="0" borderId="14" xfId="0" applyBorder="1">
      <alignment vertical="center"/>
    </xf>
    <xf numFmtId="0" fontId="0" fillId="0" borderId="15" xfId="0" applyBorder="1">
      <alignment vertical="center"/>
    </xf>
    <xf numFmtId="0" fontId="0" fillId="0" borderId="20" xfId="0" applyBorder="1">
      <alignment vertical="center"/>
    </xf>
    <xf numFmtId="0" fontId="0" fillId="0" borderId="21" xfId="0" applyBorder="1">
      <alignment vertical="center"/>
    </xf>
    <xf numFmtId="0" fontId="0" fillId="0" borderId="3" xfId="0" applyBorder="1" applyAlignment="1">
      <alignment vertical="center"/>
    </xf>
    <xf numFmtId="0" fontId="0" fillId="0" borderId="10" xfId="0" applyBorder="1" applyAlignment="1">
      <alignment horizontal="center" vertical="center"/>
    </xf>
    <xf numFmtId="0" fontId="0" fillId="0" borderId="8" xfId="0" applyBorder="1" applyAlignment="1">
      <alignment horizontal="center" vertical="center"/>
    </xf>
    <xf numFmtId="0" fontId="17" fillId="0" borderId="4" xfId="0" applyFont="1" applyBorder="1" applyAlignment="1">
      <alignment horizontal="center" vertical="center"/>
    </xf>
    <xf numFmtId="0" fontId="17" fillId="5" borderId="4" xfId="0" applyFont="1" applyFill="1" applyBorder="1" applyAlignment="1">
      <alignment horizontal="center" vertical="center"/>
    </xf>
    <xf numFmtId="0" fontId="18" fillId="5" borderId="4" xfId="0" applyFont="1" applyFill="1" applyBorder="1" applyAlignment="1">
      <alignment horizontal="center" vertical="center"/>
    </xf>
    <xf numFmtId="0" fontId="24" fillId="0" borderId="16" xfId="0" applyFont="1" applyBorder="1" applyAlignment="1">
      <alignment horizontal="center" vertical="center"/>
    </xf>
    <xf numFmtId="0" fontId="24" fillId="0" borderId="43" xfId="0" applyFont="1" applyBorder="1" applyAlignment="1">
      <alignment horizontal="center" vertical="center"/>
    </xf>
    <xf numFmtId="0" fontId="24" fillId="0" borderId="25" xfId="0" applyFont="1" applyBorder="1" applyAlignment="1">
      <alignment vertical="center"/>
    </xf>
    <xf numFmtId="0" fontId="28" fillId="0" borderId="25" xfId="0" applyFont="1" applyBorder="1">
      <alignment vertical="center"/>
    </xf>
    <xf numFmtId="0" fontId="28" fillId="0" borderId="0" xfId="0" applyFont="1">
      <alignment vertical="center"/>
    </xf>
    <xf numFmtId="0" fontId="26" fillId="0" borderId="0" xfId="0" applyFont="1">
      <alignment vertical="center"/>
    </xf>
    <xf numFmtId="0" fontId="25" fillId="0" borderId="0" xfId="0" applyFont="1">
      <alignment vertical="center"/>
    </xf>
    <xf numFmtId="0" fontId="29" fillId="0" borderId="0" xfId="0" applyFont="1">
      <alignment vertical="center"/>
    </xf>
    <xf numFmtId="0" fontId="30" fillId="0" borderId="0" xfId="0" applyFont="1">
      <alignment vertical="center"/>
    </xf>
    <xf numFmtId="0" fontId="13" fillId="0" borderId="0" xfId="0" applyFont="1">
      <alignment vertical="center"/>
    </xf>
    <xf numFmtId="0" fontId="5" fillId="0" borderId="5" xfId="0" applyFont="1" applyBorder="1">
      <alignment vertical="center"/>
    </xf>
    <xf numFmtId="0" fontId="5" fillId="0" borderId="2" xfId="0" applyFont="1" applyBorder="1">
      <alignment vertical="center"/>
    </xf>
    <xf numFmtId="49" fontId="33" fillId="0" borderId="0" xfId="2" applyNumberFormat="1" applyFont="1" applyBorder="1" applyAlignment="1">
      <alignment vertical="center"/>
    </xf>
    <xf numFmtId="0" fontId="34" fillId="0" borderId="0" xfId="2" applyFont="1" applyBorder="1">
      <alignment vertical="center"/>
    </xf>
    <xf numFmtId="49" fontId="33" fillId="0" borderId="0" xfId="2" applyNumberFormat="1" applyFont="1" applyAlignment="1">
      <alignment vertical="center"/>
    </xf>
    <xf numFmtId="0" fontId="32" fillId="0" borderId="0" xfId="2" applyBorder="1" applyAlignment="1">
      <alignment vertical="center"/>
    </xf>
    <xf numFmtId="49" fontId="39" fillId="0" borderId="0" xfId="2" applyNumberFormat="1" applyFont="1" applyBorder="1" applyAlignment="1">
      <alignment vertical="center"/>
    </xf>
    <xf numFmtId="49" fontId="41" fillId="0" borderId="0" xfId="2" applyNumberFormat="1" applyFont="1" applyBorder="1" applyAlignment="1">
      <alignment vertical="center"/>
    </xf>
    <xf numFmtId="49" fontId="41" fillId="0" borderId="0" xfId="2" applyNumberFormat="1" applyFont="1" applyAlignment="1">
      <alignment vertical="center"/>
    </xf>
    <xf numFmtId="0" fontId="41" fillId="0" borderId="0" xfId="2" applyFont="1" applyBorder="1" applyAlignment="1">
      <alignment vertical="center"/>
    </xf>
    <xf numFmtId="49" fontId="42" fillId="0" borderId="0" xfId="2" applyNumberFormat="1" applyFont="1" applyBorder="1" applyAlignment="1">
      <alignment vertical="center" shrinkToFit="1"/>
    </xf>
    <xf numFmtId="49" fontId="42" fillId="0" borderId="0" xfId="2" applyNumberFormat="1" applyFont="1" applyBorder="1" applyAlignment="1">
      <alignment vertical="center"/>
    </xf>
    <xf numFmtId="49" fontId="41" fillId="0" borderId="0" xfId="2" applyNumberFormat="1" applyFont="1" applyBorder="1" applyAlignment="1">
      <alignment horizontal="center" vertical="center"/>
    </xf>
    <xf numFmtId="179" fontId="41" fillId="0" borderId="0" xfId="2" applyNumberFormat="1" applyFont="1" applyBorder="1" applyAlignment="1">
      <alignment vertical="center" shrinkToFit="1"/>
    </xf>
    <xf numFmtId="0" fontId="41" fillId="0" borderId="0" xfId="2" applyFont="1" applyBorder="1" applyAlignment="1">
      <alignment vertical="center" shrinkToFit="1"/>
    </xf>
    <xf numFmtId="179" fontId="42" fillId="0" borderId="0" xfId="2" applyNumberFormat="1" applyFont="1" applyBorder="1" applyAlignment="1">
      <alignment vertical="center" shrinkToFit="1"/>
    </xf>
    <xf numFmtId="49" fontId="33" fillId="0" borderId="0" xfId="2" applyNumberFormat="1" applyFont="1" applyBorder="1" applyAlignment="1">
      <alignment horizontal="right" vertical="center"/>
    </xf>
    <xf numFmtId="49" fontId="44" fillId="0" borderId="41" xfId="2" applyNumberFormat="1" applyFont="1" applyBorder="1" applyAlignment="1">
      <alignment horizontal="center" vertical="center"/>
    </xf>
    <xf numFmtId="180" fontId="33" fillId="0" borderId="51" xfId="2" applyNumberFormat="1" applyFont="1" applyBorder="1" applyAlignment="1">
      <alignment horizontal="right" vertical="center"/>
    </xf>
    <xf numFmtId="49" fontId="33" fillId="0" borderId="41" xfId="2" applyNumberFormat="1" applyFont="1" applyBorder="1" applyAlignment="1">
      <alignment horizontal="center" vertical="center"/>
    </xf>
    <xf numFmtId="180" fontId="44" fillId="0" borderId="51" xfId="2" applyNumberFormat="1" applyFont="1" applyBorder="1" applyAlignment="1">
      <alignment horizontal="right" vertical="center"/>
    </xf>
    <xf numFmtId="49" fontId="44" fillId="0" borderId="10" xfId="2" applyNumberFormat="1" applyFont="1" applyBorder="1" applyAlignment="1">
      <alignment horizontal="center" vertical="center"/>
    </xf>
    <xf numFmtId="180" fontId="44" fillId="0" borderId="9" xfId="2" applyNumberFormat="1" applyFont="1" applyBorder="1" applyAlignment="1">
      <alignment horizontal="right" vertical="center"/>
    </xf>
    <xf numFmtId="49" fontId="44" fillId="0" borderId="29" xfId="2" applyNumberFormat="1" applyFont="1" applyBorder="1" applyAlignment="1">
      <alignment horizontal="center" vertical="center"/>
    </xf>
    <xf numFmtId="180" fontId="44" fillId="0" borderId="30" xfId="2" applyNumberFormat="1" applyFont="1" applyBorder="1" applyAlignment="1">
      <alignment horizontal="right" vertical="center"/>
    </xf>
    <xf numFmtId="0" fontId="47" fillId="0" borderId="0" xfId="2" applyFont="1" applyBorder="1" applyAlignment="1">
      <alignment horizontal="left" vertical="center" readingOrder="1"/>
    </xf>
    <xf numFmtId="180" fontId="46" fillId="0" borderId="51" xfId="2" applyNumberFormat="1" applyFont="1" applyBorder="1" applyAlignment="1">
      <alignment horizontal="right" vertical="center"/>
    </xf>
    <xf numFmtId="49" fontId="46" fillId="0" borderId="41" xfId="2" applyNumberFormat="1" applyFont="1" applyBorder="1" applyAlignment="1">
      <alignment horizontal="center" vertical="center"/>
    </xf>
    <xf numFmtId="49" fontId="44" fillId="0" borderId="11" xfId="2" applyNumberFormat="1" applyFont="1" applyBorder="1" applyAlignment="1">
      <alignment horizontal="center" vertical="center"/>
    </xf>
    <xf numFmtId="180" fontId="46" fillId="0" borderId="47" xfId="2" applyNumberFormat="1" applyFont="1" applyBorder="1" applyAlignment="1">
      <alignment horizontal="right" vertical="center"/>
    </xf>
    <xf numFmtId="49" fontId="46" fillId="0" borderId="11" xfId="2" applyNumberFormat="1" applyFont="1" applyBorder="1" applyAlignment="1">
      <alignment horizontal="center" vertical="center"/>
    </xf>
    <xf numFmtId="180" fontId="44" fillId="0" borderId="47" xfId="2" applyNumberFormat="1" applyFont="1" applyBorder="1" applyAlignment="1">
      <alignment horizontal="right" vertical="center"/>
    </xf>
    <xf numFmtId="49" fontId="44" fillId="0" borderId="16" xfId="2" applyNumberFormat="1" applyFont="1" applyBorder="1" applyAlignment="1">
      <alignment horizontal="center" vertical="center"/>
    </xf>
    <xf numFmtId="180" fontId="44" fillId="0" borderId="18" xfId="2" applyNumberFormat="1" applyFont="1" applyBorder="1" applyAlignment="1">
      <alignment horizontal="right" vertical="center"/>
    </xf>
    <xf numFmtId="49" fontId="33" fillId="0" borderId="16" xfId="2" applyNumberFormat="1" applyFont="1" applyBorder="1" applyAlignment="1">
      <alignment vertical="center"/>
    </xf>
    <xf numFmtId="49" fontId="44" fillId="0" borderId="16" xfId="2" applyNumberFormat="1" applyFont="1" applyBorder="1" applyAlignment="1">
      <alignment vertical="center"/>
    </xf>
    <xf numFmtId="180" fontId="44" fillId="0" borderId="18" xfId="2" applyNumberFormat="1" applyFont="1" applyBorder="1" applyAlignment="1">
      <alignment vertical="center"/>
    </xf>
    <xf numFmtId="49" fontId="33" fillId="0" borderId="0" xfId="2" applyNumberFormat="1" applyFont="1" applyBorder="1" applyAlignment="1">
      <alignment horizontal="center" vertical="center"/>
    </xf>
    <xf numFmtId="49" fontId="44" fillId="0" borderId="0" xfId="2" applyNumberFormat="1" applyFont="1" applyBorder="1" applyAlignment="1">
      <alignment horizontal="center" vertical="center"/>
    </xf>
    <xf numFmtId="180" fontId="44" fillId="0" borderId="0" xfId="2" applyNumberFormat="1" applyFont="1" applyBorder="1" applyAlignment="1">
      <alignment horizontal="right" vertical="center"/>
    </xf>
    <xf numFmtId="49" fontId="44" fillId="0" borderId="0" xfId="2" applyNumberFormat="1" applyFont="1" applyBorder="1" applyAlignment="1">
      <alignment vertical="center"/>
    </xf>
    <xf numFmtId="180" fontId="44" fillId="0" borderId="0" xfId="2" applyNumberFormat="1" applyFont="1" applyBorder="1" applyAlignment="1">
      <alignment vertical="center"/>
    </xf>
    <xf numFmtId="49" fontId="45" fillId="0" borderId="0" xfId="2" applyNumberFormat="1" applyFont="1" applyBorder="1" applyAlignment="1">
      <alignment vertical="center"/>
    </xf>
    <xf numFmtId="0" fontId="45" fillId="0" borderId="0" xfId="2" applyFont="1" applyBorder="1" applyAlignment="1">
      <alignment vertical="center"/>
    </xf>
    <xf numFmtId="49" fontId="33" fillId="0" borderId="0" xfId="2" applyNumberFormat="1" applyFont="1" applyBorder="1" applyAlignment="1">
      <alignment horizontal="left" vertical="center"/>
    </xf>
    <xf numFmtId="49" fontId="48" fillId="0" borderId="0" xfId="2" applyNumberFormat="1" applyFont="1" applyAlignment="1">
      <alignment vertical="center"/>
    </xf>
    <xf numFmtId="0" fontId="41" fillId="0" borderId="0" xfId="2" applyNumberFormat="1" applyFont="1" applyBorder="1" applyAlignment="1">
      <alignment vertical="center"/>
    </xf>
    <xf numFmtId="49" fontId="44" fillId="0" borderId="49" xfId="2" applyNumberFormat="1" applyFont="1" applyBorder="1" applyAlignment="1">
      <alignment horizontal="center" vertical="center"/>
    </xf>
    <xf numFmtId="180" fontId="44" fillId="0" borderId="48" xfId="2" applyNumberFormat="1" applyFont="1" applyBorder="1" applyAlignment="1">
      <alignment horizontal="right" vertical="center"/>
    </xf>
    <xf numFmtId="49" fontId="44" fillId="0" borderId="57" xfId="2" applyNumberFormat="1" applyFont="1" applyBorder="1" applyAlignment="1">
      <alignment vertical="center"/>
    </xf>
    <xf numFmtId="180" fontId="44" fillId="0" borderId="59" xfId="2" applyNumberFormat="1" applyFont="1" applyBorder="1" applyAlignment="1">
      <alignment vertical="center"/>
    </xf>
    <xf numFmtId="0" fontId="45" fillId="0" borderId="58" xfId="2" applyFont="1" applyBorder="1" applyAlignment="1">
      <alignment vertical="center"/>
    </xf>
    <xf numFmtId="0" fontId="45" fillId="0" borderId="60" xfId="2" applyFont="1" applyBorder="1" applyAlignment="1">
      <alignment vertical="center"/>
    </xf>
    <xf numFmtId="49" fontId="44" fillId="0" borderId="22" xfId="2" applyNumberFormat="1" applyFont="1" applyBorder="1" applyAlignment="1">
      <alignment horizontal="center" vertical="center"/>
    </xf>
    <xf numFmtId="180" fontId="44" fillId="0" borderId="24" xfId="2" applyNumberFormat="1" applyFont="1" applyBorder="1" applyAlignment="1">
      <alignment horizontal="right" vertical="center"/>
    </xf>
    <xf numFmtId="49" fontId="44" fillId="0" borderId="22" xfId="2" applyNumberFormat="1" applyFont="1" applyBorder="1" applyAlignment="1">
      <alignment vertical="center"/>
    </xf>
    <xf numFmtId="180" fontId="44" fillId="0" borderId="24" xfId="2" applyNumberFormat="1" applyFont="1" applyBorder="1" applyAlignment="1">
      <alignment vertical="center"/>
    </xf>
    <xf numFmtId="0" fontId="45" fillId="0" borderId="25" xfId="2" applyFont="1" applyBorder="1" applyAlignment="1">
      <alignment vertical="center"/>
    </xf>
    <xf numFmtId="0" fontId="45" fillId="0" borderId="50" xfId="2" applyFont="1" applyBorder="1" applyAlignment="1">
      <alignment vertical="center"/>
    </xf>
    <xf numFmtId="180" fontId="44" fillId="0" borderId="0" xfId="2" applyNumberFormat="1" applyFont="1" applyBorder="1" applyAlignment="1">
      <alignment horizontal="center" vertical="center"/>
    </xf>
    <xf numFmtId="38" fontId="33" fillId="0" borderId="0" xfId="3" applyFont="1" applyAlignment="1">
      <alignment vertical="center"/>
    </xf>
    <xf numFmtId="49" fontId="44" fillId="0" borderId="57" xfId="2" applyNumberFormat="1" applyFont="1" applyBorder="1" applyAlignment="1">
      <alignment horizontal="center" vertical="center"/>
    </xf>
    <xf numFmtId="180" fontId="44" fillId="0" borderId="59" xfId="2" applyNumberFormat="1" applyFont="1" applyBorder="1" applyAlignment="1">
      <alignment horizontal="right" vertical="center"/>
    </xf>
    <xf numFmtId="49" fontId="45" fillId="0" borderId="57" xfId="2" applyNumberFormat="1" applyFont="1" applyBorder="1" applyAlignment="1">
      <alignment vertical="center"/>
    </xf>
    <xf numFmtId="0" fontId="41" fillId="0" borderId="0" xfId="0" applyFont="1">
      <alignment vertical="center"/>
    </xf>
    <xf numFmtId="0" fontId="49" fillId="0" borderId="0" xfId="0" applyFont="1">
      <alignment vertical="center"/>
    </xf>
    <xf numFmtId="0" fontId="41" fillId="0" borderId="0" xfId="0" applyFont="1" applyAlignment="1">
      <alignment horizontal="right" vertical="center"/>
    </xf>
    <xf numFmtId="0" fontId="41" fillId="0" borderId="0" xfId="0" applyFont="1" applyAlignment="1">
      <alignment horizontal="center" vertical="center"/>
    </xf>
    <xf numFmtId="0" fontId="49" fillId="0" borderId="0" xfId="0" applyFont="1" applyAlignment="1">
      <alignment vertical="center"/>
    </xf>
    <xf numFmtId="0" fontId="41" fillId="0" borderId="2" xfId="0" applyFont="1" applyBorder="1" applyAlignment="1">
      <alignment vertical="center"/>
    </xf>
    <xf numFmtId="0" fontId="41" fillId="0" borderId="1" xfId="0" applyFont="1" applyBorder="1" applyAlignment="1">
      <alignment vertical="center"/>
    </xf>
    <xf numFmtId="0" fontId="41" fillId="0" borderId="4" xfId="0" applyFont="1" applyBorder="1">
      <alignment vertical="center"/>
    </xf>
    <xf numFmtId="0" fontId="41" fillId="0" borderId="4" xfId="0" applyFont="1" applyBorder="1" applyAlignment="1">
      <alignment horizontal="right" vertical="center"/>
    </xf>
    <xf numFmtId="0" fontId="41" fillId="0" borderId="67" xfId="0" applyFont="1" applyBorder="1">
      <alignment vertical="center"/>
    </xf>
    <xf numFmtId="0" fontId="41" fillId="0" borderId="3" xfId="0" applyFont="1" applyBorder="1">
      <alignment vertical="center"/>
    </xf>
    <xf numFmtId="0" fontId="41" fillId="0" borderId="1" xfId="0" applyFont="1" applyBorder="1">
      <alignment vertical="center"/>
    </xf>
    <xf numFmtId="0" fontId="41" fillId="0" borderId="5" xfId="0" applyFont="1" applyBorder="1">
      <alignment vertical="center"/>
    </xf>
    <xf numFmtId="0" fontId="52" fillId="0" borderId="0" xfId="0" applyFont="1">
      <alignment vertical="center"/>
    </xf>
    <xf numFmtId="0" fontId="53" fillId="0" borderId="0" xfId="0" applyFont="1">
      <alignment vertical="center"/>
    </xf>
    <xf numFmtId="0" fontId="25" fillId="0" borderId="2" xfId="0" applyNumberFormat="1" applyFont="1" applyBorder="1" applyAlignment="1">
      <alignment vertical="center"/>
    </xf>
    <xf numFmtId="49" fontId="0" fillId="0" borderId="4" xfId="0" applyNumberFormat="1" applyBorder="1" applyAlignment="1" applyProtection="1">
      <alignment horizontal="center" vertical="center"/>
      <protection locked="0"/>
    </xf>
    <xf numFmtId="0" fontId="0" fillId="0" borderId="0" xfId="0" applyAlignment="1">
      <alignment horizontal="center" vertical="center"/>
    </xf>
    <xf numFmtId="3" fontId="0" fillId="0" borderId="0" xfId="0" applyNumberFormat="1" applyBorder="1" applyAlignment="1">
      <alignment vertical="center"/>
    </xf>
    <xf numFmtId="0" fontId="0" fillId="0" borderId="0" xfId="0" applyBorder="1" applyAlignment="1">
      <alignment horizontal="center" vertical="center"/>
    </xf>
    <xf numFmtId="0" fontId="0" fillId="0" borderId="34" xfId="0" applyBorder="1" applyAlignment="1" applyProtection="1">
      <alignment horizontal="center" vertical="center"/>
    </xf>
    <xf numFmtId="49" fontId="0" fillId="0" borderId="34" xfId="0" applyNumberFormat="1" applyBorder="1" applyAlignment="1" applyProtection="1">
      <alignment vertical="center"/>
    </xf>
    <xf numFmtId="0" fontId="0" fillId="0" borderId="1" xfId="0" applyBorder="1" applyAlignment="1" applyProtection="1">
      <alignment horizontal="center" vertical="center"/>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3" fontId="0" fillId="0" borderId="6" xfId="0" applyNumberFormat="1" applyBorder="1" applyAlignment="1" applyProtection="1">
      <alignment vertical="center"/>
    </xf>
    <xf numFmtId="3" fontId="0" fillId="0" borderId="0" xfId="0" applyNumberFormat="1" applyAlignment="1" applyProtection="1">
      <alignment vertical="center"/>
    </xf>
    <xf numFmtId="0" fontId="0" fillId="0" borderId="0" xfId="0" applyAlignment="1" applyProtection="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0" fillId="0" borderId="5" xfId="0" applyBorder="1" applyAlignment="1" applyProtection="1">
      <alignment horizontal="center" vertical="center"/>
    </xf>
    <xf numFmtId="0" fontId="0" fillId="0" borderId="34" xfId="0" applyBorder="1" applyAlignment="1" applyProtection="1">
      <alignment vertical="center"/>
    </xf>
    <xf numFmtId="0" fontId="54" fillId="4" borderId="0" xfId="0" applyFont="1" applyFill="1">
      <alignment vertical="center"/>
    </xf>
    <xf numFmtId="0" fontId="0" fillId="4" borderId="0" xfId="0" applyFill="1" applyAlignment="1">
      <alignment horizontal="center" vertical="center"/>
    </xf>
    <xf numFmtId="0" fontId="55" fillId="4" borderId="0" xfId="0" applyFont="1" applyFill="1">
      <alignment vertical="center"/>
    </xf>
    <xf numFmtId="0" fontId="0" fillId="0" borderId="2" xfId="0"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0" fillId="0" borderId="4" xfId="0" applyBorder="1">
      <alignment vertical="center"/>
    </xf>
    <xf numFmtId="0" fontId="4" fillId="0" borderId="0" xfId="0" applyFont="1">
      <alignment vertical="center"/>
    </xf>
    <xf numFmtId="3" fontId="0" fillId="0" borderId="0" xfId="0" applyNumberFormat="1" applyFill="1" applyBorder="1" applyAlignment="1">
      <alignment vertical="center"/>
    </xf>
    <xf numFmtId="0" fontId="0" fillId="0" borderId="6" xfId="0" applyBorder="1" applyAlignment="1">
      <alignment vertical="center"/>
    </xf>
    <xf numFmtId="0" fontId="0" fillId="0" borderId="0" xfId="0" applyBorder="1" applyAlignment="1">
      <alignment vertical="center"/>
    </xf>
    <xf numFmtId="3" fontId="0" fillId="0" borderId="0" xfId="0" applyNumberFormat="1" applyFill="1" applyBorder="1">
      <alignment vertical="center"/>
    </xf>
    <xf numFmtId="0" fontId="0" fillId="0" borderId="0" xfId="0" applyFill="1" applyBorder="1">
      <alignment vertical="center"/>
    </xf>
    <xf numFmtId="0" fontId="0" fillId="0" borderId="0" xfId="0" applyFill="1" applyBorder="1" applyAlignment="1">
      <alignment horizontal="right" vertical="center"/>
    </xf>
    <xf numFmtId="0" fontId="4" fillId="0" borderId="0" xfId="0" applyFont="1" applyFill="1" applyBorder="1" applyAlignment="1">
      <alignment vertical="center"/>
    </xf>
    <xf numFmtId="3" fontId="3" fillId="0" borderId="0" xfId="0" applyNumberFormat="1" applyFont="1" applyFill="1" applyBorder="1" applyAlignment="1">
      <alignment vertical="center"/>
    </xf>
    <xf numFmtId="3" fontId="2" fillId="0" borderId="0" xfId="0" applyNumberFormat="1" applyFont="1" applyFill="1" applyBorder="1" applyAlignment="1">
      <alignment vertical="center"/>
    </xf>
    <xf numFmtId="0" fontId="2" fillId="0" borderId="0" xfId="0" applyFont="1" applyFill="1" applyBorder="1" applyAlignment="1">
      <alignment vertical="center"/>
    </xf>
    <xf numFmtId="0" fontId="0" fillId="0" borderId="0" xfId="0" applyFill="1" applyBorder="1" applyAlignment="1" applyProtection="1">
      <alignment horizontal="center" vertical="center"/>
    </xf>
    <xf numFmtId="0" fontId="0" fillId="0" borderId="0" xfId="0" applyFill="1" applyBorder="1" applyAlignment="1">
      <alignment vertical="center"/>
    </xf>
    <xf numFmtId="179" fontId="0" fillId="0" borderId="0" xfId="0" applyNumberFormat="1"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177" fontId="0" fillId="2" borderId="4" xfId="0" applyNumberFormat="1" applyFill="1" applyBorder="1"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center" vertical="center"/>
    </xf>
    <xf numFmtId="179" fontId="0" fillId="0" borderId="0" xfId="0" applyNumberFormat="1" applyFill="1" applyBorder="1" applyProtection="1">
      <alignment vertical="center"/>
    </xf>
    <xf numFmtId="0" fontId="0" fillId="0" borderId="0" xfId="0" applyFill="1" applyBorder="1" applyAlignment="1" applyProtection="1">
      <alignment vertical="center"/>
    </xf>
    <xf numFmtId="0" fontId="10" fillId="0" borderId="4" xfId="0" applyFont="1" applyBorder="1" applyAlignment="1">
      <alignment vertical="center"/>
    </xf>
    <xf numFmtId="0" fontId="10" fillId="0" borderId="3" xfId="0" applyFont="1" applyBorder="1" applyAlignment="1">
      <alignment vertical="center"/>
    </xf>
    <xf numFmtId="3" fontId="0" fillId="0" borderId="6" xfId="0" applyNumberFormat="1" applyFill="1" applyBorder="1" applyAlignment="1">
      <alignment vertical="center"/>
    </xf>
    <xf numFmtId="3" fontId="0" fillId="0" borderId="0" xfId="0" applyNumberFormat="1" applyFill="1" applyAlignment="1">
      <alignment vertical="center"/>
    </xf>
    <xf numFmtId="0" fontId="0" fillId="0" borderId="0" xfId="0" applyBorder="1" applyAlignment="1">
      <alignment horizontal="center" vertical="center"/>
    </xf>
    <xf numFmtId="49" fontId="0" fillId="0" borderId="4" xfId="0" applyNumberFormat="1" applyBorder="1" applyAlignment="1" applyProtection="1">
      <alignment horizontal="center" vertical="center"/>
      <protection locked="0"/>
    </xf>
    <xf numFmtId="38" fontId="0" fillId="0" borderId="0" xfId="1" applyFont="1">
      <alignment vertical="center"/>
    </xf>
    <xf numFmtId="0" fontId="51" fillId="0" borderId="0" xfId="0" applyFont="1">
      <alignment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41" fillId="0" borderId="4" xfId="0" applyFont="1" applyBorder="1" applyAlignment="1">
      <alignment horizontal="center" vertical="center"/>
    </xf>
    <xf numFmtId="0" fontId="41" fillId="0" borderId="4" xfId="0" applyFont="1" applyBorder="1" applyAlignment="1">
      <alignment horizontal="center" vertical="center"/>
    </xf>
    <xf numFmtId="0" fontId="40" fillId="0" borderId="0" xfId="0" applyFont="1">
      <alignment vertical="center"/>
    </xf>
    <xf numFmtId="49" fontId="0" fillId="0" borderId="6"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0" fontId="0" fillId="0" borderId="5" xfId="0" applyFill="1" applyBorder="1" applyAlignment="1" applyProtection="1">
      <alignment horizontal="center" vertical="center"/>
    </xf>
    <xf numFmtId="0" fontId="0" fillId="0" borderId="34" xfId="0" applyFill="1" applyBorder="1" applyAlignment="1" applyProtection="1">
      <alignment horizontal="center" vertical="center"/>
    </xf>
    <xf numFmtId="184" fontId="0" fillId="0" borderId="5" xfId="0" applyNumberFormat="1" applyFill="1" applyBorder="1" applyAlignment="1" applyProtection="1">
      <alignment horizontal="center" vertical="center"/>
    </xf>
    <xf numFmtId="184" fontId="0" fillId="0" borderId="0" xfId="0" applyNumberFormat="1" applyBorder="1" applyAlignment="1" applyProtection="1">
      <alignment vertical="center"/>
    </xf>
    <xf numFmtId="0" fontId="0" fillId="4" borderId="0" xfId="0" applyFill="1" applyBorder="1" applyAlignment="1">
      <alignment horizontal="left" vertical="center"/>
    </xf>
    <xf numFmtId="0" fontId="0" fillId="0" borderId="0" xfId="0" applyFill="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4" fillId="0" borderId="4" xfId="0" applyFont="1" applyBorder="1" applyAlignment="1">
      <alignment horizontal="left" vertical="center"/>
    </xf>
    <xf numFmtId="3" fontId="57" fillId="2" borderId="4" xfId="0" applyNumberFormat="1" applyFont="1" applyFill="1" applyBorder="1" applyAlignment="1">
      <alignment horizontal="left" vertical="center"/>
    </xf>
    <xf numFmtId="0" fontId="2" fillId="0" borderId="4" xfId="0" applyFont="1" applyBorder="1" applyAlignment="1">
      <alignment horizontal="left" vertical="center"/>
    </xf>
    <xf numFmtId="3" fontId="3" fillId="0" borderId="4" xfId="0" applyNumberFormat="1" applyFont="1"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54" fillId="2" borderId="4" xfId="0" applyFont="1" applyFill="1" applyBorder="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1"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4" borderId="0" xfId="0" applyFill="1" applyAlignment="1">
      <alignment horizontal="right"/>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25" fillId="0" borderId="39" xfId="0" applyFont="1" applyBorder="1" applyAlignment="1">
      <alignment horizontal="center" vertical="center"/>
    </xf>
    <xf numFmtId="0" fontId="25" fillId="0" borderId="4" xfId="0" applyFont="1" applyBorder="1" applyAlignment="1">
      <alignment horizontal="center" vertical="center"/>
    </xf>
    <xf numFmtId="0" fontId="25" fillId="0" borderId="38" xfId="0" applyFont="1" applyBorder="1" applyAlignment="1">
      <alignment horizontal="center" vertical="center"/>
    </xf>
    <xf numFmtId="0" fontId="25" fillId="5" borderId="23" xfId="0" applyFont="1" applyFill="1" applyBorder="1" applyAlignment="1">
      <alignment horizontal="center" vertical="center"/>
    </xf>
    <xf numFmtId="0" fontId="25" fillId="5" borderId="17" xfId="0" applyFont="1" applyFill="1" applyBorder="1" applyAlignment="1">
      <alignment horizontal="center" vertical="center"/>
    </xf>
    <xf numFmtId="49" fontId="20" fillId="0" borderId="8" xfId="0" applyNumberFormat="1" applyFont="1" applyBorder="1" applyProtection="1">
      <alignment vertical="center"/>
      <protection locked="0"/>
    </xf>
    <xf numFmtId="0" fontId="20" fillId="0" borderId="8" xfId="0" applyFont="1" applyBorder="1" applyProtection="1">
      <alignment vertical="center"/>
      <protection locked="0"/>
    </xf>
    <xf numFmtId="49" fontId="20" fillId="0" borderId="4" xfId="0" applyNumberFormat="1" applyFont="1" applyBorder="1" applyProtection="1">
      <alignment vertical="center"/>
      <protection locked="0"/>
    </xf>
    <xf numFmtId="0" fontId="20" fillId="0" borderId="0" xfId="0" applyFont="1">
      <alignment vertical="center"/>
    </xf>
    <xf numFmtId="0" fontId="20" fillId="0" borderId="0" xfId="0" applyFont="1" applyBorder="1">
      <alignment vertical="center"/>
    </xf>
    <xf numFmtId="0" fontId="20" fillId="0" borderId="34" xfId="0" applyFont="1" applyBorder="1" applyAlignment="1">
      <alignment horizontal="center" vertical="center"/>
    </xf>
    <xf numFmtId="0" fontId="22" fillId="0" borderId="34" xfId="0" applyFont="1" applyBorder="1" applyAlignment="1">
      <alignment horizontal="center" vertical="center"/>
    </xf>
    <xf numFmtId="49" fontId="22" fillId="0" borderId="13" xfId="0" applyNumberFormat="1" applyFont="1" applyBorder="1" applyAlignment="1" applyProtection="1">
      <alignment horizontal="center" vertical="center"/>
      <protection locked="0"/>
    </xf>
    <xf numFmtId="0" fontId="22" fillId="0" borderId="0" xfId="0" applyFont="1">
      <alignment vertical="center"/>
    </xf>
    <xf numFmtId="0" fontId="13" fillId="0" borderId="2" xfId="0" applyFont="1" applyBorder="1" applyAlignment="1">
      <alignment horizontal="center" vertical="center" shrinkToFit="1"/>
    </xf>
    <xf numFmtId="0" fontId="6" fillId="0" borderId="4" xfId="0" applyFont="1" applyBorder="1" applyAlignment="1">
      <alignment vertical="center" shrinkToFit="1"/>
    </xf>
    <xf numFmtId="0" fontId="13" fillId="0" borderId="4" xfId="0" applyFont="1" applyBorder="1" applyAlignment="1">
      <alignment vertical="center" shrinkToFit="1"/>
    </xf>
    <xf numFmtId="0" fontId="13" fillId="0" borderId="3" xfId="0" applyFont="1" applyBorder="1" applyAlignment="1">
      <alignment vertical="center" shrinkToFit="1"/>
    </xf>
    <xf numFmtId="0" fontId="13" fillId="0" borderId="2" xfId="0" applyFont="1" applyBorder="1" applyAlignment="1">
      <alignment vertical="center" shrinkToFit="1"/>
    </xf>
    <xf numFmtId="0" fontId="6" fillId="0" borderId="3" xfId="0" applyFont="1" applyBorder="1" applyAlignment="1">
      <alignment vertical="center" shrinkToFit="1"/>
    </xf>
    <xf numFmtId="0" fontId="6" fillId="0" borderId="2" xfId="0" applyFont="1" applyBorder="1" applyAlignment="1">
      <alignment vertical="center" shrinkToFit="1"/>
    </xf>
    <xf numFmtId="0" fontId="6" fillId="0" borderId="1" xfId="0" applyFont="1" applyBorder="1" applyAlignment="1">
      <alignment vertical="center" shrinkToFit="1"/>
    </xf>
    <xf numFmtId="0" fontId="0" fillId="0" borderId="4" xfId="0" applyBorder="1" applyAlignment="1">
      <alignment horizontal="center" vertical="center"/>
    </xf>
    <xf numFmtId="0" fontId="17" fillId="0" borderId="4" xfId="0" applyFont="1" applyFill="1" applyBorder="1" applyAlignment="1">
      <alignment horizontal="center" vertical="center"/>
    </xf>
    <xf numFmtId="0" fontId="17" fillId="0" borderId="3" xfId="0" applyFont="1" applyFill="1" applyBorder="1" applyAlignment="1">
      <alignment horizontal="center" vertical="center"/>
    </xf>
    <xf numFmtId="0" fontId="0" fillId="0" borderId="4" xfId="0" applyFill="1" applyBorder="1" applyAlignment="1">
      <alignment horizontal="center" vertical="center" shrinkToFit="1"/>
    </xf>
    <xf numFmtId="0" fontId="5" fillId="0" borderId="0" xfId="0" applyNumberFormat="1" applyFont="1" applyBorder="1" applyAlignment="1">
      <alignment vertical="center"/>
    </xf>
    <xf numFmtId="0" fontId="41" fillId="0" borderId="0" xfId="0" applyNumberFormat="1" applyFont="1" applyAlignment="1">
      <alignment horizontal="center" vertical="center"/>
    </xf>
    <xf numFmtId="0" fontId="0" fillId="0" borderId="4" xfId="0" applyBorder="1" applyAlignment="1" applyProtection="1">
      <alignment horizontal="center" vertical="center"/>
      <protection locked="0"/>
    </xf>
    <xf numFmtId="177" fontId="0" fillId="0" borderId="4" xfId="0" applyNumberFormat="1" applyBorder="1" applyAlignment="1" applyProtection="1">
      <alignment horizontal="center" vertical="center"/>
      <protection locked="0"/>
    </xf>
    <xf numFmtId="0" fontId="41" fillId="0" borderId="0" xfId="0" applyNumberFormat="1" applyFont="1" applyAlignment="1">
      <alignment horizontal="left" vertical="center"/>
    </xf>
    <xf numFmtId="0" fontId="5" fillId="0" borderId="0" xfId="0" applyNumberFormat="1" applyFont="1" applyBorder="1" applyAlignment="1">
      <alignment horizontal="left" vertical="center"/>
    </xf>
    <xf numFmtId="0" fontId="54" fillId="0" borderId="0" xfId="0" applyFont="1">
      <alignment vertical="center"/>
    </xf>
    <xf numFmtId="3" fontId="0" fillId="2" borderId="0" xfId="0" applyNumberFormat="1" applyFill="1" applyBorder="1" applyAlignment="1" applyProtection="1">
      <alignment horizontal="center" vertical="center"/>
    </xf>
    <xf numFmtId="3" fontId="0" fillId="2" borderId="0" xfId="0" applyNumberFormat="1" applyFill="1" applyBorder="1" applyAlignment="1">
      <alignment horizontal="center" vertical="center"/>
    </xf>
    <xf numFmtId="3" fontId="0" fillId="2" borderId="0" xfId="0" applyNumberFormat="1" applyFill="1" applyAlignment="1">
      <alignment horizontal="center" vertical="center"/>
    </xf>
    <xf numFmtId="0" fontId="20" fillId="0" borderId="3"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3" fontId="20" fillId="0" borderId="4" xfId="0" applyNumberFormat="1" applyFont="1" applyBorder="1" applyAlignment="1" applyProtection="1">
      <alignment horizontal="center" vertical="center"/>
      <protection locked="0"/>
    </xf>
    <xf numFmtId="0" fontId="0" fillId="0" borderId="0" xfId="0" applyFont="1" applyAlignment="1">
      <alignment horizontal="center" vertical="center"/>
    </xf>
    <xf numFmtId="0" fontId="28" fillId="0" borderId="0" xfId="0" applyFont="1" applyAlignment="1">
      <alignment horizontal="center" vertical="center"/>
    </xf>
    <xf numFmtId="38" fontId="20" fillId="0" borderId="4" xfId="1"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183" fontId="20" fillId="0" borderId="3" xfId="0" applyNumberFormat="1" applyFont="1" applyBorder="1" applyAlignment="1" applyProtection="1">
      <alignment horizontal="center" vertical="center"/>
      <protection locked="0"/>
    </xf>
    <xf numFmtId="183" fontId="20" fillId="0" borderId="2" xfId="0" applyNumberFormat="1" applyFont="1" applyBorder="1" applyAlignment="1" applyProtection="1">
      <alignment horizontal="center" vertical="center"/>
      <protection locked="0"/>
    </xf>
    <xf numFmtId="183" fontId="20" fillId="0" borderId="1" xfId="0" applyNumberFormat="1" applyFont="1" applyBorder="1" applyAlignment="1" applyProtection="1">
      <alignment horizontal="center" vertical="center"/>
      <protection locked="0"/>
    </xf>
    <xf numFmtId="184" fontId="20" fillId="0" borderId="3" xfId="0" applyNumberFormat="1" applyFont="1" applyBorder="1" applyAlignment="1" applyProtection="1">
      <alignment horizontal="center" vertical="center"/>
      <protection locked="0"/>
    </xf>
    <xf numFmtId="184" fontId="20" fillId="0" borderId="2" xfId="0" applyNumberFormat="1" applyFont="1" applyBorder="1" applyAlignment="1" applyProtection="1">
      <alignment horizontal="center" vertical="center"/>
      <protection locked="0"/>
    </xf>
    <xf numFmtId="184" fontId="20" fillId="0" borderId="1" xfId="0" applyNumberFormat="1" applyFont="1" applyBorder="1" applyAlignment="1" applyProtection="1">
      <alignment horizontal="center" vertical="center"/>
      <protection locked="0"/>
    </xf>
    <xf numFmtId="49" fontId="22" fillId="0" borderId="3" xfId="0" applyNumberFormat="1" applyFont="1" applyBorder="1" applyAlignment="1" applyProtection="1">
      <alignment horizontal="center" vertical="center"/>
      <protection locked="0"/>
    </xf>
    <xf numFmtId="49" fontId="22" fillId="0" borderId="2"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184" fontId="0" fillId="2" borderId="5" xfId="0" applyNumberFormat="1" applyFill="1" applyBorder="1" applyAlignment="1" applyProtection="1">
      <alignment horizontal="center" vertical="center"/>
    </xf>
    <xf numFmtId="184" fontId="0" fillId="2" borderId="0" xfId="0" applyNumberFormat="1" applyFill="1" applyBorder="1" applyAlignment="1" applyProtection="1">
      <alignment horizontal="center" vertical="center"/>
    </xf>
    <xf numFmtId="0" fontId="29" fillId="0" borderId="0" xfId="0" applyFont="1" applyAlignment="1">
      <alignment horizontal="center"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49" fontId="22" fillId="0" borderId="4" xfId="0" applyNumberFormat="1" applyFont="1" applyBorder="1" applyAlignment="1" applyProtection="1">
      <alignment horizontal="center" vertical="center" shrinkToFit="1"/>
      <protection locked="0"/>
    </xf>
    <xf numFmtId="0" fontId="22" fillId="0" borderId="4" xfId="0" applyFont="1" applyBorder="1" applyAlignment="1" applyProtection="1">
      <alignment horizontal="center" vertical="center" shrinkToFit="1"/>
      <protection locked="0"/>
    </xf>
    <xf numFmtId="179" fontId="0" fillId="0" borderId="3" xfId="0" applyNumberFormat="1" applyBorder="1" applyAlignment="1" applyProtection="1">
      <alignment horizontal="center" vertical="center"/>
      <protection locked="0"/>
    </xf>
    <xf numFmtId="179" fontId="0" fillId="0" borderId="2" xfId="0" applyNumberFormat="1" applyBorder="1" applyAlignment="1" applyProtection="1">
      <alignment horizontal="center" vertical="center"/>
      <protection locked="0"/>
    </xf>
    <xf numFmtId="179" fontId="0" fillId="0" borderId="1" xfId="0" applyNumberFormat="1" applyBorder="1" applyAlignment="1" applyProtection="1">
      <alignment horizontal="center" vertical="center"/>
      <protection locked="0"/>
    </xf>
    <xf numFmtId="3" fontId="0" fillId="2" borderId="3" xfId="0" applyNumberFormat="1" applyFill="1" applyBorder="1" applyAlignment="1">
      <alignment horizontal="center" vertical="center"/>
    </xf>
    <xf numFmtId="3" fontId="0" fillId="2" borderId="2" xfId="0" applyNumberFormat="1" applyFill="1" applyBorder="1" applyAlignment="1">
      <alignment horizontal="center" vertical="center"/>
    </xf>
    <xf numFmtId="3" fontId="0" fillId="2" borderId="1" xfId="0" applyNumberFormat="1" applyFill="1" applyBorder="1" applyAlignment="1">
      <alignment horizontal="center" vertical="center"/>
    </xf>
    <xf numFmtId="0" fontId="28" fillId="0" borderId="4" xfId="0" applyNumberFormat="1" applyFont="1" applyBorder="1" applyAlignment="1" applyProtection="1">
      <alignment horizontal="center" vertical="center"/>
      <protection locked="0"/>
    </xf>
    <xf numFmtId="0" fontId="57" fillId="0" borderId="3" xfId="0" applyFont="1" applyBorder="1" applyAlignment="1">
      <alignment horizontal="center" vertical="center"/>
    </xf>
    <xf numFmtId="0" fontId="57" fillId="0" borderId="2" xfId="0" applyFont="1" applyBorder="1" applyAlignment="1">
      <alignment horizontal="center" vertical="center"/>
    </xf>
    <xf numFmtId="0" fontId="57"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56" fillId="0" borderId="0" xfId="0" applyFont="1" applyAlignment="1">
      <alignment horizontal="center" vertical="center"/>
    </xf>
    <xf numFmtId="0" fontId="56" fillId="0" borderId="0" xfId="0" applyFont="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left" vertical="center"/>
    </xf>
    <xf numFmtId="0" fontId="20" fillId="0" borderId="11"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183" fontId="20" fillId="0" borderId="8" xfId="0" applyNumberFormat="1" applyFon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0" fontId="4" fillId="0" borderId="4" xfId="0" applyFont="1" applyBorder="1" applyAlignment="1">
      <alignment horizontal="center" vertical="center"/>
    </xf>
    <xf numFmtId="0" fontId="28" fillId="2" borderId="4" xfId="0" applyNumberFormat="1" applyFont="1" applyFill="1" applyBorder="1" applyAlignment="1">
      <alignment horizontal="center" vertical="center"/>
    </xf>
    <xf numFmtId="38" fontId="0" fillId="2" borderId="3"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1" xfId="1" applyFont="1" applyFill="1" applyBorder="1" applyAlignment="1">
      <alignment horizontal="center" vertical="center"/>
    </xf>
    <xf numFmtId="38" fontId="0" fillId="0" borderId="3"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38" fontId="0" fillId="0" borderId="1" xfId="1" applyFont="1" applyBorder="1" applyAlignment="1" applyProtection="1">
      <alignment horizontal="center" vertical="center"/>
      <protection locked="0"/>
    </xf>
    <xf numFmtId="0" fontId="18" fillId="0" borderId="0" xfId="0" applyFont="1" applyAlignment="1">
      <alignment horizontal="center" vertical="center" wrapText="1"/>
    </xf>
    <xf numFmtId="3" fontId="25" fillId="2" borderId="0" xfId="0" applyNumberFormat="1" applyFont="1" applyFill="1" applyAlignment="1">
      <alignment horizontal="center" vertical="center"/>
    </xf>
    <xf numFmtId="0" fontId="0" fillId="0" borderId="4" xfId="0" applyBorder="1" applyAlignment="1" applyProtection="1">
      <alignment horizontal="center" vertical="center"/>
      <protection locked="0"/>
    </xf>
    <xf numFmtId="179" fontId="0" fillId="0" borderId="4" xfId="0" applyNumberFormat="1" applyBorder="1" applyAlignment="1" applyProtection="1">
      <alignment horizontal="center" vertical="center"/>
      <protection locked="0"/>
    </xf>
    <xf numFmtId="0" fontId="0" fillId="0" borderId="5" xfId="0" applyBorder="1" applyAlignment="1">
      <alignment horizontal="right" vertical="center"/>
    </xf>
    <xf numFmtId="0" fontId="0" fillId="0" borderId="9" xfId="0" applyBorder="1" applyAlignment="1">
      <alignment horizontal="right" vertical="center"/>
    </xf>
    <xf numFmtId="0" fontId="0" fillId="0" borderId="4" xfId="0" applyFill="1" applyBorder="1" applyAlignment="1" applyProtection="1">
      <alignment horizontal="center" vertical="center"/>
      <protection locked="0"/>
    </xf>
    <xf numFmtId="0" fontId="2" fillId="0" borderId="3"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0" fillId="0" borderId="8" xfId="0" applyFill="1" applyBorder="1" applyAlignment="1" applyProtection="1">
      <alignment horizontal="center" vertical="center"/>
      <protection locked="0"/>
    </xf>
    <xf numFmtId="0" fontId="0" fillId="0" borderId="4" xfId="0" applyBorder="1" applyAlignment="1">
      <alignment horizontal="center" vertical="center"/>
    </xf>
    <xf numFmtId="0" fontId="28" fillId="0" borderId="8" xfId="0" applyFont="1" applyFill="1" applyBorder="1" applyAlignment="1" applyProtection="1">
      <alignment horizontal="center" vertical="center"/>
      <protection locked="0"/>
    </xf>
    <xf numFmtId="0" fontId="28" fillId="0" borderId="3" xfId="0" applyFont="1" applyFill="1" applyBorder="1" applyAlignment="1" applyProtection="1">
      <alignment horizontal="center" vertical="center"/>
      <protection locked="0"/>
    </xf>
    <xf numFmtId="0" fontId="28" fillId="0" borderId="2"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protection locked="0"/>
    </xf>
    <xf numFmtId="176" fontId="0" fillId="2" borderId="4" xfId="0" applyNumberFormat="1" applyFill="1" applyBorder="1" applyAlignment="1" applyProtection="1">
      <alignment horizontal="center" vertical="center"/>
    </xf>
    <xf numFmtId="176" fontId="0" fillId="2" borderId="4" xfId="0" applyNumberFormat="1"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179" fontId="0" fillId="2" borderId="4" xfId="0" applyNumberFormat="1" applyFill="1" applyBorder="1" applyAlignment="1">
      <alignment horizontal="center" vertical="center"/>
    </xf>
    <xf numFmtId="0" fontId="5" fillId="0" borderId="0" xfId="0" applyFont="1" applyBorder="1" applyAlignment="1">
      <alignment horizontal="center" vertical="center"/>
    </xf>
    <xf numFmtId="0" fontId="13" fillId="0" borderId="2" xfId="0" applyFont="1" applyBorder="1" applyAlignment="1">
      <alignment horizontal="center" vertical="center" shrinkToFit="1"/>
    </xf>
    <xf numFmtId="178" fontId="13" fillId="0" borderId="0" xfId="0" applyNumberFormat="1" applyFont="1" applyBorder="1" applyAlignment="1">
      <alignment horizontal="center" vertical="center"/>
    </xf>
    <xf numFmtId="0" fontId="5" fillId="0" borderId="2" xfId="0" applyNumberFormat="1" applyFont="1" applyBorder="1" applyAlignment="1">
      <alignment horizontal="left" vertical="center" shrinkToFit="1"/>
    </xf>
    <xf numFmtId="0" fontId="10" fillId="0" borderId="2" xfId="0" applyFont="1" applyBorder="1" applyAlignment="1">
      <alignment horizontal="center" vertical="center" shrinkToFit="1"/>
    </xf>
    <xf numFmtId="0" fontId="5" fillId="0" borderId="4" xfId="0" applyFont="1" applyBorder="1" applyAlignment="1">
      <alignment horizontal="center" vertical="center"/>
    </xf>
    <xf numFmtId="0" fontId="16" fillId="0" borderId="0" xfId="0" applyFont="1" applyAlignment="1">
      <alignment horizontal="center" vertical="center"/>
    </xf>
    <xf numFmtId="0" fontId="5" fillId="0" borderId="4" xfId="0" applyNumberFormat="1" applyFont="1" applyBorder="1" applyAlignment="1">
      <alignment horizontal="center" vertical="center" shrinkToFit="1"/>
    </xf>
    <xf numFmtId="178" fontId="5" fillId="0" borderId="0" xfId="0" applyNumberFormat="1" applyFont="1" applyBorder="1" applyAlignment="1">
      <alignment horizontal="right" vertical="center" shrinkToFit="1"/>
    </xf>
    <xf numFmtId="178" fontId="5" fillId="0" borderId="0" xfId="0" applyNumberFormat="1" applyFont="1" applyAlignment="1">
      <alignment horizontal="center" vertic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left" vertical="center" shrinkToFit="1"/>
    </xf>
    <xf numFmtId="0" fontId="15" fillId="0" borderId="0" xfId="0" applyFont="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13" fillId="0" borderId="1" xfId="0" applyFont="1" applyBorder="1" applyAlignment="1">
      <alignment horizontal="center" vertical="center" shrinkToFit="1"/>
    </xf>
    <xf numFmtId="0" fontId="13" fillId="0" borderId="0" xfId="0" applyFont="1" applyAlignment="1">
      <alignment horizontal="center" vertical="center"/>
    </xf>
    <xf numFmtId="0" fontId="10" fillId="0" borderId="4" xfId="0" applyFont="1" applyBorder="1" applyAlignment="1">
      <alignment horizontal="center" vertical="center" wrapText="1"/>
    </xf>
    <xf numFmtId="3" fontId="13" fillId="0" borderId="0" xfId="0" applyNumberFormat="1" applyFont="1" applyBorder="1" applyAlignment="1">
      <alignment horizontal="center" vertical="center"/>
    </xf>
    <xf numFmtId="3" fontId="13" fillId="0" borderId="3" xfId="0" applyNumberFormat="1" applyFont="1" applyBorder="1" applyAlignment="1">
      <alignment horizontal="center" vertical="center"/>
    </xf>
    <xf numFmtId="3" fontId="13" fillId="0" borderId="2" xfId="0" applyNumberFormat="1" applyFont="1"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49" fontId="5" fillId="0" borderId="45" xfId="0" applyNumberFormat="1" applyFont="1" applyBorder="1" applyAlignment="1">
      <alignment horizontal="center" vertical="center"/>
    </xf>
    <xf numFmtId="49" fontId="5" fillId="0" borderId="46" xfId="0" applyNumberFormat="1" applyFont="1" applyBorder="1" applyAlignment="1">
      <alignment horizontal="center" vertical="center"/>
    </xf>
    <xf numFmtId="0" fontId="5" fillId="0" borderId="8"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178" fontId="65" fillId="0" borderId="3" xfId="0" applyNumberFormat="1" applyFont="1" applyBorder="1" applyAlignment="1">
      <alignment horizontal="center" vertical="center"/>
    </xf>
    <xf numFmtId="178" fontId="65" fillId="0" borderId="2" xfId="0" applyNumberFormat="1" applyFont="1" applyBorder="1" applyAlignment="1">
      <alignment horizontal="center" vertical="center"/>
    </xf>
    <xf numFmtId="178" fontId="65" fillId="0" borderId="1" xfId="0" applyNumberFormat="1" applyFont="1" applyBorder="1" applyAlignment="1">
      <alignment horizontal="center" vertical="center"/>
    </xf>
    <xf numFmtId="0" fontId="58" fillId="0" borderId="4" xfId="0" applyFont="1" applyBorder="1" applyAlignment="1">
      <alignment horizontal="center" vertical="center"/>
    </xf>
    <xf numFmtId="0" fontId="5" fillId="0" borderId="45" xfId="0" applyNumberFormat="1"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26" fillId="0" borderId="25" xfId="0" applyFont="1" applyBorder="1" applyAlignment="1">
      <alignment horizontal="center" vertical="center"/>
    </xf>
    <xf numFmtId="0" fontId="24" fillId="0" borderId="17" xfId="0" applyFont="1" applyBorder="1" applyAlignment="1">
      <alignment horizontal="center" vertical="center"/>
    </xf>
    <xf numFmtId="0" fontId="24" fillId="0" borderId="16" xfId="0" applyFont="1" applyBorder="1" applyAlignment="1">
      <alignment horizontal="center" vertical="center"/>
    </xf>
    <xf numFmtId="0" fontId="25" fillId="0" borderId="43" xfId="0" applyFont="1" applyBorder="1" applyAlignment="1">
      <alignment horizontal="center" vertical="center"/>
    </xf>
    <xf numFmtId="0" fontId="20" fillId="6" borderId="31" xfId="0" applyFont="1" applyFill="1" applyBorder="1" applyAlignment="1">
      <alignment horizontal="center" vertical="center"/>
    </xf>
    <xf numFmtId="0" fontId="20" fillId="6" borderId="0" xfId="0" applyFont="1" applyFill="1" applyBorder="1" applyAlignment="1">
      <alignment horizontal="center" vertical="center"/>
    </xf>
    <xf numFmtId="0" fontId="20" fillId="6" borderId="7" xfId="0" applyFon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0" fillId="6" borderId="1" xfId="0"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20" fillId="6" borderId="1" xfId="0" applyFont="1" applyFill="1" applyBorder="1" applyAlignment="1">
      <alignment horizontal="center" vertical="center"/>
    </xf>
    <xf numFmtId="0" fontId="25" fillId="0" borderId="3" xfId="0" applyFont="1" applyBorder="1" applyAlignment="1">
      <alignment horizontal="center" vertical="center"/>
    </xf>
    <xf numFmtId="0" fontId="25" fillId="0" borderId="2" xfId="0" applyFont="1" applyBorder="1" applyAlignment="1">
      <alignment horizontal="center" vertical="center"/>
    </xf>
    <xf numFmtId="0" fontId="25" fillId="0" borderId="32" xfId="0" applyFont="1" applyBorder="1" applyAlignment="1">
      <alignment horizontal="center" vertical="center"/>
    </xf>
    <xf numFmtId="0" fontId="20" fillId="6" borderId="43"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3" fillId="0" borderId="17" xfId="0" applyFont="1" applyBorder="1" applyAlignment="1">
      <alignment horizontal="center" vertical="top" wrapText="1"/>
    </xf>
    <xf numFmtId="0" fontId="2" fillId="0" borderId="17" xfId="0" applyFont="1" applyBorder="1" applyAlignment="1">
      <alignment horizontal="center" vertical="top" wrapText="1"/>
    </xf>
    <xf numFmtId="0" fontId="25" fillId="0" borderId="16" xfId="0" applyFont="1" applyBorder="1" applyAlignment="1">
      <alignment horizontal="center" vertical="center"/>
    </xf>
    <xf numFmtId="0" fontId="25" fillId="0" borderId="15" xfId="0" applyFont="1" applyBorder="1" applyAlignment="1">
      <alignment horizontal="center" vertical="center"/>
    </xf>
    <xf numFmtId="0" fontId="25" fillId="0" borderId="14" xfId="0" applyFont="1" applyBorder="1" applyAlignment="1">
      <alignment horizontal="center" vertical="center"/>
    </xf>
    <xf numFmtId="0" fontId="28" fillId="0" borderId="4" xfId="0" applyFont="1" applyBorder="1" applyAlignment="1">
      <alignment horizontal="center" vertical="center"/>
    </xf>
    <xf numFmtId="0" fontId="0" fillId="0" borderId="36" xfId="0" applyBorder="1" applyAlignment="1">
      <alignment horizontal="center" vertical="center"/>
    </xf>
    <xf numFmtId="0" fontId="22" fillId="6" borderId="3"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1" xfId="0" applyFont="1" applyFill="1" applyBorder="1" applyAlignment="1">
      <alignment horizontal="center" vertical="center"/>
    </xf>
    <xf numFmtId="0" fontId="20" fillId="6" borderId="42" xfId="0" applyFont="1" applyFill="1" applyBorder="1" applyAlignment="1">
      <alignment horizontal="center" vertical="center"/>
    </xf>
    <xf numFmtId="0" fontId="20" fillId="6" borderId="21" xfId="0" applyFont="1" applyFill="1" applyBorder="1" applyAlignment="1">
      <alignment horizontal="center" vertical="center"/>
    </xf>
    <xf numFmtId="0" fontId="20" fillId="6" borderId="35" xfId="0" applyFont="1" applyFill="1" applyBorder="1" applyAlignment="1">
      <alignment horizontal="center" vertical="center"/>
    </xf>
    <xf numFmtId="0" fontId="20" fillId="6" borderId="34" xfId="0" applyFont="1" applyFill="1" applyBorder="1" applyAlignment="1">
      <alignment horizontal="center" vertical="center"/>
    </xf>
    <xf numFmtId="0" fontId="22" fillId="6" borderId="41" xfId="0" applyFont="1" applyFill="1" applyBorder="1" applyAlignment="1">
      <alignment horizontal="center" vertical="center"/>
    </xf>
    <xf numFmtId="0" fontId="22" fillId="6" borderId="40" xfId="0" applyFont="1" applyFill="1"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22" fillId="6" borderId="10" xfId="0" applyFont="1" applyFill="1" applyBorder="1" applyAlignment="1">
      <alignment horizontal="center" vertical="center"/>
    </xf>
    <xf numFmtId="0" fontId="22" fillId="6" borderId="5"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34" xfId="0" applyFont="1" applyFill="1" applyBorder="1" applyAlignment="1">
      <alignment horizontal="center" vertical="center"/>
    </xf>
    <xf numFmtId="0" fontId="25" fillId="0" borderId="3" xfId="0" applyNumberFormat="1" applyFont="1" applyBorder="1" applyAlignment="1">
      <alignment horizontal="center" vertical="center"/>
    </xf>
    <xf numFmtId="0" fontId="25" fillId="0" borderId="2" xfId="0" applyNumberFormat="1" applyFont="1" applyBorder="1" applyAlignment="1">
      <alignment horizontal="center" vertical="center"/>
    </xf>
    <xf numFmtId="0" fontId="22" fillId="6" borderId="3" xfId="0" applyNumberFormat="1" applyFont="1" applyFill="1" applyBorder="1" applyAlignment="1">
      <alignment horizontal="center" vertical="center"/>
    </xf>
    <xf numFmtId="0" fontId="22" fillId="6" borderId="2" xfId="0" applyNumberFormat="1" applyFont="1" applyFill="1" applyBorder="1" applyAlignment="1">
      <alignment horizontal="center" vertical="center"/>
    </xf>
    <xf numFmtId="0" fontId="22" fillId="6" borderId="1" xfId="0" applyNumberFormat="1" applyFont="1" applyFill="1" applyBorder="1" applyAlignment="1">
      <alignment horizontal="center" vertical="center"/>
    </xf>
    <xf numFmtId="0" fontId="25" fillId="0" borderId="32" xfId="0" applyNumberFormat="1" applyFont="1" applyBorder="1" applyAlignment="1">
      <alignment horizontal="center" vertical="center"/>
    </xf>
    <xf numFmtId="0" fontId="20" fillId="6" borderId="33" xfId="0" applyFont="1" applyFill="1" applyBorder="1" applyAlignment="1">
      <alignment horizontal="center" vertical="center"/>
    </xf>
    <xf numFmtId="0" fontId="20" fillId="6" borderId="5" xfId="0" applyFont="1" applyFill="1" applyBorder="1" applyAlignment="1">
      <alignment horizontal="center" vertical="center"/>
    </xf>
    <xf numFmtId="0" fontId="20" fillId="6" borderId="9" xfId="0" applyFont="1"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2" xfId="0" applyBorder="1" applyAlignment="1">
      <alignment horizontal="center" vertical="center"/>
    </xf>
    <xf numFmtId="0" fontId="17" fillId="0" borderId="3" xfId="0" applyFont="1" applyFill="1" applyBorder="1" applyAlignment="1">
      <alignment horizontal="center" vertical="center"/>
    </xf>
    <xf numFmtId="0" fontId="17" fillId="0" borderId="1" xfId="0" applyFont="1" applyFill="1" applyBorder="1" applyAlignment="1">
      <alignment horizontal="center" vertical="center"/>
    </xf>
    <xf numFmtId="0" fontId="0" fillId="0" borderId="1" xfId="0"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6" borderId="19" xfId="0" applyFill="1" applyBorder="1" applyAlignment="1">
      <alignment horizontal="left" vertical="center" wrapText="1"/>
    </xf>
    <xf numFmtId="0" fontId="0" fillId="6" borderId="15" xfId="0" applyFill="1" applyBorder="1" applyAlignment="1">
      <alignment horizontal="left" vertical="center" wrapText="1"/>
    </xf>
    <xf numFmtId="0" fontId="0" fillId="6" borderId="18" xfId="0" applyFill="1" applyBorder="1" applyAlignment="1">
      <alignment horizontal="left" vertical="center" wrapText="1"/>
    </xf>
    <xf numFmtId="0" fontId="0" fillId="5" borderId="17" xfId="0" applyFill="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6" borderId="29" xfId="0" applyFill="1" applyBorder="1" applyAlignment="1">
      <alignment horizontal="center" vertical="center"/>
    </xf>
    <xf numFmtId="0" fontId="0" fillId="6" borderId="28" xfId="0" applyFill="1" applyBorder="1" applyAlignment="1">
      <alignment horizontal="center" vertical="center"/>
    </xf>
    <xf numFmtId="0" fontId="0" fillId="6" borderId="30" xfId="0" applyFill="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176" fontId="0" fillId="0" borderId="28" xfId="0" applyNumberFormat="1" applyBorder="1" applyAlignment="1">
      <alignment horizontal="center" vertical="center"/>
    </xf>
    <xf numFmtId="176" fontId="0" fillId="0" borderId="27" xfId="0" applyNumberFormat="1" applyBorder="1" applyAlignment="1">
      <alignment horizontal="center" vertical="center"/>
    </xf>
    <xf numFmtId="0" fontId="20" fillId="6" borderId="26" xfId="0" applyFont="1" applyFill="1" applyBorder="1" applyAlignment="1">
      <alignment horizontal="center" vertical="center"/>
    </xf>
    <xf numFmtId="0" fontId="20" fillId="6" borderId="25" xfId="0" applyFont="1" applyFill="1" applyBorder="1" applyAlignment="1">
      <alignment horizontal="center" vertical="center"/>
    </xf>
    <xf numFmtId="0" fontId="20" fillId="6" borderId="24" xfId="0" applyFont="1" applyFill="1" applyBorder="1" applyAlignment="1">
      <alignment horizontal="center" vertical="center"/>
    </xf>
    <xf numFmtId="0" fontId="19" fillId="6" borderId="16" xfId="0" applyFont="1" applyFill="1" applyBorder="1" applyAlignment="1">
      <alignment horizontal="center" vertical="center"/>
    </xf>
    <xf numFmtId="0" fontId="19" fillId="6" borderId="15" xfId="0" applyFont="1" applyFill="1" applyBorder="1" applyAlignment="1">
      <alignment horizontal="center" vertical="center"/>
    </xf>
    <xf numFmtId="0" fontId="0" fillId="5" borderId="23" xfId="0" applyFill="1"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176" fontId="0" fillId="0" borderId="2" xfId="0" applyNumberFormat="1" applyBorder="1" applyAlignment="1">
      <alignment horizontal="center" vertical="center"/>
    </xf>
    <xf numFmtId="176" fontId="0" fillId="0" borderId="32" xfId="0" applyNumberFormat="1" applyBorder="1" applyAlignment="1">
      <alignment horizontal="center" vertical="center"/>
    </xf>
    <xf numFmtId="0" fontId="41" fillId="0" borderId="4" xfId="0" applyFont="1" applyBorder="1" applyAlignment="1">
      <alignment horizontal="center" vertical="center"/>
    </xf>
    <xf numFmtId="0" fontId="33" fillId="0" borderId="4" xfId="0" applyFont="1" applyBorder="1" applyAlignment="1">
      <alignment horizontal="center" vertical="center" shrinkToFit="1"/>
    </xf>
    <xf numFmtId="0" fontId="41" fillId="0" borderId="4" xfId="0" applyFont="1" applyBorder="1" applyAlignment="1">
      <alignment horizontal="center" vertical="center" wrapText="1"/>
    </xf>
    <xf numFmtId="0" fontId="41" fillId="0" borderId="1" xfId="0" applyFont="1" applyBorder="1" applyAlignment="1">
      <alignment horizontal="center" vertical="center"/>
    </xf>
    <xf numFmtId="0" fontId="41" fillId="0" borderId="3" xfId="0" applyFont="1" applyBorder="1" applyAlignment="1">
      <alignment horizontal="center" vertical="center"/>
    </xf>
    <xf numFmtId="49" fontId="39" fillId="0" borderId="4" xfId="0" applyNumberFormat="1" applyFont="1" applyBorder="1" applyAlignment="1">
      <alignment horizontal="center" vertical="center"/>
    </xf>
    <xf numFmtId="0" fontId="39" fillId="0" borderId="4" xfId="0" applyFont="1" applyBorder="1" applyAlignment="1">
      <alignment horizontal="center" vertical="center"/>
    </xf>
    <xf numFmtId="0" fontId="39" fillId="0" borderId="4" xfId="0" quotePrefix="1" applyFont="1" applyBorder="1" applyAlignment="1">
      <alignment horizontal="center" vertical="center"/>
    </xf>
    <xf numFmtId="0" fontId="41" fillId="0" borderId="0" xfId="0" applyFont="1" applyAlignment="1">
      <alignment horizontal="left" vertical="top" wrapText="1"/>
    </xf>
    <xf numFmtId="0" fontId="41" fillId="0" borderId="4" xfId="0" applyFont="1" applyBorder="1" applyAlignment="1">
      <alignment horizontal="right" vertical="center"/>
    </xf>
    <xf numFmtId="0" fontId="41" fillId="0" borderId="3" xfId="0" applyFont="1" applyBorder="1" applyAlignment="1">
      <alignment horizontal="right" vertical="center"/>
    </xf>
    <xf numFmtId="38" fontId="39" fillId="0" borderId="1" xfId="1" applyFont="1" applyBorder="1" applyAlignment="1">
      <alignment horizontal="center" vertical="center"/>
    </xf>
    <xf numFmtId="38" fontId="39" fillId="0" borderId="4" xfId="1" applyFont="1" applyBorder="1" applyAlignment="1">
      <alignment horizontal="center" vertical="center"/>
    </xf>
    <xf numFmtId="38" fontId="39" fillId="0" borderId="3" xfId="1" applyFont="1" applyBorder="1" applyAlignment="1">
      <alignment horizontal="center" vertical="center"/>
    </xf>
    <xf numFmtId="0" fontId="41" fillId="0" borderId="0" xfId="0" applyFont="1" applyAlignment="1">
      <alignment horizontal="left" vertical="center" shrinkToFit="1"/>
    </xf>
    <xf numFmtId="0" fontId="41" fillId="0" borderId="0" xfId="0" applyFont="1" applyAlignment="1">
      <alignment horizontal="left" vertical="center"/>
    </xf>
    <xf numFmtId="182" fontId="49" fillId="0" borderId="0" xfId="0" applyNumberFormat="1" applyFont="1" applyAlignment="1">
      <alignment horizontal="center" vertical="center" shrinkToFit="1"/>
    </xf>
    <xf numFmtId="182" fontId="33" fillId="0" borderId="0" xfId="0" applyNumberFormat="1" applyFont="1" applyAlignment="1">
      <alignment horizontal="left" vertical="center" shrinkToFit="1"/>
    </xf>
    <xf numFmtId="38" fontId="33" fillId="0" borderId="19" xfId="3" applyFont="1" applyBorder="1" applyAlignment="1" applyProtection="1">
      <alignment horizontal="right" vertical="center"/>
    </xf>
    <xf numFmtId="38" fontId="33" fillId="0" borderId="15" xfId="3" applyFont="1" applyBorder="1" applyAlignment="1" applyProtection="1">
      <alignment horizontal="right" vertical="center"/>
    </xf>
    <xf numFmtId="38" fontId="33" fillId="0" borderId="14" xfId="3" applyFont="1" applyBorder="1" applyAlignment="1" applyProtection="1">
      <alignment horizontal="right" vertical="center"/>
    </xf>
    <xf numFmtId="49" fontId="33" fillId="0" borderId="19" xfId="2" applyNumberFormat="1" applyFont="1" applyBorder="1" applyAlignment="1">
      <alignment horizontal="center" vertical="center"/>
    </xf>
    <xf numFmtId="49" fontId="33" fillId="0" borderId="15" xfId="2" applyNumberFormat="1" applyFont="1" applyBorder="1" applyAlignment="1">
      <alignment horizontal="center" vertical="center"/>
    </xf>
    <xf numFmtId="49" fontId="33" fillId="0" borderId="18" xfId="2" applyNumberFormat="1" applyFont="1" applyBorder="1" applyAlignment="1">
      <alignment horizontal="center" vertical="center"/>
    </xf>
    <xf numFmtId="180" fontId="33" fillId="0" borderId="15" xfId="2" applyNumberFormat="1" applyFont="1" applyBorder="1" applyAlignment="1" applyProtection="1">
      <alignment horizontal="right" vertical="center"/>
      <protection locked="0"/>
    </xf>
    <xf numFmtId="0" fontId="41" fillId="0" borderId="15" xfId="2" applyFont="1" applyBorder="1" applyAlignment="1">
      <alignment horizontal="center" vertical="center"/>
    </xf>
    <xf numFmtId="0" fontId="41" fillId="0" borderId="18" xfId="2" applyFont="1" applyBorder="1" applyAlignment="1">
      <alignment horizontal="center" vertical="center"/>
    </xf>
    <xf numFmtId="180" fontId="46" fillId="0" borderId="15" xfId="2" applyNumberFormat="1" applyFont="1" applyBorder="1" applyAlignment="1" applyProtection="1">
      <alignment horizontal="right" vertical="center"/>
      <protection locked="0"/>
    </xf>
    <xf numFmtId="180" fontId="44" fillId="0" borderId="15" xfId="2" applyNumberFormat="1" applyFont="1" applyBorder="1" applyAlignment="1">
      <alignment horizontal="right" vertical="center"/>
    </xf>
    <xf numFmtId="181" fontId="45" fillId="0" borderId="15" xfId="2" applyNumberFormat="1" applyFont="1" applyBorder="1" applyAlignment="1" applyProtection="1">
      <alignment horizontal="left" vertical="center"/>
      <protection locked="0"/>
    </xf>
    <xf numFmtId="181" fontId="45" fillId="0" borderId="14" xfId="2" applyNumberFormat="1" applyFont="1" applyBorder="1" applyAlignment="1" applyProtection="1">
      <alignment horizontal="left" vertical="center"/>
      <protection locked="0"/>
    </xf>
    <xf numFmtId="49" fontId="33" fillId="0" borderId="33" xfId="2" applyNumberFormat="1" applyFont="1" applyBorder="1" applyAlignment="1">
      <alignment horizontal="center" vertical="center"/>
    </xf>
    <xf numFmtId="0" fontId="41" fillId="0" borderId="5" xfId="2" applyFont="1" applyBorder="1" applyAlignment="1">
      <alignment horizontal="center" vertical="center"/>
    </xf>
    <xf numFmtId="0" fontId="41" fillId="0" borderId="9" xfId="2" applyFont="1" applyBorder="1" applyAlignment="1">
      <alignment horizontal="center" vertical="center"/>
    </xf>
    <xf numFmtId="180" fontId="44" fillId="0" borderId="5" xfId="2" applyNumberFormat="1" applyFont="1" applyBorder="1" applyAlignment="1">
      <alignment horizontal="right" vertical="center"/>
    </xf>
    <xf numFmtId="49" fontId="45" fillId="0" borderId="10" xfId="2" applyNumberFormat="1" applyFont="1" applyBorder="1" applyAlignment="1" applyProtection="1">
      <alignment vertical="center"/>
      <protection locked="0"/>
    </xf>
    <xf numFmtId="0" fontId="45" fillId="0" borderId="5" xfId="2" applyFont="1" applyBorder="1" applyAlignment="1" applyProtection="1">
      <alignment vertical="center"/>
      <protection locked="0"/>
    </xf>
    <xf numFmtId="0" fontId="45" fillId="0" borderId="54" xfId="2" applyFont="1" applyBorder="1" applyAlignment="1" applyProtection="1">
      <alignment vertical="center"/>
      <protection locked="0"/>
    </xf>
    <xf numFmtId="49" fontId="45" fillId="0" borderId="16" xfId="2" applyNumberFormat="1" applyFont="1" applyBorder="1" applyAlignment="1" applyProtection="1">
      <alignment vertical="center"/>
      <protection locked="0"/>
    </xf>
    <xf numFmtId="0" fontId="45" fillId="0" borderId="15" xfId="2" applyFont="1" applyBorder="1" applyAlignment="1" applyProtection="1">
      <alignment vertical="center"/>
      <protection locked="0"/>
    </xf>
    <xf numFmtId="0" fontId="45" fillId="0" borderId="14" xfId="2" applyFont="1" applyBorder="1" applyAlignment="1" applyProtection="1">
      <alignment vertical="center"/>
      <protection locked="0"/>
    </xf>
    <xf numFmtId="49" fontId="45" fillId="0" borderId="16" xfId="2" applyNumberFormat="1" applyFont="1" applyBorder="1" applyAlignment="1" applyProtection="1">
      <alignment horizontal="center" vertical="center"/>
      <protection locked="0"/>
    </xf>
    <xf numFmtId="49" fontId="45" fillId="0" borderId="15" xfId="2" applyNumberFormat="1" applyFont="1" applyBorder="1" applyAlignment="1" applyProtection="1">
      <alignment horizontal="center" vertical="center"/>
      <protection locked="0"/>
    </xf>
    <xf numFmtId="49" fontId="45" fillId="0" borderId="14" xfId="2" applyNumberFormat="1" applyFont="1" applyBorder="1" applyAlignment="1" applyProtection="1">
      <alignment horizontal="center" vertical="center"/>
      <protection locked="0"/>
    </xf>
    <xf numFmtId="49" fontId="33" fillId="0" borderId="52" xfId="2" applyNumberFormat="1" applyFont="1" applyBorder="1" applyAlignment="1">
      <alignment horizontal="center" vertical="center"/>
    </xf>
    <xf numFmtId="0" fontId="41" fillId="0" borderId="40" xfId="2" applyFont="1" applyBorder="1" applyAlignment="1">
      <alignment horizontal="center" vertical="center"/>
    </xf>
    <xf numFmtId="0" fontId="41" fillId="0" borderId="51" xfId="2" applyFont="1" applyBorder="1" applyAlignment="1">
      <alignment horizontal="center" vertical="center"/>
    </xf>
    <xf numFmtId="180" fontId="46" fillId="0" borderId="40" xfId="2" applyNumberFormat="1" applyFont="1" applyBorder="1" applyAlignment="1" applyProtection="1">
      <alignment horizontal="right" vertical="center"/>
      <protection locked="0"/>
    </xf>
    <xf numFmtId="0" fontId="45" fillId="0" borderId="40" xfId="2" applyFont="1" applyBorder="1" applyAlignment="1" applyProtection="1">
      <alignment vertical="center" wrapText="1"/>
      <protection locked="0"/>
    </xf>
    <xf numFmtId="0" fontId="45" fillId="0" borderId="40" xfId="2" applyFont="1" applyBorder="1" applyAlignment="1" applyProtection="1">
      <alignment vertical="center"/>
      <protection locked="0"/>
    </xf>
    <xf numFmtId="0" fontId="45" fillId="0" borderId="53" xfId="2" applyFont="1" applyBorder="1" applyAlignment="1" applyProtection="1">
      <alignment vertical="center"/>
      <protection locked="0"/>
    </xf>
    <xf numFmtId="49" fontId="45" fillId="0" borderId="11" xfId="2" applyNumberFormat="1" applyFont="1" applyBorder="1" applyAlignment="1" applyProtection="1">
      <alignment vertical="center"/>
      <protection locked="0"/>
    </xf>
    <xf numFmtId="0" fontId="45" fillId="0" borderId="34" xfId="2" applyFont="1" applyBorder="1" applyAlignment="1" applyProtection="1">
      <alignment vertical="center"/>
      <protection locked="0"/>
    </xf>
    <xf numFmtId="0" fontId="45" fillId="0" borderId="56" xfId="2" applyFont="1" applyBorder="1" applyAlignment="1" applyProtection="1">
      <alignment vertical="center"/>
      <protection locked="0"/>
    </xf>
    <xf numFmtId="49" fontId="33" fillId="0" borderId="35" xfId="2" applyNumberFormat="1" applyFont="1" applyBorder="1" applyAlignment="1">
      <alignment horizontal="center" vertical="center"/>
    </xf>
    <xf numFmtId="0" fontId="41" fillId="0" borderId="34" xfId="2" applyFont="1" applyBorder="1" applyAlignment="1">
      <alignment horizontal="center" vertical="center"/>
    </xf>
    <xf numFmtId="0" fontId="41" fillId="0" borderId="47" xfId="2" applyFont="1" applyBorder="1" applyAlignment="1">
      <alignment horizontal="center" vertical="center"/>
    </xf>
    <xf numFmtId="180" fontId="46" fillId="0" borderId="34" xfId="2" applyNumberFormat="1" applyFont="1" applyBorder="1" applyAlignment="1" applyProtection="1">
      <alignment horizontal="right" vertical="center"/>
      <protection locked="0"/>
    </xf>
    <xf numFmtId="49" fontId="45" fillId="0" borderId="10" xfId="2" applyNumberFormat="1" applyFont="1" applyFill="1" applyBorder="1" applyAlignment="1" applyProtection="1">
      <alignment vertical="center" shrinkToFit="1"/>
      <protection locked="0"/>
    </xf>
    <xf numFmtId="0" fontId="45" fillId="0" borderId="5" xfId="2" applyFont="1" applyFill="1" applyBorder="1" applyAlignment="1" applyProtection="1">
      <alignment vertical="center" shrinkToFit="1"/>
      <protection locked="0"/>
    </xf>
    <xf numFmtId="0" fontId="45" fillId="0" borderId="54" xfId="2" applyFont="1" applyFill="1" applyBorder="1" applyAlignment="1" applyProtection="1">
      <alignment vertical="center" shrinkToFit="1"/>
      <protection locked="0"/>
    </xf>
    <xf numFmtId="38" fontId="44" fillId="0" borderId="28" xfId="1" applyFont="1" applyBorder="1" applyAlignment="1">
      <alignment horizontal="right" vertical="center"/>
    </xf>
    <xf numFmtId="49" fontId="45" fillId="0" borderId="3" xfId="2" applyNumberFormat="1" applyFont="1" applyBorder="1" applyAlignment="1" applyProtection="1">
      <alignment vertical="center"/>
      <protection locked="0"/>
    </xf>
    <xf numFmtId="0" fontId="45" fillId="0" borderId="2" xfId="2" applyFont="1" applyBorder="1" applyAlignment="1" applyProtection="1">
      <alignment vertical="center"/>
      <protection locked="0"/>
    </xf>
    <xf numFmtId="0" fontId="45" fillId="0" borderId="32" xfId="2" applyFont="1" applyBorder="1" applyAlignment="1" applyProtection="1">
      <alignment vertical="center"/>
      <protection locked="0"/>
    </xf>
    <xf numFmtId="49" fontId="33" fillId="0" borderId="55" xfId="2" applyNumberFormat="1" applyFont="1" applyBorder="1" applyAlignment="1">
      <alignment horizontal="center" vertical="center"/>
    </xf>
    <xf numFmtId="0" fontId="41" fillId="0" borderId="28" xfId="2" applyFont="1" applyBorder="1" applyAlignment="1">
      <alignment horizontal="center" vertical="center"/>
    </xf>
    <xf numFmtId="0" fontId="41" fillId="0" borderId="30" xfId="2" applyFont="1" applyBorder="1" applyAlignment="1">
      <alignment horizontal="center" vertical="center"/>
    </xf>
    <xf numFmtId="180" fontId="33" fillId="0" borderId="40" xfId="2" applyNumberFormat="1" applyFont="1" applyBorder="1" applyAlignment="1">
      <alignment horizontal="right" vertical="center"/>
    </xf>
    <xf numFmtId="49" fontId="41" fillId="0" borderId="0" xfId="2" applyNumberFormat="1" applyFont="1" applyBorder="1" applyAlignment="1">
      <alignment horizontal="distributed" vertical="center"/>
    </xf>
    <xf numFmtId="0" fontId="41" fillId="0" borderId="0" xfId="2" applyNumberFormat="1" applyFont="1" applyBorder="1" applyAlignment="1">
      <alignment horizontal="left" vertical="center"/>
    </xf>
    <xf numFmtId="177" fontId="43" fillId="0" borderId="34" xfId="2" applyNumberFormat="1" applyFont="1" applyBorder="1" applyAlignment="1">
      <alignment horizontal="center" vertical="center"/>
    </xf>
    <xf numFmtId="49" fontId="41" fillId="0" borderId="34" xfId="2" applyNumberFormat="1" applyFont="1" applyBorder="1" applyAlignment="1">
      <alignment horizontal="center" vertical="center"/>
    </xf>
    <xf numFmtId="0" fontId="45" fillId="0" borderId="41" xfId="2" applyFont="1" applyBorder="1" applyAlignment="1" applyProtection="1">
      <alignment vertical="center" wrapText="1"/>
      <protection locked="0"/>
    </xf>
    <xf numFmtId="0" fontId="45" fillId="0" borderId="53" xfId="2" applyFont="1" applyBorder="1" applyAlignment="1" applyProtection="1">
      <alignment vertical="center" wrapText="1"/>
      <protection locked="0"/>
    </xf>
    <xf numFmtId="49" fontId="33" fillId="0" borderId="16" xfId="2" applyNumberFormat="1" applyFont="1" applyBorder="1" applyAlignment="1">
      <alignment horizontal="center" vertical="center"/>
    </xf>
    <xf numFmtId="0" fontId="41" fillId="0" borderId="14" xfId="2" applyFont="1" applyBorder="1" applyAlignment="1">
      <alignment horizontal="center" vertical="center"/>
    </xf>
    <xf numFmtId="49" fontId="35" fillId="0" borderId="0" xfId="2" applyNumberFormat="1" applyFont="1" applyBorder="1" applyAlignment="1">
      <alignment horizontal="center" vertical="center" shrinkToFit="1"/>
    </xf>
    <xf numFmtId="49" fontId="33" fillId="0" borderId="0" xfId="2" applyNumberFormat="1" applyFont="1" applyBorder="1" applyAlignment="1">
      <alignment vertical="center"/>
    </xf>
    <xf numFmtId="49" fontId="36" fillId="0" borderId="0" xfId="2" applyNumberFormat="1" applyFont="1" applyBorder="1" applyAlignment="1">
      <alignment horizontal="center" vertical="center"/>
    </xf>
    <xf numFmtId="49" fontId="38" fillId="0" borderId="0" xfId="2" applyNumberFormat="1" applyFont="1" applyBorder="1" applyAlignment="1">
      <alignment horizontal="center" vertical="center"/>
    </xf>
    <xf numFmtId="49" fontId="40" fillId="0" borderId="0" xfId="2" applyNumberFormat="1" applyFont="1" applyBorder="1" applyAlignment="1">
      <alignment horizontal="distributed" vertical="center"/>
    </xf>
    <xf numFmtId="49" fontId="41" fillId="0" borderId="0" xfId="2" applyNumberFormat="1" applyFont="1" applyBorder="1" applyAlignment="1">
      <alignment vertical="center" wrapText="1"/>
    </xf>
    <xf numFmtId="0" fontId="32" fillId="0" borderId="0" xfId="2" applyFont="1" applyBorder="1" applyAlignment="1">
      <alignment vertical="center"/>
    </xf>
    <xf numFmtId="0" fontId="41" fillId="0" borderId="0" xfId="2" applyNumberFormat="1" applyFont="1" applyBorder="1" applyAlignment="1">
      <alignment horizontal="center" vertical="center" wrapText="1"/>
    </xf>
    <xf numFmtId="0" fontId="32" fillId="0" borderId="0" xfId="2" applyNumberFormat="1" applyFont="1" applyBorder="1" applyAlignment="1">
      <alignment horizontal="center" vertical="center" wrapText="1"/>
    </xf>
    <xf numFmtId="0" fontId="41" fillId="0" borderId="0" xfId="2" applyFont="1" applyBorder="1" applyAlignment="1">
      <alignment horizontal="distributed" vertical="center"/>
    </xf>
    <xf numFmtId="0" fontId="41" fillId="0" borderId="0" xfId="2" applyNumberFormat="1" applyFont="1" applyBorder="1" applyAlignment="1">
      <alignment vertical="center"/>
    </xf>
    <xf numFmtId="0" fontId="41" fillId="0" borderId="0" xfId="2" applyNumberFormat="1" applyFont="1" applyBorder="1" applyAlignment="1">
      <alignment horizontal="center" vertical="center"/>
    </xf>
    <xf numFmtId="38" fontId="33" fillId="0" borderId="19" xfId="3" applyNumberFormat="1" applyFont="1" applyBorder="1" applyAlignment="1">
      <alignment horizontal="right" vertical="center"/>
    </xf>
    <xf numFmtId="38" fontId="33" fillId="0" borderId="15" xfId="3" applyNumberFormat="1" applyFont="1" applyBorder="1" applyAlignment="1">
      <alignment horizontal="right" vertical="center"/>
    </xf>
    <xf numFmtId="38" fontId="33" fillId="0" borderId="14" xfId="3" applyNumberFormat="1" applyFont="1" applyBorder="1" applyAlignment="1">
      <alignment horizontal="right" vertical="center"/>
    </xf>
    <xf numFmtId="38" fontId="33" fillId="0" borderId="19" xfId="3" applyFont="1" applyBorder="1" applyAlignment="1">
      <alignment horizontal="center" vertical="center"/>
    </xf>
    <xf numFmtId="38" fontId="33" fillId="0" borderId="15" xfId="3" applyFont="1" applyBorder="1" applyAlignment="1">
      <alignment horizontal="center" vertical="center"/>
    </xf>
    <xf numFmtId="38" fontId="33" fillId="0" borderId="14" xfId="3" applyFont="1" applyBorder="1" applyAlignment="1">
      <alignment horizontal="center" vertical="center"/>
    </xf>
    <xf numFmtId="49" fontId="33" fillId="0" borderId="42" xfId="2" applyNumberFormat="1" applyFont="1" applyBorder="1" applyAlignment="1">
      <alignment horizontal="center" vertical="center"/>
    </xf>
    <xf numFmtId="49" fontId="33" fillId="0" borderId="21" xfId="2" applyNumberFormat="1" applyFont="1" applyBorder="1" applyAlignment="1">
      <alignment horizontal="center" vertical="center"/>
    </xf>
    <xf numFmtId="49" fontId="33" fillId="0" borderId="48" xfId="2" applyNumberFormat="1" applyFont="1" applyBorder="1" applyAlignment="1">
      <alignment horizontal="center" vertical="center"/>
    </xf>
    <xf numFmtId="49" fontId="33" fillId="0" borderId="26" xfId="2" applyNumberFormat="1" applyFont="1" applyBorder="1" applyAlignment="1">
      <alignment horizontal="center" vertical="center"/>
    </xf>
    <xf numFmtId="49" fontId="33" fillId="0" borderId="25" xfId="2" applyNumberFormat="1" applyFont="1" applyBorder="1" applyAlignment="1">
      <alignment horizontal="center" vertical="center"/>
    </xf>
    <xf numFmtId="49" fontId="33" fillId="0" borderId="24" xfId="2" applyNumberFormat="1" applyFont="1" applyBorder="1" applyAlignment="1">
      <alignment horizontal="center" vertical="center"/>
    </xf>
    <xf numFmtId="180" fontId="44" fillId="0" borderId="21" xfId="2" applyNumberFormat="1" applyFont="1" applyBorder="1" applyAlignment="1" applyProtection="1">
      <alignment horizontal="center" vertical="center"/>
      <protection locked="0"/>
    </xf>
    <xf numFmtId="180" fontId="44" fillId="0" borderId="25" xfId="2" applyNumberFormat="1" applyFont="1" applyBorder="1" applyAlignment="1" applyProtection="1">
      <alignment horizontal="center" vertical="center"/>
      <protection locked="0"/>
    </xf>
    <xf numFmtId="180" fontId="44" fillId="0" borderId="58" xfId="2" applyNumberFormat="1" applyFont="1" applyBorder="1" applyAlignment="1" applyProtection="1">
      <alignment horizontal="right" vertical="center"/>
      <protection locked="0"/>
    </xf>
    <xf numFmtId="49" fontId="45" fillId="0" borderId="57" xfId="2" applyNumberFormat="1" applyFont="1" applyBorder="1" applyAlignment="1" applyProtection="1">
      <alignment horizontal="center" vertical="center"/>
      <protection locked="0"/>
    </xf>
    <xf numFmtId="49" fontId="45" fillId="0" borderId="58" xfId="2" applyNumberFormat="1" applyFont="1" applyBorder="1" applyAlignment="1" applyProtection="1">
      <alignment horizontal="center" vertical="center"/>
      <protection locked="0"/>
    </xf>
    <xf numFmtId="180" fontId="44" fillId="0" borderId="25" xfId="2" applyNumberFormat="1" applyFont="1" applyBorder="1" applyAlignment="1" applyProtection="1">
      <alignment horizontal="right" vertical="center"/>
      <protection locked="0"/>
    </xf>
    <xf numFmtId="49" fontId="45" fillId="0" borderId="61" xfId="2" applyNumberFormat="1" applyFont="1" applyBorder="1" applyAlignment="1" applyProtection="1">
      <alignment horizontal="center" vertical="center"/>
      <protection locked="0"/>
    </xf>
    <xf numFmtId="49" fontId="45" fillId="0" borderId="62" xfId="2" applyNumberFormat="1" applyFont="1" applyBorder="1" applyAlignment="1" applyProtection="1">
      <alignment horizontal="center" vertical="center"/>
      <protection locked="0"/>
    </xf>
    <xf numFmtId="181" fontId="45" fillId="0" borderId="15" xfId="2" applyNumberFormat="1" applyFont="1" applyBorder="1" applyAlignment="1" applyProtection="1">
      <alignment horizontal="left" vertical="center"/>
    </xf>
    <xf numFmtId="181" fontId="45" fillId="0" borderId="14" xfId="2" applyNumberFormat="1" applyFont="1" applyBorder="1" applyAlignment="1" applyProtection="1">
      <alignment horizontal="left" vertical="center"/>
    </xf>
    <xf numFmtId="49" fontId="41" fillId="0" borderId="0" xfId="2" applyNumberFormat="1" applyFont="1" applyBorder="1" applyAlignment="1">
      <alignment horizontal="center" vertical="center"/>
    </xf>
    <xf numFmtId="49" fontId="45" fillId="0" borderId="22" xfId="2" applyNumberFormat="1" applyFont="1" applyBorder="1" applyAlignment="1" applyProtection="1">
      <alignment vertical="center"/>
      <protection locked="0"/>
    </xf>
    <xf numFmtId="0" fontId="45" fillId="0" borderId="25" xfId="2" applyFont="1" applyBorder="1" applyAlignment="1" applyProtection="1">
      <alignment vertical="center"/>
      <protection locked="0"/>
    </xf>
    <xf numFmtId="0" fontId="45" fillId="0" borderId="50" xfId="2" applyFont="1" applyBorder="1" applyAlignment="1" applyProtection="1">
      <alignment vertical="center"/>
      <protection locked="0"/>
    </xf>
    <xf numFmtId="38" fontId="33" fillId="0" borderId="64" xfId="3" applyFont="1" applyBorder="1" applyAlignment="1">
      <alignment horizontal="center" vertical="center"/>
    </xf>
    <xf numFmtId="38" fontId="33" fillId="0" borderId="65" xfId="3" applyFont="1" applyBorder="1" applyAlignment="1">
      <alignment horizontal="center" vertical="center"/>
    </xf>
    <xf numFmtId="38" fontId="33" fillId="0" borderId="66" xfId="3" applyFont="1" applyBorder="1" applyAlignment="1">
      <alignment horizontal="center" vertical="center"/>
    </xf>
    <xf numFmtId="49" fontId="33" fillId="0" borderId="63" xfId="2" applyNumberFormat="1" applyFont="1" applyBorder="1" applyAlignment="1">
      <alignment horizontal="center" vertical="center"/>
    </xf>
    <xf numFmtId="49" fontId="33" fillId="0" borderId="58" xfId="2" applyNumberFormat="1" applyFont="1" applyBorder="1" applyAlignment="1">
      <alignment horizontal="center" vertical="center"/>
    </xf>
    <xf numFmtId="49" fontId="33" fillId="0" borderId="59" xfId="2" applyNumberFormat="1" applyFont="1" applyBorder="1" applyAlignment="1">
      <alignment horizontal="center" vertical="center"/>
    </xf>
    <xf numFmtId="181" fontId="45" fillId="0" borderId="15" xfId="2" applyNumberFormat="1" applyFont="1" applyBorder="1" applyAlignment="1">
      <alignment horizontal="left" vertical="center"/>
    </xf>
    <xf numFmtId="181" fontId="45" fillId="0" borderId="14" xfId="2" applyNumberFormat="1" applyFont="1" applyBorder="1" applyAlignment="1">
      <alignment horizontal="left" vertical="center"/>
    </xf>
  </cellXfs>
  <cellStyles count="4">
    <cellStyle name="桁区切り" xfId="1" builtinId="6"/>
    <cellStyle name="桁区切り 3" xfId="3" xr:uid="{3BE2F940-DC3A-4623-8A64-3AC599E0A04E}"/>
    <cellStyle name="標準" xfId="0" builtinId="0"/>
    <cellStyle name="標準 4" xfId="2" xr:uid="{842A6958-19A2-459C-8A84-71C89F95DADD}"/>
  </cellStyles>
  <dxfs count="18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152759</xdr:colOff>
      <xdr:row>36</xdr:row>
      <xdr:rowOff>35944</xdr:rowOff>
    </xdr:from>
    <xdr:to>
      <xdr:col>16</xdr:col>
      <xdr:colOff>584080</xdr:colOff>
      <xdr:row>47</xdr:row>
      <xdr:rowOff>71886</xdr:rowOff>
    </xdr:to>
    <xdr:sp macro="" textlink="">
      <xdr:nvSpPr>
        <xdr:cNvPr id="4" name="テキスト ボックス 3">
          <a:extLst>
            <a:ext uri="{FF2B5EF4-FFF2-40B4-BE49-F238E27FC236}">
              <a16:creationId xmlns:a16="http://schemas.microsoft.com/office/drawing/2014/main" id="{AA6B1C55-5B5B-4537-AA2F-25B45E9AD30E}"/>
            </a:ext>
          </a:extLst>
        </xdr:cNvPr>
        <xdr:cNvSpPr txBox="1"/>
      </xdr:nvSpPr>
      <xdr:spPr>
        <a:xfrm>
          <a:off x="9084693" y="9498043"/>
          <a:ext cx="3711156" cy="2785612"/>
        </a:xfrm>
        <a:prstGeom prst="wedgeRectCallout">
          <a:avLst>
            <a:gd name="adj1" fmla="val -83316"/>
            <a:gd name="adj2" fmla="val 60254"/>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通帳の通りに記載ください。</a:t>
          </a:r>
          <a:endParaRPr kumimoji="1" lang="en-US" altLang="ja-JP" sz="1100"/>
        </a:p>
        <a:p>
          <a:r>
            <a:rPr kumimoji="1" lang="ja-JP" altLang="en-US" sz="1100"/>
            <a:t>そのまま振込に使用しますので、「株式会社」等のフリガナ略称は、金融機関指定の略称を記載ください。</a:t>
          </a:r>
        </a:p>
      </xdr:txBody>
    </xdr:sp>
    <xdr:clientData/>
  </xdr:twoCellAnchor>
  <xdr:twoCellAnchor editAs="oneCell">
    <xdr:from>
      <xdr:col>11</xdr:col>
      <xdr:colOff>332477</xdr:colOff>
      <xdr:row>39</xdr:row>
      <xdr:rowOff>71887</xdr:rowOff>
    </xdr:from>
    <xdr:to>
      <xdr:col>16</xdr:col>
      <xdr:colOff>458278</xdr:colOff>
      <xdr:row>46</xdr:row>
      <xdr:rowOff>215659</xdr:rowOff>
    </xdr:to>
    <xdr:pic>
      <xdr:nvPicPr>
        <xdr:cNvPr id="5" name="図 4">
          <a:extLst>
            <a:ext uri="{FF2B5EF4-FFF2-40B4-BE49-F238E27FC236}">
              <a16:creationId xmlns:a16="http://schemas.microsoft.com/office/drawing/2014/main" id="{38D11E62-268A-4701-AE59-CA49C19101E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264411" y="10288797"/>
          <a:ext cx="3405636" cy="1887027"/>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a:effectLst>
          <a:outerShdw blurRad="50800" dist="38100" dir="2700000" algn="tl" rotWithShape="0">
            <a:prstClr val="black">
              <a:alpha val="40000"/>
            </a:prstClr>
          </a:outerShdw>
        </a:effectLst>
      </xdr:spPr>
    </xdr:pic>
    <xdr:clientData/>
  </xdr:twoCellAnchor>
  <xdr:twoCellAnchor>
    <xdr:from>
      <xdr:col>16</xdr:col>
      <xdr:colOff>593066</xdr:colOff>
      <xdr:row>35</xdr:row>
      <xdr:rowOff>44929</xdr:rowOff>
    </xdr:from>
    <xdr:to>
      <xdr:col>21</xdr:col>
      <xdr:colOff>429164</xdr:colOff>
      <xdr:row>41</xdr:row>
      <xdr:rowOff>116816</xdr:rowOff>
    </xdr:to>
    <xdr:sp macro="" textlink="">
      <xdr:nvSpPr>
        <xdr:cNvPr id="6" name="テキスト ボックス 5">
          <a:extLst>
            <a:ext uri="{FF2B5EF4-FFF2-40B4-BE49-F238E27FC236}">
              <a16:creationId xmlns:a16="http://schemas.microsoft.com/office/drawing/2014/main" id="{570005D0-E228-48FF-A7B1-4065CDFD74F2}"/>
            </a:ext>
          </a:extLst>
        </xdr:cNvPr>
        <xdr:cNvSpPr txBox="1"/>
      </xdr:nvSpPr>
      <xdr:spPr>
        <a:xfrm>
          <a:off x="12804835" y="9129622"/>
          <a:ext cx="3295650" cy="1689340"/>
        </a:xfrm>
        <a:prstGeom prst="wedgeRectCallout">
          <a:avLst>
            <a:gd name="adj1" fmla="val -53870"/>
            <a:gd name="adj2" fmla="val 7531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口座番号＋フリガナで振り込みます。振込不能の場合、再振り込み手数料は申請者負担となりますので、スペースや「・」有無にご注意ください。</a:t>
          </a:r>
          <a:endParaRPr kumimoji="1" lang="en-US" altLang="ja-JP" sz="1100"/>
        </a:p>
        <a:p>
          <a:r>
            <a:rPr kumimoji="1" lang="ja-JP" altLang="en-US" sz="1100"/>
            <a:t>新規申請の場合や口座変更の場合は、通帳のフリガナ部分のコピーを添付ください。</a:t>
          </a:r>
        </a:p>
      </xdr:txBody>
    </xdr:sp>
    <xdr:clientData/>
  </xdr:twoCellAnchor>
  <xdr:twoCellAnchor>
    <xdr:from>
      <xdr:col>10</xdr:col>
      <xdr:colOff>431320</xdr:colOff>
      <xdr:row>26</xdr:row>
      <xdr:rowOff>242617</xdr:rowOff>
    </xdr:from>
    <xdr:to>
      <xdr:col>11</xdr:col>
      <xdr:colOff>251604</xdr:colOff>
      <xdr:row>39</xdr:row>
      <xdr:rowOff>0</xdr:rowOff>
    </xdr:to>
    <xdr:sp macro="" textlink="">
      <xdr:nvSpPr>
        <xdr:cNvPr id="18" name="右中かっこ 17">
          <a:extLst>
            <a:ext uri="{FF2B5EF4-FFF2-40B4-BE49-F238E27FC236}">
              <a16:creationId xmlns:a16="http://schemas.microsoft.com/office/drawing/2014/main" id="{9D1A2CD7-E0A8-41A7-B541-4AD9733B170F}"/>
            </a:ext>
          </a:extLst>
        </xdr:cNvPr>
        <xdr:cNvSpPr/>
      </xdr:nvSpPr>
      <xdr:spPr>
        <a:xfrm>
          <a:off x="7709858" y="5714999"/>
          <a:ext cx="251604" cy="2021817"/>
        </a:xfrm>
        <a:prstGeom prst="rightBrace">
          <a:avLst>
            <a:gd name="adj1" fmla="val 8333"/>
            <a:gd name="adj2" fmla="val 58000"/>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161745</xdr:colOff>
      <xdr:row>27</xdr:row>
      <xdr:rowOff>8986</xdr:rowOff>
    </xdr:from>
    <xdr:to>
      <xdr:col>16</xdr:col>
      <xdr:colOff>91116</xdr:colOff>
      <xdr:row>32</xdr:row>
      <xdr:rowOff>125802</xdr:rowOff>
    </xdr:to>
    <xdr:sp macro="" textlink="">
      <xdr:nvSpPr>
        <xdr:cNvPr id="19" name="テキスト ボックス 18">
          <a:extLst>
            <a:ext uri="{FF2B5EF4-FFF2-40B4-BE49-F238E27FC236}">
              <a16:creationId xmlns:a16="http://schemas.microsoft.com/office/drawing/2014/main" id="{5E3480AE-DC42-4232-BA09-8550A70CD78F}"/>
            </a:ext>
          </a:extLst>
        </xdr:cNvPr>
        <xdr:cNvSpPr txBox="1"/>
      </xdr:nvSpPr>
      <xdr:spPr>
        <a:xfrm>
          <a:off x="9093679" y="7143750"/>
          <a:ext cx="3209206" cy="1374835"/>
        </a:xfrm>
        <a:prstGeom prst="wedgeRectCallout">
          <a:avLst>
            <a:gd name="adj1" fmla="val -49745"/>
            <a:gd name="adj2" fmla="val 19186"/>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電子申請の場合は責任者情報・担当者情報には「識別番号申請書」に記載した内容を記入してください。</a:t>
          </a:r>
          <a:endParaRPr kumimoji="1" lang="en-US" altLang="ja-JP" sz="1100"/>
        </a:p>
        <a:p>
          <a:r>
            <a:rPr kumimoji="1" lang="ja-JP" altLang="en-US" sz="1100"/>
            <a:t>郵送の場合は、責任者と担当者が同一人物でもよいです。</a:t>
          </a:r>
        </a:p>
      </xdr:txBody>
    </xdr:sp>
    <xdr:clientData/>
  </xdr:twoCellAnchor>
  <xdr:twoCellAnchor editAs="oneCell">
    <xdr:from>
      <xdr:col>11</xdr:col>
      <xdr:colOff>188704</xdr:colOff>
      <xdr:row>3</xdr:row>
      <xdr:rowOff>179718</xdr:rowOff>
    </xdr:from>
    <xdr:to>
      <xdr:col>16</xdr:col>
      <xdr:colOff>442645</xdr:colOff>
      <xdr:row>18</xdr:row>
      <xdr:rowOff>136567</xdr:rowOff>
    </xdr:to>
    <xdr:pic>
      <xdr:nvPicPr>
        <xdr:cNvPr id="13" name="図 12">
          <a:extLst>
            <a:ext uri="{FF2B5EF4-FFF2-40B4-BE49-F238E27FC236}">
              <a16:creationId xmlns:a16="http://schemas.microsoft.com/office/drawing/2014/main" id="{224D0CF6-AF4E-42CC-8E7D-3DB2D428BC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20638" y="1293963"/>
          <a:ext cx="3533776" cy="3614090"/>
        </a:xfrm>
        <a:prstGeom prst="rect">
          <a:avLst/>
        </a:prstGeom>
        <a:noFill/>
        <a:ln>
          <a:solidFill>
            <a:schemeClr val="tx2">
              <a:lumMod val="40000"/>
              <a:lumOff val="6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566108</xdr:colOff>
      <xdr:row>22</xdr:row>
      <xdr:rowOff>116815</xdr:rowOff>
    </xdr:from>
    <xdr:to>
      <xdr:col>22</xdr:col>
      <xdr:colOff>71887</xdr:colOff>
      <xdr:row>25</xdr:row>
      <xdr:rowOff>224646</xdr:rowOff>
    </xdr:to>
    <xdr:sp macro="" textlink="">
      <xdr:nvSpPr>
        <xdr:cNvPr id="15" name="テキスト ボックス 14">
          <a:extLst>
            <a:ext uri="{FF2B5EF4-FFF2-40B4-BE49-F238E27FC236}">
              <a16:creationId xmlns:a16="http://schemas.microsoft.com/office/drawing/2014/main" id="{96DCA902-161E-43F7-8A82-15CEE2AE6CAB}"/>
            </a:ext>
          </a:extLst>
        </xdr:cNvPr>
        <xdr:cNvSpPr txBox="1"/>
      </xdr:nvSpPr>
      <xdr:spPr>
        <a:xfrm>
          <a:off x="9498042" y="5930659"/>
          <a:ext cx="6370968" cy="835685"/>
        </a:xfrm>
        <a:prstGeom prst="wedgeRectCallout">
          <a:avLst>
            <a:gd name="adj1" fmla="val -56860"/>
            <a:gd name="adj2" fmla="val 15895"/>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事業報告書の住所やリース契約書の住所</a:t>
          </a:r>
          <a:r>
            <a:rPr kumimoji="1" lang="en-US" altLang="ja-JP" sz="1100"/>
            <a:t>(</a:t>
          </a:r>
          <a:r>
            <a:rPr kumimoji="1" lang="ja-JP" altLang="en-US" sz="1100"/>
            <a:t>リースの場合</a:t>
          </a:r>
          <a:r>
            <a:rPr kumimoji="1" lang="en-US" altLang="ja-JP" sz="1100"/>
            <a:t>)</a:t>
          </a:r>
          <a:r>
            <a:rPr kumimoji="1" lang="ja-JP" altLang="en-US" sz="1100"/>
            <a:t>と一致していることを確認してください。一致していない場合は、謄本等で両方とも同一事業者であることを確認する必要があります。</a:t>
          </a:r>
        </a:p>
      </xdr:txBody>
    </xdr:sp>
    <xdr:clientData/>
  </xdr:twoCellAnchor>
  <xdr:twoCellAnchor>
    <xdr:from>
      <xdr:col>10</xdr:col>
      <xdr:colOff>107829</xdr:colOff>
      <xdr:row>48</xdr:row>
      <xdr:rowOff>107832</xdr:rowOff>
    </xdr:from>
    <xdr:to>
      <xdr:col>17</xdr:col>
      <xdr:colOff>145211</xdr:colOff>
      <xdr:row>54</xdr:row>
      <xdr:rowOff>71888</xdr:rowOff>
    </xdr:to>
    <xdr:sp macro="" textlink="">
      <xdr:nvSpPr>
        <xdr:cNvPr id="22" name="テキスト ボックス 21">
          <a:extLst>
            <a:ext uri="{FF2B5EF4-FFF2-40B4-BE49-F238E27FC236}">
              <a16:creationId xmlns:a16="http://schemas.microsoft.com/office/drawing/2014/main" id="{0F2A8045-E9C1-48CF-9BB5-A6B8596600F1}"/>
            </a:ext>
          </a:extLst>
        </xdr:cNvPr>
        <xdr:cNvSpPr txBox="1"/>
      </xdr:nvSpPr>
      <xdr:spPr>
        <a:xfrm>
          <a:off x="8455683" y="12571205"/>
          <a:ext cx="4629151" cy="1788183"/>
        </a:xfrm>
        <a:prstGeom prst="wedgeRectCallout">
          <a:avLst>
            <a:gd name="adj1" fmla="val -86517"/>
            <a:gd name="adj2" fmla="val 24143"/>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・自動車検査証記録事項の内容を転記ください。</a:t>
          </a:r>
        </a:p>
        <a:p>
          <a:r>
            <a:rPr kumimoji="1" lang="ja-JP" altLang="en-US" sz="1100"/>
            <a:t>・新規車検証（自動車検査証記録事項）コピーは必ず添付ください。</a:t>
          </a:r>
        </a:p>
        <a:p>
          <a:r>
            <a:rPr kumimoji="1" lang="ja-JP" altLang="en-US" sz="1100"/>
            <a:t>・所有者名が申請者名になっていることをご確認ください。</a:t>
          </a:r>
          <a:endParaRPr kumimoji="1" lang="en-US" altLang="ja-JP" sz="1100"/>
        </a:p>
        <a:p>
          <a:r>
            <a:rPr kumimoji="1" lang="ja-JP" altLang="en-US" sz="1100"/>
            <a:t>・新規車検証（自動車検査証記録事項）の所有者が販売店等になっている場合には、新規車検証に加えて移転登録車検証コピーと自動車検査証記録事項も添付してください。</a:t>
          </a:r>
        </a:p>
      </xdr:txBody>
    </xdr:sp>
    <xdr:clientData/>
  </xdr:twoCellAnchor>
  <xdr:twoCellAnchor>
    <xdr:from>
      <xdr:col>6</xdr:col>
      <xdr:colOff>278562</xdr:colOff>
      <xdr:row>3</xdr:row>
      <xdr:rowOff>224647</xdr:rowOff>
    </xdr:from>
    <xdr:to>
      <xdr:col>10</xdr:col>
      <xdr:colOff>513989</xdr:colOff>
      <xdr:row>9</xdr:row>
      <xdr:rowOff>53915</xdr:rowOff>
    </xdr:to>
    <xdr:sp macro="" textlink="">
      <xdr:nvSpPr>
        <xdr:cNvPr id="12" name="テキスト ボックス 11">
          <a:extLst>
            <a:ext uri="{FF2B5EF4-FFF2-40B4-BE49-F238E27FC236}">
              <a16:creationId xmlns:a16="http://schemas.microsoft.com/office/drawing/2014/main" id="{A3BE318C-742E-45E1-8363-2F11F5E57639}"/>
            </a:ext>
          </a:extLst>
        </xdr:cNvPr>
        <xdr:cNvSpPr txBox="1"/>
      </xdr:nvSpPr>
      <xdr:spPr>
        <a:xfrm>
          <a:off x="6290095" y="1338892"/>
          <a:ext cx="2571748" cy="1302948"/>
        </a:xfrm>
        <a:prstGeom prst="wedgeRectCallout">
          <a:avLst>
            <a:gd name="adj1" fmla="val 51113"/>
            <a:gd name="adj2" fmla="val 6659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元号が平成で表示されてしまう場合は、</a:t>
          </a:r>
          <a:endParaRPr kumimoji="1" lang="en-US" altLang="ja-JP" sz="1100"/>
        </a:p>
        <a:p>
          <a:r>
            <a:rPr kumimoji="1" lang="ja-JP" altLang="en-US" sz="1100"/>
            <a:t>右クリックして、セルの書式の「カレンダー種類」を「和暦」⇒「グレゴリオ暦」に変更して、西暦表示にしてください。</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419099</xdr:colOff>
      <xdr:row>10</xdr:row>
      <xdr:rowOff>0</xdr:rowOff>
    </xdr:from>
    <xdr:ext cx="3362325" cy="238125"/>
    <xdr:sp macro="" textlink="">
      <xdr:nvSpPr>
        <xdr:cNvPr id="2" name="テキスト ボックス 2">
          <a:extLst>
            <a:ext uri="{FF2B5EF4-FFF2-40B4-BE49-F238E27FC236}">
              <a16:creationId xmlns:a16="http://schemas.microsoft.com/office/drawing/2014/main" id="{C8BE0027-E1D3-43D0-80E0-9D1E570BE1FD}"/>
            </a:ext>
          </a:extLst>
        </xdr:cNvPr>
        <xdr:cNvSpPr txBox="1">
          <a:spLocks noChangeArrowheads="1"/>
        </xdr:cNvSpPr>
      </xdr:nvSpPr>
      <xdr:spPr bwMode="auto">
        <a:xfrm>
          <a:off x="2924174" y="2171700"/>
          <a:ext cx="33623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noAutofit/>
        </a:bodyPr>
        <a:lstStyle/>
        <a:p>
          <a:pPr algn="l" rtl="0">
            <a:defRPr sz="1000"/>
          </a:pPr>
          <a:r>
            <a:rPr lang="ja-JP" altLang="en-US" sz="900" b="0" i="0" u="none" strike="noStrike" baseline="0">
              <a:solidFill>
                <a:sysClr val="windowText" lastClr="000000"/>
              </a:solidFill>
              <a:latin typeface="ＭＳ 明朝"/>
              <a:ea typeface="ＭＳ 明朝"/>
            </a:rPr>
            <a:t>※様式第１１に識別番号記載がある電子申請の場合は押印省略可</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EDD55-79E0-46BA-B253-CD182D123B45}">
  <dimension ref="A1:AR160"/>
  <sheetViews>
    <sheetView tabSelected="1" view="pageBreakPreview" zoomScale="106" zoomScaleNormal="106" zoomScaleSheetLayoutView="106" workbookViewId="0">
      <selection activeCell="D8" sqref="D8:F8"/>
    </sheetView>
  </sheetViews>
  <sheetFormatPr defaultRowHeight="18.75" x14ac:dyDescent="0.4"/>
  <cols>
    <col min="2" max="2" width="15.125" bestFit="1" customWidth="1"/>
    <col min="3" max="3" width="31.875" style="212" customWidth="1"/>
    <col min="4" max="15" width="7.625" customWidth="1"/>
    <col min="16" max="16" width="12.375" customWidth="1"/>
    <col min="17" max="17" width="9.5" bestFit="1" customWidth="1"/>
    <col min="23" max="23" width="11.875" customWidth="1"/>
    <col min="25" max="26" width="11.625" customWidth="1"/>
    <col min="35" max="35" width="10.875" customWidth="1"/>
    <col min="44" max="44" width="11.375" customWidth="1"/>
  </cols>
  <sheetData>
    <row r="1" spans="1:26" s="9" customFormat="1" ht="49.5" customHeight="1" x14ac:dyDescent="0.4">
      <c r="A1" s="160" t="s">
        <v>460</v>
      </c>
      <c r="B1" s="161"/>
      <c r="C1" s="210"/>
      <c r="D1" s="162" t="s">
        <v>245</v>
      </c>
      <c r="Z1" s="232" t="s">
        <v>463</v>
      </c>
    </row>
    <row r="2" spans="1:26" s="7" customFormat="1" x14ac:dyDescent="0.4">
      <c r="B2" s="8" t="s">
        <v>446</v>
      </c>
      <c r="C2" s="211"/>
    </row>
    <row r="3" spans="1:26" s="7" customFormat="1" x14ac:dyDescent="0.4">
      <c r="B3" s="7" t="s">
        <v>284</v>
      </c>
      <c r="C3" s="211"/>
    </row>
    <row r="4" spans="1:26" x14ac:dyDescent="0.4">
      <c r="B4" s="6"/>
      <c r="C4" s="212" t="s">
        <v>246</v>
      </c>
    </row>
    <row r="5" spans="1:26" x14ac:dyDescent="0.4">
      <c r="B5" s="5"/>
      <c r="C5" s="212" t="s">
        <v>56</v>
      </c>
    </row>
    <row r="8" spans="1:26" ht="19.5" x14ac:dyDescent="0.4">
      <c r="B8" s="3"/>
      <c r="C8" s="213" t="s">
        <v>241</v>
      </c>
      <c r="D8" s="271"/>
      <c r="E8" s="272"/>
      <c r="F8" s="273"/>
      <c r="G8" s="140"/>
    </row>
    <row r="9" spans="1:26" ht="19.5" x14ac:dyDescent="0.4">
      <c r="B9" s="146"/>
      <c r="C9" s="213" t="s">
        <v>54</v>
      </c>
      <c r="D9" s="271"/>
      <c r="E9" s="272"/>
      <c r="F9" s="273"/>
      <c r="G9" s="141"/>
    </row>
    <row r="10" spans="1:26" ht="19.5" x14ac:dyDescent="0.4">
      <c r="B10" s="146"/>
      <c r="C10" s="214" t="s">
        <v>386</v>
      </c>
      <c r="D10" s="279"/>
      <c r="E10" s="280"/>
      <c r="F10" s="281"/>
      <c r="G10" s="204"/>
      <c r="H10" s="193"/>
      <c r="I10" s="205"/>
      <c r="J10" s="144"/>
      <c r="K10" s="140"/>
    </row>
    <row r="11" spans="1:26" ht="19.5" x14ac:dyDescent="0.4">
      <c r="B11" s="146"/>
      <c r="C11" s="213" t="s">
        <v>53</v>
      </c>
      <c r="D11" s="271"/>
      <c r="E11" s="272"/>
      <c r="F11" s="273"/>
      <c r="G11" s="140"/>
    </row>
    <row r="12" spans="1:26" x14ac:dyDescent="0.4">
      <c r="C12" s="214"/>
    </row>
    <row r="13" spans="1:26" ht="19.5" x14ac:dyDescent="0.4">
      <c r="C13" s="214" t="s">
        <v>312</v>
      </c>
      <c r="D13" s="282"/>
      <c r="E13" s="283"/>
      <c r="F13" s="283"/>
      <c r="G13" s="284"/>
      <c r="H13" s="144"/>
      <c r="I13" s="205"/>
      <c r="J13" s="144"/>
    </row>
    <row r="14" spans="1:26" ht="19.5" x14ac:dyDescent="0.4">
      <c r="C14" s="214" t="s">
        <v>442</v>
      </c>
      <c r="D14" s="245" t="s">
        <v>441</v>
      </c>
      <c r="E14" s="246" t="s">
        <v>31</v>
      </c>
      <c r="F14" s="247"/>
      <c r="G14" s="248"/>
    </row>
    <row r="15" spans="1:26" ht="19.5" x14ac:dyDescent="0.4">
      <c r="C15" s="213" t="s">
        <v>52</v>
      </c>
      <c r="D15" s="285"/>
      <c r="E15" s="286"/>
      <c r="F15" s="286"/>
      <c r="G15" s="287"/>
    </row>
    <row r="16" spans="1:26" x14ac:dyDescent="0.4">
      <c r="C16" s="214" t="s">
        <v>51</v>
      </c>
      <c r="D16" s="290">
        <f>D13</f>
        <v>0</v>
      </c>
      <c r="E16" s="290"/>
      <c r="F16" s="208" t="s">
        <v>385</v>
      </c>
      <c r="G16" s="291">
        <f>D10</f>
        <v>0</v>
      </c>
      <c r="H16" s="291"/>
      <c r="I16" s="209"/>
      <c r="J16" s="209"/>
      <c r="K16" s="209"/>
      <c r="L16" s="209"/>
    </row>
    <row r="17" spans="1:27" x14ac:dyDescent="0.4">
      <c r="C17" s="214"/>
      <c r="D17" s="140"/>
      <c r="I17" s="140"/>
    </row>
    <row r="18" spans="1:27" ht="15.75" customHeight="1" x14ac:dyDescent="0.4">
      <c r="A18" s="308" t="s">
        <v>49</v>
      </c>
      <c r="B18" s="309"/>
      <c r="C18" s="214" t="s">
        <v>48</v>
      </c>
      <c r="D18" s="147" t="s">
        <v>119</v>
      </c>
      <c r="E18" s="143"/>
      <c r="F18" s="147" t="s">
        <v>242</v>
      </c>
      <c r="G18" s="288"/>
      <c r="H18" s="289"/>
      <c r="I18" s="148"/>
    </row>
    <row r="19" spans="1:27" ht="30" customHeight="1" x14ac:dyDescent="0.4">
      <c r="C19" s="213" t="s">
        <v>47</v>
      </c>
      <c r="D19" s="271"/>
      <c r="E19" s="272"/>
      <c r="F19" s="272"/>
      <c r="G19" s="272"/>
      <c r="H19" s="272"/>
      <c r="I19" s="272"/>
      <c r="J19" s="272"/>
      <c r="K19" s="273"/>
      <c r="AA19" t="s">
        <v>381</v>
      </c>
    </row>
    <row r="20" spans="1:27" ht="19.5" x14ac:dyDescent="0.4">
      <c r="C20" s="213" t="s">
        <v>46</v>
      </c>
      <c r="D20" s="278"/>
      <c r="E20" s="278"/>
      <c r="F20" s="278"/>
      <c r="G20" s="278"/>
      <c r="H20" s="278"/>
      <c r="I20" s="278"/>
      <c r="J20" s="278"/>
      <c r="K20" s="278"/>
      <c r="AA20">
        <f>D20</f>
        <v>0</v>
      </c>
    </row>
    <row r="21" spans="1:27" ht="19.5" x14ac:dyDescent="0.4">
      <c r="C21" s="213" t="s">
        <v>45</v>
      </c>
      <c r="D21" s="278"/>
      <c r="E21" s="278"/>
      <c r="F21" s="278"/>
      <c r="G21" s="278"/>
      <c r="H21" s="278"/>
      <c r="I21" s="278"/>
      <c r="J21" s="278"/>
      <c r="K21" s="278"/>
      <c r="AA21">
        <f>D26</f>
        <v>0</v>
      </c>
    </row>
    <row r="22" spans="1:27" ht="19.5" x14ac:dyDescent="0.4">
      <c r="C22" s="213" t="s">
        <v>44</v>
      </c>
      <c r="D22" s="271"/>
      <c r="E22" s="272"/>
      <c r="F22" s="272"/>
      <c r="G22" s="272"/>
      <c r="H22" s="272"/>
      <c r="I22" s="272"/>
      <c r="J22" s="272"/>
      <c r="K22" s="273"/>
      <c r="AA22">
        <f>D19</f>
        <v>0</v>
      </c>
    </row>
    <row r="23" spans="1:27" x14ac:dyDescent="0.4">
      <c r="A23" s="308" t="s">
        <v>243</v>
      </c>
      <c r="B23" s="308"/>
      <c r="C23" s="214"/>
      <c r="D23" s="158"/>
      <c r="E23" s="158"/>
      <c r="F23" s="158"/>
      <c r="G23" s="158"/>
      <c r="H23" s="158"/>
      <c r="I23" s="158"/>
      <c r="J23" s="158"/>
      <c r="K23" s="158"/>
      <c r="AA23">
        <f>D25</f>
        <v>0</v>
      </c>
    </row>
    <row r="24" spans="1:27" x14ac:dyDescent="0.4">
      <c r="C24" s="215" t="s">
        <v>351</v>
      </c>
      <c r="D24" s="147" t="s">
        <v>119</v>
      </c>
      <c r="E24" s="194"/>
      <c r="F24" s="147" t="s">
        <v>31</v>
      </c>
      <c r="G24" s="288"/>
      <c r="H24" s="289"/>
    </row>
    <row r="25" spans="1:27" ht="19.5" x14ac:dyDescent="0.4">
      <c r="C25" s="214" t="s">
        <v>236</v>
      </c>
      <c r="D25" s="271"/>
      <c r="E25" s="272"/>
      <c r="F25" s="272"/>
      <c r="G25" s="272"/>
      <c r="H25" s="272"/>
      <c r="I25" s="272"/>
      <c r="J25" s="272"/>
      <c r="K25" s="273"/>
    </row>
    <row r="26" spans="1:27" ht="19.5" x14ac:dyDescent="0.4">
      <c r="C26" s="214" t="s">
        <v>350</v>
      </c>
      <c r="D26" s="271"/>
      <c r="E26" s="272"/>
      <c r="F26" s="272"/>
      <c r="G26" s="272"/>
      <c r="H26" s="272"/>
      <c r="I26" s="272"/>
      <c r="J26" s="272"/>
      <c r="K26" s="273"/>
    </row>
    <row r="27" spans="1:27" x14ac:dyDescent="0.4">
      <c r="C27" s="214"/>
      <c r="D27" s="159"/>
      <c r="E27" s="159"/>
      <c r="F27" s="159"/>
      <c r="G27" s="159"/>
      <c r="H27" s="159"/>
      <c r="I27" s="159"/>
      <c r="J27" s="159"/>
      <c r="K27" s="159"/>
    </row>
    <row r="28" spans="1:27" ht="19.5" x14ac:dyDescent="0.4">
      <c r="A28" s="308" t="s">
        <v>43</v>
      </c>
      <c r="B28" s="309"/>
      <c r="C28" s="213" t="s">
        <v>401</v>
      </c>
      <c r="D28" s="278"/>
      <c r="E28" s="278"/>
      <c r="F28" s="278"/>
      <c r="G28" s="278"/>
      <c r="H28" s="278"/>
      <c r="I28" s="278"/>
      <c r="J28" s="278"/>
      <c r="K28" s="278"/>
    </row>
    <row r="29" spans="1:27" ht="19.5" x14ac:dyDescent="0.4">
      <c r="A29" s="226"/>
      <c r="B29" s="227"/>
      <c r="C29" s="229" t="s">
        <v>402</v>
      </c>
      <c r="D29" s="271"/>
      <c r="E29" s="272"/>
      <c r="F29" s="272"/>
      <c r="G29" s="272"/>
      <c r="H29" s="272"/>
      <c r="I29" s="272"/>
      <c r="J29" s="272"/>
      <c r="K29" s="273"/>
    </row>
    <row r="30" spans="1:27" ht="19.5" x14ac:dyDescent="0.4">
      <c r="C30" s="213" t="s">
        <v>42</v>
      </c>
      <c r="D30" s="278"/>
      <c r="E30" s="278"/>
      <c r="F30" s="278"/>
      <c r="G30" s="278"/>
      <c r="H30" s="278"/>
      <c r="I30" s="278"/>
      <c r="J30" s="278"/>
      <c r="K30" s="278"/>
    </row>
    <row r="31" spans="1:27" ht="19.5" x14ac:dyDescent="0.4">
      <c r="C31" s="213" t="s">
        <v>250</v>
      </c>
      <c r="D31" s="271"/>
      <c r="E31" s="272"/>
      <c r="F31" s="272"/>
      <c r="G31" s="272"/>
      <c r="H31" s="272"/>
      <c r="I31" s="272"/>
      <c r="J31" s="272"/>
      <c r="K31" s="273"/>
    </row>
    <row r="32" spans="1:27" ht="19.5" x14ac:dyDescent="0.4">
      <c r="C32" s="213" t="s">
        <v>41</v>
      </c>
      <c r="D32" s="314"/>
      <c r="E32" s="315"/>
      <c r="F32" s="315"/>
      <c r="G32" s="315"/>
      <c r="H32" s="155" t="s">
        <v>40</v>
      </c>
      <c r="I32" s="315"/>
      <c r="J32" s="315"/>
      <c r="K32" s="316"/>
    </row>
    <row r="33" spans="1:11" ht="19.5" x14ac:dyDescent="0.4">
      <c r="C33" s="213" t="s">
        <v>403</v>
      </c>
      <c r="D33" s="271"/>
      <c r="E33" s="272"/>
      <c r="F33" s="272"/>
      <c r="G33" s="272"/>
      <c r="H33" s="272"/>
      <c r="I33" s="272"/>
      <c r="J33" s="272"/>
      <c r="K33" s="273"/>
    </row>
    <row r="34" spans="1:11" ht="19.5" x14ac:dyDescent="0.4">
      <c r="C34" s="228" t="s">
        <v>404</v>
      </c>
      <c r="D34" s="271"/>
      <c r="E34" s="272"/>
      <c r="F34" s="272"/>
      <c r="G34" s="272"/>
      <c r="H34" s="272"/>
      <c r="I34" s="272"/>
      <c r="J34" s="272"/>
      <c r="K34" s="273"/>
    </row>
    <row r="35" spans="1:11" ht="15" customHeight="1" x14ac:dyDescent="0.4">
      <c r="C35" s="312" t="s">
        <v>236</v>
      </c>
      <c r="D35" s="149" t="s">
        <v>237</v>
      </c>
      <c r="E35" s="143"/>
      <c r="F35" s="150" t="s">
        <v>238</v>
      </c>
      <c r="G35" s="319"/>
      <c r="H35" s="319"/>
      <c r="I35" s="151"/>
      <c r="J35" s="152"/>
      <c r="K35" s="149"/>
    </row>
    <row r="36" spans="1:11" ht="30" customHeight="1" x14ac:dyDescent="0.4">
      <c r="C36" s="313"/>
      <c r="D36" s="271"/>
      <c r="E36" s="272"/>
      <c r="F36" s="272"/>
      <c r="G36" s="272"/>
      <c r="H36" s="272"/>
      <c r="I36" s="272"/>
      <c r="J36" s="272"/>
      <c r="K36" s="273"/>
    </row>
    <row r="37" spans="1:11" ht="19.5" x14ac:dyDescent="0.4">
      <c r="C37" s="213" t="s">
        <v>42</v>
      </c>
      <c r="D37" s="271"/>
      <c r="E37" s="272"/>
      <c r="F37" s="272"/>
      <c r="G37" s="272"/>
      <c r="H37" s="272"/>
      <c r="I37" s="272"/>
      <c r="J37" s="272"/>
      <c r="K37" s="273"/>
    </row>
    <row r="38" spans="1:11" ht="19.5" x14ac:dyDescent="0.4">
      <c r="C38" s="213" t="s">
        <v>250</v>
      </c>
      <c r="D38" s="271"/>
      <c r="E38" s="272"/>
      <c r="F38" s="272"/>
      <c r="G38" s="272"/>
      <c r="H38" s="272"/>
      <c r="I38" s="272"/>
      <c r="J38" s="272"/>
      <c r="K38" s="273"/>
    </row>
    <row r="39" spans="1:11" ht="19.5" x14ac:dyDescent="0.4">
      <c r="C39" s="213" t="s">
        <v>41</v>
      </c>
      <c r="D39" s="271"/>
      <c r="E39" s="272"/>
      <c r="F39" s="272"/>
      <c r="G39" s="273"/>
      <c r="H39" s="158" t="s">
        <v>40</v>
      </c>
      <c r="I39" s="271"/>
      <c r="J39" s="272"/>
      <c r="K39" s="273"/>
    </row>
    <row r="40" spans="1:11" x14ac:dyDescent="0.4">
      <c r="C40" s="214"/>
      <c r="D40" s="4"/>
      <c r="E40" s="4"/>
      <c r="F40" s="4"/>
      <c r="G40" s="4"/>
      <c r="I40" s="4"/>
      <c r="J40" s="4"/>
      <c r="K40" s="4"/>
    </row>
    <row r="41" spans="1:11" x14ac:dyDescent="0.4">
      <c r="C41" s="214"/>
    </row>
    <row r="42" spans="1:11" ht="19.5" x14ac:dyDescent="0.4">
      <c r="A42" s="308" t="s">
        <v>224</v>
      </c>
      <c r="B42" s="309"/>
      <c r="C42" s="213" t="s">
        <v>225</v>
      </c>
      <c r="D42" s="297"/>
      <c r="E42" s="297"/>
      <c r="F42" s="297"/>
      <c r="G42" s="297"/>
      <c r="H42" s="297"/>
      <c r="I42" s="297"/>
    </row>
    <row r="43" spans="1:11" ht="19.5" x14ac:dyDescent="0.4">
      <c r="C43" s="213" t="s">
        <v>226</v>
      </c>
      <c r="D43" s="296"/>
      <c r="E43" s="296"/>
      <c r="F43" s="296"/>
      <c r="G43" s="296"/>
      <c r="H43" s="296"/>
      <c r="I43" s="296"/>
      <c r="J43" s="140"/>
    </row>
    <row r="44" spans="1:11" ht="19.5" x14ac:dyDescent="0.4">
      <c r="C44" s="213" t="s">
        <v>227</v>
      </c>
      <c r="D44" s="297"/>
      <c r="E44" s="297"/>
      <c r="F44" s="297"/>
      <c r="G44" s="297"/>
      <c r="H44" s="297"/>
      <c r="I44" s="297"/>
    </row>
    <row r="45" spans="1:11" ht="19.5" x14ac:dyDescent="0.4">
      <c r="C45" s="213" t="s">
        <v>228</v>
      </c>
      <c r="D45" s="296"/>
      <c r="E45" s="296"/>
      <c r="F45" s="296"/>
      <c r="G45" s="296"/>
      <c r="H45" s="296"/>
      <c r="I45" s="296"/>
      <c r="J45" s="140"/>
    </row>
    <row r="46" spans="1:11" ht="19.5" x14ac:dyDescent="0.4">
      <c r="C46" s="213" t="s">
        <v>229</v>
      </c>
      <c r="D46" s="297"/>
      <c r="E46" s="297"/>
      <c r="F46" s="297"/>
      <c r="G46" s="297"/>
      <c r="H46" s="297"/>
      <c r="I46" s="297"/>
      <c r="J46" s="141"/>
    </row>
    <row r="47" spans="1:11" ht="19.5" x14ac:dyDescent="0.4">
      <c r="C47" s="213" t="s">
        <v>230</v>
      </c>
      <c r="D47" s="296"/>
      <c r="E47" s="296"/>
      <c r="F47" s="296"/>
      <c r="G47" s="296"/>
      <c r="H47" s="296"/>
      <c r="I47" s="296"/>
    </row>
    <row r="48" spans="1:11" ht="19.5" x14ac:dyDescent="0.4">
      <c r="C48" s="213" t="s">
        <v>231</v>
      </c>
      <c r="D48" s="297"/>
      <c r="E48" s="297"/>
      <c r="F48" s="297"/>
      <c r="G48" s="297"/>
      <c r="H48" s="297"/>
      <c r="I48" s="297"/>
    </row>
    <row r="49" spans="1:35" ht="19.5" x14ac:dyDescent="0.4">
      <c r="C49" s="213" t="s">
        <v>285</v>
      </c>
      <c r="D49" s="297"/>
      <c r="E49" s="297"/>
      <c r="F49" s="297"/>
      <c r="G49" s="297"/>
      <c r="H49" s="297"/>
      <c r="I49" s="297"/>
    </row>
    <row r="50" spans="1:35" x14ac:dyDescent="0.4">
      <c r="C50" s="214"/>
      <c r="D50" s="186"/>
      <c r="E50" s="186"/>
      <c r="F50" s="186"/>
      <c r="G50" s="186"/>
      <c r="H50" s="186"/>
      <c r="I50" s="186"/>
    </row>
    <row r="51" spans="1:35" x14ac:dyDescent="0.4">
      <c r="C51" s="214"/>
      <c r="D51" s="275" t="s">
        <v>39</v>
      </c>
      <c r="E51" s="276"/>
      <c r="F51" s="4" t="s">
        <v>233</v>
      </c>
      <c r="G51" s="4" t="s">
        <v>38</v>
      </c>
      <c r="H51" s="4" t="s">
        <v>37</v>
      </c>
      <c r="J51" s="3"/>
      <c r="K51" s="3"/>
      <c r="L51" s="3"/>
      <c r="M51" s="3"/>
      <c r="N51" s="3"/>
      <c r="AA51">
        <f>D26</f>
        <v>0</v>
      </c>
    </row>
    <row r="52" spans="1:35" ht="19.5" x14ac:dyDescent="0.4">
      <c r="A52" s="310" t="s">
        <v>252</v>
      </c>
      <c r="B52" s="311"/>
      <c r="C52" s="213" t="s">
        <v>36</v>
      </c>
      <c r="D52" s="271"/>
      <c r="E52" s="273"/>
      <c r="F52" s="240"/>
      <c r="G52" s="241"/>
      <c r="H52" s="242"/>
      <c r="J52" s="3"/>
      <c r="K52" s="3"/>
      <c r="L52" s="3"/>
      <c r="M52" s="3"/>
      <c r="N52" s="3"/>
    </row>
    <row r="53" spans="1:35" ht="24" x14ac:dyDescent="0.4">
      <c r="A53" s="292" t="s">
        <v>251</v>
      </c>
      <c r="B53" s="292"/>
      <c r="C53" s="213" t="s">
        <v>35</v>
      </c>
      <c r="D53" s="278"/>
      <c r="E53" s="278"/>
      <c r="F53" s="278"/>
      <c r="G53" s="278"/>
      <c r="H53" s="243"/>
      <c r="I53" s="243"/>
      <c r="J53" s="244"/>
      <c r="K53" s="3"/>
      <c r="L53" s="3"/>
      <c r="M53" s="3"/>
      <c r="N53" s="3"/>
    </row>
    <row r="54" spans="1:35" ht="42" customHeight="1" x14ac:dyDescent="0.4">
      <c r="A54" s="328" t="s">
        <v>445</v>
      </c>
      <c r="B54" s="328"/>
      <c r="C54" s="216" t="s">
        <v>34</v>
      </c>
      <c r="D54" s="318"/>
      <c r="E54" s="318"/>
      <c r="F54" s="318"/>
      <c r="G54" s="318"/>
      <c r="H54" s="243"/>
      <c r="I54" s="243"/>
      <c r="J54" s="243"/>
    </row>
    <row r="55" spans="1:35" ht="19.5" x14ac:dyDescent="0.4">
      <c r="A55" s="328"/>
      <c r="B55" s="328"/>
      <c r="C55" s="213" t="s">
        <v>33</v>
      </c>
      <c r="D55" s="278"/>
      <c r="E55" s="278"/>
      <c r="F55" s="278"/>
      <c r="G55" s="278"/>
      <c r="H55" s="278"/>
      <c r="I55" s="278"/>
      <c r="J55" s="278"/>
      <c r="N55" s="156"/>
      <c r="O55" s="3"/>
      <c r="P55" s="3"/>
      <c r="Q55" s="3"/>
      <c r="R55" s="3"/>
      <c r="S55" s="3"/>
      <c r="AB55" t="s">
        <v>427</v>
      </c>
    </row>
    <row r="56" spans="1:35" ht="19.5" x14ac:dyDescent="0.4">
      <c r="A56" s="328"/>
      <c r="B56" s="328"/>
      <c r="C56" s="213" t="s">
        <v>32</v>
      </c>
      <c r="D56" s="278"/>
      <c r="E56" s="278"/>
      <c r="F56" s="278"/>
      <c r="G56" s="278"/>
      <c r="H56" s="278"/>
      <c r="I56" s="278"/>
      <c r="J56" s="278"/>
      <c r="N56" s="157"/>
      <c r="O56" s="3"/>
      <c r="P56" s="3"/>
      <c r="Q56" s="3"/>
      <c r="R56" s="3"/>
      <c r="S56" s="3"/>
      <c r="AB56" t="s">
        <v>291</v>
      </c>
      <c r="AC56" t="s">
        <v>292</v>
      </c>
      <c r="AD56" t="s">
        <v>293</v>
      </c>
      <c r="AE56" t="s">
        <v>294</v>
      </c>
      <c r="AF56" t="s">
        <v>405</v>
      </c>
      <c r="AG56" t="s">
        <v>408</v>
      </c>
      <c r="AH56" t="s">
        <v>414</v>
      </c>
      <c r="AI56" t="s">
        <v>458</v>
      </c>
    </row>
    <row r="57" spans="1:35" ht="19.5" x14ac:dyDescent="0.4">
      <c r="C57" s="213" t="s">
        <v>19</v>
      </c>
      <c r="D57" s="317"/>
      <c r="E57" s="317"/>
      <c r="F57" s="150" t="s">
        <v>31</v>
      </c>
      <c r="G57" s="278"/>
      <c r="H57" s="278"/>
      <c r="N57" s="157"/>
      <c r="O57" s="3"/>
      <c r="P57" s="3"/>
      <c r="Q57" s="3"/>
      <c r="R57" s="3"/>
      <c r="S57" s="3"/>
      <c r="AB57" t="s">
        <v>448</v>
      </c>
      <c r="AC57" t="s">
        <v>298</v>
      </c>
      <c r="AD57" t="s">
        <v>297</v>
      </c>
      <c r="AE57" t="s">
        <v>299</v>
      </c>
      <c r="AF57" t="s">
        <v>406</v>
      </c>
      <c r="AG57" t="s">
        <v>407</v>
      </c>
      <c r="AH57" t="s">
        <v>390</v>
      </c>
      <c r="AI57" t="s">
        <v>392</v>
      </c>
    </row>
    <row r="58" spans="1:35" ht="19.5" x14ac:dyDescent="0.4">
      <c r="C58" s="214" t="s">
        <v>290</v>
      </c>
      <c r="D58" s="278"/>
      <c r="E58" s="278"/>
      <c r="F58" s="278"/>
      <c r="G58" s="278"/>
      <c r="H58" s="278"/>
      <c r="I58" s="140"/>
      <c r="N58" s="157"/>
      <c r="O58" s="3"/>
      <c r="P58" s="3"/>
      <c r="Q58" s="3"/>
      <c r="R58" s="3"/>
      <c r="S58" s="3"/>
      <c r="AB58" t="s">
        <v>449</v>
      </c>
      <c r="AC58" t="s">
        <v>418</v>
      </c>
      <c r="AE58" t="s">
        <v>432</v>
      </c>
      <c r="AH58" t="s">
        <v>391</v>
      </c>
      <c r="AI58" t="s">
        <v>393</v>
      </c>
    </row>
    <row r="59" spans="1:35" ht="19.5" x14ac:dyDescent="0.4">
      <c r="C59" s="212" t="s">
        <v>244</v>
      </c>
      <c r="D59" s="271"/>
      <c r="E59" s="272"/>
      <c r="F59" s="272"/>
      <c r="G59" s="272"/>
      <c r="H59" s="272"/>
      <c r="I59" s="273"/>
      <c r="AB59" t="s">
        <v>417</v>
      </c>
      <c r="AC59" t="s">
        <v>419</v>
      </c>
      <c r="AE59" t="s">
        <v>407</v>
      </c>
      <c r="AH59" t="s">
        <v>295</v>
      </c>
      <c r="AI59" t="s">
        <v>394</v>
      </c>
    </row>
    <row r="60" spans="1:35" ht="19.5" x14ac:dyDescent="0.4">
      <c r="C60" s="213" t="s">
        <v>21</v>
      </c>
      <c r="D60" s="278"/>
      <c r="E60" s="278"/>
      <c r="F60" s="278"/>
      <c r="G60" s="278"/>
      <c r="H60" s="278"/>
      <c r="I60" s="140"/>
      <c r="N60" s="3"/>
      <c r="O60" s="3"/>
      <c r="P60" s="3"/>
      <c r="Q60" s="3"/>
      <c r="R60" s="3"/>
      <c r="S60" s="3"/>
      <c r="AB60" t="s">
        <v>430</v>
      </c>
      <c r="AC60" t="s">
        <v>428</v>
      </c>
      <c r="AH60" t="s">
        <v>296</v>
      </c>
    </row>
    <row r="61" spans="1:35" ht="19.5" x14ac:dyDescent="0.4">
      <c r="C61" s="213" t="s">
        <v>20</v>
      </c>
      <c r="D61" s="278"/>
      <c r="E61" s="278"/>
      <c r="F61" s="278"/>
      <c r="G61" s="278"/>
      <c r="H61" s="278"/>
      <c r="I61" s="140"/>
      <c r="AB61" t="s">
        <v>450</v>
      </c>
      <c r="AC61" t="s">
        <v>429</v>
      </c>
      <c r="AH61" t="s">
        <v>447</v>
      </c>
    </row>
    <row r="62" spans="1:35" ht="19.5" x14ac:dyDescent="0.4">
      <c r="C62" s="213" t="s">
        <v>23</v>
      </c>
      <c r="D62" s="278"/>
      <c r="E62" s="278"/>
      <c r="F62" s="278"/>
      <c r="G62" s="278"/>
      <c r="H62" s="278"/>
      <c r="I62" s="140"/>
      <c r="AB62" t="s">
        <v>431</v>
      </c>
    </row>
    <row r="63" spans="1:35" ht="19.5" x14ac:dyDescent="0.4">
      <c r="C63" s="213" t="s">
        <v>22</v>
      </c>
      <c r="D63" s="278"/>
      <c r="E63" s="278"/>
      <c r="F63" s="278"/>
      <c r="G63" s="278"/>
      <c r="H63" s="278"/>
      <c r="I63" s="141"/>
    </row>
    <row r="64" spans="1:35" ht="19.5" x14ac:dyDescent="0.4">
      <c r="C64" s="213" t="s">
        <v>30</v>
      </c>
      <c r="D64" s="278"/>
      <c r="E64" s="278"/>
      <c r="F64" s="278"/>
      <c r="G64" s="278"/>
      <c r="H64" s="278"/>
      <c r="I64" s="267" t="str">
        <f>IF(D64="有","←「有」を選択場合で交付申請時未提出の場合は様式第１の２、第１の２（その２）が必要です。","")</f>
        <v/>
      </c>
    </row>
    <row r="65" spans="1:39" ht="37.5" x14ac:dyDescent="0.4">
      <c r="A65" s="164"/>
      <c r="B65" s="165"/>
      <c r="C65" s="217" t="s">
        <v>265</v>
      </c>
      <c r="D65" s="274"/>
      <c r="E65" s="274"/>
      <c r="F65" s="153" t="s">
        <v>25</v>
      </c>
      <c r="H65" s="3"/>
      <c r="I65" s="145"/>
      <c r="J65" s="2"/>
    </row>
    <row r="66" spans="1:39" ht="19.5" x14ac:dyDescent="0.4">
      <c r="C66" s="213" t="s">
        <v>29</v>
      </c>
      <c r="D66" s="277"/>
      <c r="E66" s="277"/>
      <c r="F66" s="153" t="s">
        <v>25</v>
      </c>
      <c r="J66" s="2"/>
    </row>
    <row r="67" spans="1:39" x14ac:dyDescent="0.4">
      <c r="C67" s="214" t="s">
        <v>28</v>
      </c>
      <c r="D67" s="270">
        <f>D65-D66</f>
        <v>0</v>
      </c>
      <c r="E67" s="270"/>
      <c r="F67" s="154" t="s">
        <v>25</v>
      </c>
      <c r="J67" s="2"/>
      <c r="X67" s="174"/>
      <c r="Y67" s="174"/>
      <c r="Z67" s="174"/>
    </row>
    <row r="68" spans="1:39" x14ac:dyDescent="0.4">
      <c r="C68" s="214" t="s">
        <v>27</v>
      </c>
      <c r="D68" s="268" t="e">
        <f>VLOOKUP(D60&amp;D61&amp;D57&amp;G57&amp;D58&amp;D59,AQ94:AR160,2,0)</f>
        <v>#N/A</v>
      </c>
      <c r="E68" s="268"/>
      <c r="F68" s="154" t="s">
        <v>25</v>
      </c>
      <c r="J68" s="2"/>
      <c r="X68" s="175"/>
      <c r="Y68" s="176"/>
      <c r="Z68" s="171"/>
    </row>
    <row r="69" spans="1:39" x14ac:dyDescent="0.4">
      <c r="C69" s="214" t="s">
        <v>26</v>
      </c>
      <c r="D69" s="269" t="e">
        <f>MIN(D67,D68)</f>
        <v>#N/A</v>
      </c>
      <c r="E69" s="269"/>
      <c r="F69" s="154" t="s">
        <v>25</v>
      </c>
      <c r="J69" s="2"/>
      <c r="X69" s="177"/>
      <c r="Y69" s="177"/>
      <c r="Z69" s="187"/>
    </row>
    <row r="70" spans="1:39" x14ac:dyDescent="0.4">
      <c r="C70" s="218" t="s">
        <v>282</v>
      </c>
      <c r="D70" s="269" t="e">
        <f>ROUNDDOWN(D69,-3)</f>
        <v>#N/A</v>
      </c>
      <c r="E70" s="269"/>
      <c r="F70" s="154" t="s">
        <v>25</v>
      </c>
      <c r="J70" s="2"/>
      <c r="X70" s="177"/>
      <c r="Y70" s="177"/>
      <c r="Z70" s="187"/>
    </row>
    <row r="71" spans="1:39" x14ac:dyDescent="0.4">
      <c r="C71" s="214"/>
      <c r="X71" s="177"/>
      <c r="Y71" s="177"/>
      <c r="Z71" s="187"/>
    </row>
    <row r="72" spans="1:39" x14ac:dyDescent="0.4">
      <c r="A72" s="167" t="s">
        <v>388</v>
      </c>
    </row>
    <row r="73" spans="1:39" x14ac:dyDescent="0.4">
      <c r="C73" s="219"/>
      <c r="D73" s="320" t="s">
        <v>263</v>
      </c>
      <c r="E73" s="320"/>
      <c r="F73" s="320"/>
      <c r="G73" s="305" t="s">
        <v>264</v>
      </c>
      <c r="H73" s="306"/>
      <c r="I73" s="307"/>
      <c r="J73" s="305" t="s">
        <v>267</v>
      </c>
      <c r="K73" s="306"/>
      <c r="L73" s="307"/>
    </row>
    <row r="74" spans="1:39" x14ac:dyDescent="0.4">
      <c r="C74" s="220" t="s">
        <v>253</v>
      </c>
      <c r="D74" s="321">
        <f>D53</f>
        <v>0</v>
      </c>
      <c r="E74" s="321"/>
      <c r="F74" s="321"/>
      <c r="G74" s="301">
        <f>D65</f>
        <v>0</v>
      </c>
      <c r="H74" s="302"/>
      <c r="I74" s="303"/>
      <c r="J74" s="322" t="e">
        <f>D70</f>
        <v>#N/A</v>
      </c>
      <c r="K74" s="323"/>
      <c r="L74" s="324"/>
    </row>
    <row r="75" spans="1:39" x14ac:dyDescent="0.4">
      <c r="C75" s="221" t="s">
        <v>254</v>
      </c>
      <c r="D75" s="304"/>
      <c r="E75" s="304"/>
      <c r="F75" s="304"/>
      <c r="G75" s="298"/>
      <c r="H75" s="299"/>
      <c r="I75" s="300"/>
      <c r="J75" s="325"/>
      <c r="K75" s="326"/>
      <c r="L75" s="327"/>
      <c r="AB75" t="s">
        <v>382</v>
      </c>
    </row>
    <row r="76" spans="1:39" x14ac:dyDescent="0.4">
      <c r="C76" s="222" t="s">
        <v>255</v>
      </c>
      <c r="D76" s="304"/>
      <c r="E76" s="304"/>
      <c r="F76" s="304"/>
      <c r="G76" s="298"/>
      <c r="H76" s="299"/>
      <c r="I76" s="300"/>
      <c r="J76" s="325"/>
      <c r="K76" s="326"/>
      <c r="L76" s="327"/>
      <c r="AB76" t="s">
        <v>300</v>
      </c>
      <c r="AC76" t="s">
        <v>301</v>
      </c>
      <c r="AD76" t="s">
        <v>302</v>
      </c>
      <c r="AE76" t="s">
        <v>303</v>
      </c>
      <c r="AF76" t="s">
        <v>304</v>
      </c>
      <c r="AG76" t="s">
        <v>305</v>
      </c>
      <c r="AH76" t="s">
        <v>395</v>
      </c>
      <c r="AI76" t="s">
        <v>410</v>
      </c>
      <c r="AJ76" t="s">
        <v>420</v>
      </c>
      <c r="AK76" t="s">
        <v>434</v>
      </c>
      <c r="AL76" t="s">
        <v>451</v>
      </c>
      <c r="AM76" t="s">
        <v>452</v>
      </c>
    </row>
    <row r="77" spans="1:39" x14ac:dyDescent="0.4">
      <c r="C77" s="221" t="s">
        <v>256</v>
      </c>
      <c r="D77" s="304"/>
      <c r="E77" s="304"/>
      <c r="F77" s="304"/>
      <c r="G77" s="298"/>
      <c r="H77" s="299"/>
      <c r="I77" s="300"/>
      <c r="J77" s="325"/>
      <c r="K77" s="326"/>
      <c r="L77" s="327"/>
      <c r="AB77" t="s">
        <v>390</v>
      </c>
      <c r="AC77" t="s">
        <v>307</v>
      </c>
      <c r="AD77" t="s">
        <v>418</v>
      </c>
      <c r="AE77" t="s">
        <v>308</v>
      </c>
      <c r="AF77" t="s">
        <v>309</v>
      </c>
      <c r="AG77" t="s">
        <v>310</v>
      </c>
      <c r="AH77" t="s">
        <v>396</v>
      </c>
      <c r="AI77" t="s">
        <v>407</v>
      </c>
      <c r="AJ77" t="s">
        <v>417</v>
      </c>
      <c r="AK77" t="s">
        <v>435</v>
      </c>
      <c r="AL77" t="s">
        <v>453</v>
      </c>
      <c r="AM77" t="s">
        <v>454</v>
      </c>
    </row>
    <row r="78" spans="1:39" x14ac:dyDescent="0.4">
      <c r="C78" s="222" t="s">
        <v>257</v>
      </c>
      <c r="D78" s="304"/>
      <c r="E78" s="304"/>
      <c r="F78" s="304"/>
      <c r="G78" s="298"/>
      <c r="H78" s="299"/>
      <c r="I78" s="300"/>
      <c r="J78" s="325"/>
      <c r="K78" s="326"/>
      <c r="L78" s="327"/>
      <c r="AB78" t="s">
        <v>391</v>
      </c>
      <c r="AD78" t="s">
        <v>419</v>
      </c>
      <c r="AG78" t="s">
        <v>432</v>
      </c>
      <c r="AH78" t="s">
        <v>397</v>
      </c>
      <c r="AJ78" t="s">
        <v>433</v>
      </c>
      <c r="AL78" t="s">
        <v>455</v>
      </c>
    </row>
    <row r="79" spans="1:39" x14ac:dyDescent="0.4">
      <c r="C79" s="221" t="s">
        <v>258</v>
      </c>
      <c r="D79" s="304"/>
      <c r="E79" s="304"/>
      <c r="F79" s="304"/>
      <c r="G79" s="298"/>
      <c r="H79" s="299"/>
      <c r="I79" s="300"/>
      <c r="J79" s="325"/>
      <c r="K79" s="326"/>
      <c r="L79" s="327"/>
      <c r="AB79" t="s">
        <v>306</v>
      </c>
      <c r="AD79" t="s">
        <v>428</v>
      </c>
      <c r="AG79" t="s">
        <v>409</v>
      </c>
      <c r="AH79" t="s">
        <v>398</v>
      </c>
    </row>
    <row r="80" spans="1:39" x14ac:dyDescent="0.4">
      <c r="C80" s="222" t="s">
        <v>259</v>
      </c>
      <c r="D80" s="304"/>
      <c r="E80" s="304"/>
      <c r="F80" s="304"/>
      <c r="G80" s="298"/>
      <c r="H80" s="299"/>
      <c r="I80" s="300"/>
      <c r="J80" s="325"/>
      <c r="K80" s="326"/>
      <c r="L80" s="327"/>
      <c r="AB80" t="s">
        <v>311</v>
      </c>
      <c r="AD80" t="s">
        <v>429</v>
      </c>
    </row>
    <row r="81" spans="1:44" x14ac:dyDescent="0.4">
      <c r="C81" s="221" t="s">
        <v>260</v>
      </c>
      <c r="D81" s="304"/>
      <c r="E81" s="304"/>
      <c r="F81" s="304"/>
      <c r="G81" s="298"/>
      <c r="H81" s="299"/>
      <c r="I81" s="300"/>
      <c r="J81" s="325"/>
      <c r="K81" s="326"/>
      <c r="L81" s="327"/>
      <c r="AB81" t="s">
        <v>447</v>
      </c>
    </row>
    <row r="82" spans="1:44" x14ac:dyDescent="0.4">
      <c r="C82" s="222" t="s">
        <v>261</v>
      </c>
      <c r="D82" s="304"/>
      <c r="E82" s="304"/>
      <c r="F82" s="304"/>
      <c r="G82" s="298"/>
      <c r="H82" s="299"/>
      <c r="I82" s="300"/>
      <c r="J82" s="325"/>
      <c r="K82" s="326"/>
      <c r="L82" s="327"/>
    </row>
    <row r="83" spans="1:44" x14ac:dyDescent="0.4">
      <c r="C83" s="221" t="s">
        <v>262</v>
      </c>
      <c r="D83" s="304"/>
      <c r="E83" s="304"/>
      <c r="F83" s="304"/>
      <c r="G83" s="298"/>
      <c r="H83" s="299"/>
      <c r="I83" s="300"/>
      <c r="J83" s="325"/>
      <c r="K83" s="326"/>
      <c r="L83" s="327"/>
    </row>
    <row r="84" spans="1:44" x14ac:dyDescent="0.4">
      <c r="C84" s="223"/>
      <c r="D84" s="332" t="s">
        <v>266</v>
      </c>
      <c r="E84" s="332"/>
      <c r="F84" s="333"/>
      <c r="G84" s="301">
        <f>SUM(G74:H83)</f>
        <v>0</v>
      </c>
      <c r="H84" s="302"/>
      <c r="I84" s="303"/>
      <c r="J84" s="322" t="e">
        <f>SUM(J74:K83)</f>
        <v>#N/A</v>
      </c>
      <c r="K84" s="323"/>
      <c r="L84" s="324"/>
      <c r="M84" s="169"/>
      <c r="N84" s="170"/>
      <c r="O84" s="170"/>
      <c r="Q84" s="168"/>
      <c r="R84" s="168"/>
    </row>
    <row r="86" spans="1:44" x14ac:dyDescent="0.4">
      <c r="A86" s="308" t="s">
        <v>352</v>
      </c>
      <c r="B86" s="308"/>
      <c r="C86" s="213" t="s">
        <v>24</v>
      </c>
      <c r="D86" s="293"/>
      <c r="E86" s="294"/>
      <c r="F86" s="294"/>
      <c r="G86" s="295"/>
      <c r="H86" s="140"/>
      <c r="X86" s="177"/>
      <c r="Y86" s="177"/>
      <c r="Z86" s="187"/>
    </row>
    <row r="87" spans="1:44" ht="24" x14ac:dyDescent="0.4">
      <c r="A87" s="292" t="s">
        <v>268</v>
      </c>
      <c r="B87" s="292"/>
      <c r="C87" s="214" t="s">
        <v>23</v>
      </c>
      <c r="D87" s="334"/>
      <c r="E87" s="334"/>
      <c r="F87" s="334"/>
      <c r="G87" s="334"/>
      <c r="H87" s="140"/>
      <c r="I87" s="3"/>
      <c r="X87" s="177"/>
      <c r="Y87" s="177"/>
      <c r="Z87" s="187"/>
    </row>
    <row r="88" spans="1:44" x14ac:dyDescent="0.4">
      <c r="C88" s="214" t="s">
        <v>22</v>
      </c>
      <c r="D88" s="334"/>
      <c r="E88" s="334"/>
      <c r="F88" s="334"/>
      <c r="G88" s="334"/>
      <c r="H88" s="140"/>
      <c r="I88" s="3"/>
      <c r="X88" s="177"/>
      <c r="Y88" s="177"/>
      <c r="Z88" s="187"/>
    </row>
    <row r="89" spans="1:44" x14ac:dyDescent="0.4">
      <c r="C89" s="214" t="s">
        <v>289</v>
      </c>
      <c r="D89" s="335"/>
      <c r="E89" s="336"/>
      <c r="F89" s="336"/>
      <c r="G89" s="337"/>
      <c r="H89" s="140"/>
      <c r="I89" s="188"/>
      <c r="X89" s="177"/>
      <c r="Y89" s="177"/>
      <c r="Z89" s="187"/>
    </row>
    <row r="90" spans="1:44" x14ac:dyDescent="0.4">
      <c r="C90" s="214" t="s">
        <v>20</v>
      </c>
      <c r="D90" s="334"/>
      <c r="E90" s="334"/>
      <c r="F90" s="334"/>
      <c r="G90" s="338"/>
      <c r="H90" s="140"/>
      <c r="I90" s="3"/>
      <c r="X90" s="177"/>
      <c r="Y90" s="177"/>
      <c r="Z90" s="187"/>
    </row>
    <row r="91" spans="1:44" x14ac:dyDescent="0.4">
      <c r="C91" s="214" t="s">
        <v>19</v>
      </c>
      <c r="D91" s="340"/>
      <c r="E91" s="340"/>
      <c r="F91" s="178" t="s">
        <v>234</v>
      </c>
      <c r="G91" s="338"/>
      <c r="H91" s="334"/>
      <c r="I91" s="334"/>
      <c r="J91" s="140"/>
      <c r="X91" s="177"/>
      <c r="Y91" s="177"/>
      <c r="Z91" s="187"/>
    </row>
    <row r="92" spans="1:44" x14ac:dyDescent="0.4">
      <c r="C92" s="214" t="s">
        <v>290</v>
      </c>
      <c r="D92" s="341"/>
      <c r="E92" s="342"/>
      <c r="F92" s="342"/>
      <c r="G92" s="343"/>
      <c r="H92" s="140"/>
      <c r="I92" s="206"/>
      <c r="X92" s="177"/>
      <c r="Y92" s="177"/>
      <c r="Z92" s="187"/>
    </row>
    <row r="93" spans="1:44" x14ac:dyDescent="0.4">
      <c r="C93" s="214" t="s">
        <v>346</v>
      </c>
      <c r="D93" s="341"/>
      <c r="E93" s="342"/>
      <c r="F93" s="342"/>
      <c r="G93" s="343"/>
      <c r="H93" s="140"/>
      <c r="I93" s="207"/>
      <c r="X93" s="177"/>
      <c r="Y93" s="177"/>
      <c r="Z93" s="187"/>
      <c r="AB93" t="s">
        <v>384</v>
      </c>
      <c r="AK93" t="s">
        <v>383</v>
      </c>
    </row>
    <row r="94" spans="1:44" x14ac:dyDescent="0.4">
      <c r="A94" s="308"/>
      <c r="B94" s="308"/>
      <c r="C94" s="214"/>
      <c r="D94" s="1" t="s">
        <v>18</v>
      </c>
      <c r="E94" s="1" t="s">
        <v>17</v>
      </c>
      <c r="F94" s="1" t="s">
        <v>16</v>
      </c>
      <c r="G94" s="1" t="s">
        <v>15</v>
      </c>
      <c r="H94" s="1" t="s">
        <v>14</v>
      </c>
      <c r="I94" s="1" t="s">
        <v>13</v>
      </c>
      <c r="J94" s="1" t="s">
        <v>12</v>
      </c>
      <c r="K94" s="1" t="s">
        <v>11</v>
      </c>
      <c r="L94" s="1" t="s">
        <v>10</v>
      </c>
      <c r="M94" s="1" t="s">
        <v>9</v>
      </c>
      <c r="N94" s="1" t="s">
        <v>8</v>
      </c>
      <c r="O94" s="1" t="s">
        <v>7</v>
      </c>
      <c r="P94" s="260" t="s">
        <v>439</v>
      </c>
      <c r="Q94" s="257" t="s">
        <v>6</v>
      </c>
      <c r="AB94" t="s">
        <v>300</v>
      </c>
      <c r="AC94" t="s">
        <v>295</v>
      </c>
      <c r="AE94" t="s">
        <v>314</v>
      </c>
      <c r="AF94" t="s">
        <v>315</v>
      </c>
      <c r="AH94" t="str">
        <f>AB94&amp;AC94&amp;AD94&amp;AE94&amp;AF94&amp;AG94</f>
        <v>フォロフライ株式会社F1VSfumei事業用</v>
      </c>
      <c r="AI94" s="195">
        <v>1821000</v>
      </c>
      <c r="AK94" t="s">
        <v>415</v>
      </c>
      <c r="AL94" t="s">
        <v>313</v>
      </c>
      <c r="AN94" t="s">
        <v>314</v>
      </c>
      <c r="AO94" t="s">
        <v>315</v>
      </c>
      <c r="AQ94" t="str">
        <f t="shared" ref="AQ94:AQ97" si="0">AK94&amp;AL94&amp;AM94&amp;AN94&amp;AO94&amp;AP94</f>
        <v>DFSKまたは不明F1VSfumei事業用</v>
      </c>
      <c r="AR94" s="195">
        <v>1821000</v>
      </c>
    </row>
    <row r="95" spans="1:44" x14ac:dyDescent="0.4">
      <c r="C95" s="213" t="s">
        <v>5</v>
      </c>
      <c r="D95" s="230"/>
      <c r="E95" s="231"/>
      <c r="F95" s="231"/>
      <c r="G95" s="231"/>
      <c r="H95" s="231"/>
      <c r="I95" s="231"/>
      <c r="J95" s="231"/>
      <c r="K95" s="231"/>
      <c r="L95" s="231"/>
      <c r="M95" s="231"/>
      <c r="N95" s="231"/>
      <c r="O95" s="231"/>
      <c r="P95" s="263"/>
      <c r="Q95" s="183">
        <f>SUM(D95:P95)</f>
        <v>0</v>
      </c>
      <c r="AB95" t="s">
        <v>300</v>
      </c>
      <c r="AC95" t="s">
        <v>295</v>
      </c>
      <c r="AE95" t="s">
        <v>314</v>
      </c>
      <c r="AF95" t="s">
        <v>316</v>
      </c>
      <c r="AH95" t="str">
        <f t="shared" ref="AH95:AH101" si="1">AB95&amp;AC95&amp;AD95&amp;AE95&amp;AF95&amp;AG95</f>
        <v>フォロフライ株式会社F1VSfumei自家用</v>
      </c>
      <c r="AI95" s="195">
        <v>1709000</v>
      </c>
      <c r="AK95" t="s">
        <v>415</v>
      </c>
      <c r="AL95" t="s">
        <v>313</v>
      </c>
      <c r="AN95" t="s">
        <v>314</v>
      </c>
      <c r="AO95" t="s">
        <v>316</v>
      </c>
      <c r="AQ95" t="str">
        <f t="shared" si="0"/>
        <v>DFSKまたは不明F1VSfumei自家用</v>
      </c>
      <c r="AR95" s="195">
        <v>1709000</v>
      </c>
    </row>
    <row r="96" spans="1:44" x14ac:dyDescent="0.4">
      <c r="C96" s="213" t="s">
        <v>4</v>
      </c>
      <c r="D96" s="230"/>
      <c r="E96" s="231"/>
      <c r="F96" s="231"/>
      <c r="G96" s="231"/>
      <c r="H96" s="231"/>
      <c r="I96" s="231"/>
      <c r="J96" s="231"/>
      <c r="K96" s="231"/>
      <c r="L96" s="231"/>
      <c r="M96" s="231"/>
      <c r="N96" s="264"/>
      <c r="O96" s="264"/>
      <c r="P96" s="263"/>
      <c r="Q96" s="183">
        <f>SUM(D96:P96)</f>
        <v>0</v>
      </c>
      <c r="AB96" t="s">
        <v>300</v>
      </c>
      <c r="AC96" t="s">
        <v>296</v>
      </c>
      <c r="AE96" t="s">
        <v>314</v>
      </c>
      <c r="AF96" t="s">
        <v>315</v>
      </c>
      <c r="AH96" t="str">
        <f t="shared" si="1"/>
        <v>フォロフライ株式会社F1TSfumei事業用</v>
      </c>
      <c r="AI96" s="195">
        <v>1607000</v>
      </c>
      <c r="AK96" t="s">
        <v>415</v>
      </c>
      <c r="AL96" t="s">
        <v>317</v>
      </c>
      <c r="AN96" t="s">
        <v>314</v>
      </c>
      <c r="AO96" t="s">
        <v>315</v>
      </c>
      <c r="AQ96" t="str">
        <f t="shared" si="0"/>
        <v>DFSKまたは不明F1TSfumei事業用</v>
      </c>
      <c r="AR96" s="195">
        <v>1607000</v>
      </c>
    </row>
    <row r="97" spans="1:44" x14ac:dyDescent="0.4">
      <c r="C97" s="214" t="s">
        <v>3</v>
      </c>
      <c r="D97" s="344" t="e">
        <f>VLOOKUP(D89&amp;D90&amp;D91&amp;G91&amp;D92&amp;D93,AH94:AI160,2,0)</f>
        <v>#N/A</v>
      </c>
      <c r="E97" s="344"/>
      <c r="F97" s="344"/>
      <c r="AB97" t="s">
        <v>300</v>
      </c>
      <c r="AC97" t="s">
        <v>296</v>
      </c>
      <c r="AE97" t="s">
        <v>314</v>
      </c>
      <c r="AF97" t="s">
        <v>316</v>
      </c>
      <c r="AH97" t="str">
        <f t="shared" si="1"/>
        <v>フォロフライ株式会社F1TSfumei自家用</v>
      </c>
      <c r="AI97" s="195">
        <v>1495000</v>
      </c>
      <c r="AK97" t="s">
        <v>415</v>
      </c>
      <c r="AL97" t="s">
        <v>317</v>
      </c>
      <c r="AN97" t="s">
        <v>314</v>
      </c>
      <c r="AO97" t="s">
        <v>316</v>
      </c>
      <c r="AQ97" t="str">
        <f t="shared" si="0"/>
        <v>DFSKまたは不明F1TSfumei自家用</v>
      </c>
      <c r="AR97" s="195">
        <v>1495000</v>
      </c>
    </row>
    <row r="98" spans="1:44" x14ac:dyDescent="0.4">
      <c r="C98" s="214" t="s">
        <v>2</v>
      </c>
      <c r="D98" s="345" t="e">
        <f>Q96*D97</f>
        <v>#N/A</v>
      </c>
      <c r="E98" s="345"/>
      <c r="F98" s="345"/>
      <c r="AB98" t="s">
        <v>300</v>
      </c>
      <c r="AC98" t="s">
        <v>390</v>
      </c>
      <c r="AE98" t="s">
        <v>314</v>
      </c>
      <c r="AF98" t="s">
        <v>315</v>
      </c>
      <c r="AH98" t="str">
        <f t="shared" si="1"/>
        <v>フォロフライ株式会社F1Vfumei事業用</v>
      </c>
      <c r="AI98" s="195">
        <v>1221000</v>
      </c>
      <c r="AK98" t="s">
        <v>415</v>
      </c>
      <c r="AL98" t="s">
        <v>399</v>
      </c>
      <c r="AN98" t="s">
        <v>314</v>
      </c>
      <c r="AO98" t="s">
        <v>315</v>
      </c>
      <c r="AQ98" t="str">
        <f t="shared" ref="AQ98:AQ101" si="2">AK98&amp;AL98&amp;AM98&amp;AN98&amp;AO98&amp;AP98</f>
        <v>DFSKまたは不明F1Vfumei事業用</v>
      </c>
      <c r="AR98" s="195">
        <v>1221000</v>
      </c>
    </row>
    <row r="99" spans="1:44" x14ac:dyDescent="0.4">
      <c r="C99" s="217" t="s">
        <v>1</v>
      </c>
      <c r="D99" s="294"/>
      <c r="E99" s="294"/>
      <c r="F99" s="295"/>
      <c r="G99" s="140"/>
      <c r="AB99" t="s">
        <v>300</v>
      </c>
      <c r="AC99" t="s">
        <v>390</v>
      </c>
      <c r="AE99" t="s">
        <v>314</v>
      </c>
      <c r="AF99" t="s">
        <v>316</v>
      </c>
      <c r="AH99" t="str">
        <f t="shared" si="1"/>
        <v>フォロフライ株式会社F1Vfumei自家用</v>
      </c>
      <c r="AI99" s="195">
        <v>1109000</v>
      </c>
      <c r="AK99" t="s">
        <v>415</v>
      </c>
      <c r="AL99" t="s">
        <v>399</v>
      </c>
      <c r="AN99" t="s">
        <v>314</v>
      </c>
      <c r="AO99" t="s">
        <v>316</v>
      </c>
      <c r="AQ99" t="str">
        <f t="shared" si="2"/>
        <v>DFSKまたは不明F1Vfumei自家用</v>
      </c>
      <c r="AR99" s="195">
        <v>1109000</v>
      </c>
    </row>
    <row r="100" spans="1:44" ht="37.5" x14ac:dyDescent="0.4">
      <c r="C100" s="217" t="s">
        <v>0</v>
      </c>
      <c r="D100" s="294"/>
      <c r="E100" s="294"/>
      <c r="F100" s="295"/>
      <c r="G100" s="140"/>
      <c r="AB100" t="s">
        <v>300</v>
      </c>
      <c r="AC100" t="s">
        <v>391</v>
      </c>
      <c r="AE100" t="s">
        <v>314</v>
      </c>
      <c r="AF100" t="s">
        <v>315</v>
      </c>
      <c r="AH100" t="str">
        <f t="shared" si="1"/>
        <v>フォロフライ株式会社F1Tfumei事業用</v>
      </c>
      <c r="AI100" s="195">
        <v>1007000</v>
      </c>
      <c r="AK100" t="s">
        <v>415</v>
      </c>
      <c r="AL100" t="s">
        <v>400</v>
      </c>
      <c r="AN100" t="s">
        <v>314</v>
      </c>
      <c r="AO100" t="s">
        <v>315</v>
      </c>
      <c r="AQ100" t="str">
        <f t="shared" si="2"/>
        <v>DFSKまたは不明F1Tfumei事業用</v>
      </c>
      <c r="AR100" s="195">
        <v>1007000</v>
      </c>
    </row>
    <row r="101" spans="1:44" x14ac:dyDescent="0.4">
      <c r="AB101" t="s">
        <v>300</v>
      </c>
      <c r="AC101" t="s">
        <v>391</v>
      </c>
      <c r="AE101" t="s">
        <v>314</v>
      </c>
      <c r="AF101" t="s">
        <v>316</v>
      </c>
      <c r="AH101" t="str">
        <f t="shared" si="1"/>
        <v>フォロフライ株式会社F1Tfumei自家用</v>
      </c>
      <c r="AI101" s="195">
        <v>895000</v>
      </c>
      <c r="AK101" t="s">
        <v>415</v>
      </c>
      <c r="AL101" t="s">
        <v>400</v>
      </c>
      <c r="AN101" t="s">
        <v>314</v>
      </c>
      <c r="AO101" t="s">
        <v>316</v>
      </c>
      <c r="AQ101" t="str">
        <f t="shared" si="2"/>
        <v>DFSKまたは不明F1Tfumei自家用</v>
      </c>
      <c r="AR101" s="195">
        <v>895000</v>
      </c>
    </row>
    <row r="102" spans="1:44" x14ac:dyDescent="0.4">
      <c r="A102" s="167" t="s">
        <v>387</v>
      </c>
      <c r="T102" s="179"/>
      <c r="U102" s="179"/>
      <c r="V102" s="179"/>
      <c r="W102" s="179"/>
      <c r="X102" s="179"/>
      <c r="Y102" s="180"/>
      <c r="Z102" s="180"/>
      <c r="AA102" s="172"/>
      <c r="AB102" t="s">
        <v>300</v>
      </c>
      <c r="AC102" t="s">
        <v>456</v>
      </c>
      <c r="AE102" t="s">
        <v>314</v>
      </c>
      <c r="AF102" t="s">
        <v>315</v>
      </c>
      <c r="AH102" t="str">
        <f>AB102&amp;AC102&amp;AD102&amp;AE102&amp;AF102&amp;AG102</f>
        <v>フォロフライ株式会社F1VS4fumei事業用</v>
      </c>
      <c r="AI102" s="195">
        <v>1875000</v>
      </c>
      <c r="AK102" t="s">
        <v>415</v>
      </c>
      <c r="AL102" t="s">
        <v>447</v>
      </c>
      <c r="AN102" t="s">
        <v>314</v>
      </c>
      <c r="AO102" t="s">
        <v>315</v>
      </c>
      <c r="AQ102" t="str">
        <f t="shared" ref="AQ102:AQ107" si="3">AK102&amp;AL102&amp;AM102&amp;AN102&amp;AO102&amp;AP102</f>
        <v>DFSKまたは不明F1VS4fumei事業用</v>
      </c>
      <c r="AR102" s="195">
        <v>1875000</v>
      </c>
    </row>
    <row r="103" spans="1:44" x14ac:dyDescent="0.4">
      <c r="C103" s="224"/>
      <c r="D103" s="339" t="s">
        <v>19</v>
      </c>
      <c r="E103" s="339"/>
      <c r="F103" s="339"/>
      <c r="G103" s="339"/>
      <c r="H103" s="166" t="s">
        <v>269</v>
      </c>
      <c r="I103" s="339" t="s">
        <v>286</v>
      </c>
      <c r="J103" s="339"/>
      <c r="K103" s="169"/>
      <c r="L103" s="170"/>
      <c r="U103" s="179"/>
      <c r="V103" s="179"/>
      <c r="W103" s="179"/>
      <c r="X103" s="179"/>
      <c r="Y103" s="172"/>
      <c r="Z103" s="172"/>
      <c r="AA103" s="172"/>
      <c r="AB103" t="s">
        <v>300</v>
      </c>
      <c r="AC103" t="s">
        <v>456</v>
      </c>
      <c r="AE103" t="s">
        <v>314</v>
      </c>
      <c r="AF103" t="s">
        <v>316</v>
      </c>
      <c r="AH103" t="str">
        <f>AB103&amp;AC103&amp;AD103&amp;AE103&amp;AF103&amp;AG103</f>
        <v>フォロフライ株式会社F1VS4fumei自家用</v>
      </c>
      <c r="AI103" s="195">
        <v>1763000</v>
      </c>
      <c r="AK103" t="s">
        <v>415</v>
      </c>
      <c r="AL103" t="s">
        <v>447</v>
      </c>
      <c r="AN103" t="s">
        <v>314</v>
      </c>
      <c r="AO103" t="s">
        <v>316</v>
      </c>
      <c r="AQ103" t="str">
        <f t="shared" si="3"/>
        <v>DFSKまたは不明F1VS4fumei自家用</v>
      </c>
      <c r="AR103" s="195">
        <v>1763000</v>
      </c>
    </row>
    <row r="104" spans="1:44" x14ac:dyDescent="0.4">
      <c r="C104" s="225" t="s">
        <v>270</v>
      </c>
      <c r="D104" s="181">
        <f>D91</f>
        <v>0</v>
      </c>
      <c r="E104" s="182" t="s">
        <v>235</v>
      </c>
      <c r="F104" s="346">
        <f>G91</f>
        <v>0</v>
      </c>
      <c r="G104" s="347"/>
      <c r="H104" s="183">
        <f>Q96</f>
        <v>0</v>
      </c>
      <c r="I104" s="348" t="e">
        <f>D98</f>
        <v>#N/A</v>
      </c>
      <c r="J104" s="348"/>
      <c r="K104" s="191"/>
      <c r="L104" s="168"/>
      <c r="M104" t="s">
        <v>287</v>
      </c>
      <c r="T104" s="179"/>
      <c r="U104" s="179"/>
      <c r="V104" s="179"/>
      <c r="W104" s="179"/>
      <c r="X104" s="179"/>
      <c r="Y104" s="172"/>
      <c r="Z104" s="172"/>
      <c r="AA104" s="172"/>
      <c r="AB104" t="s">
        <v>451</v>
      </c>
      <c r="AC104" t="s">
        <v>453</v>
      </c>
      <c r="AE104" t="s">
        <v>314</v>
      </c>
      <c r="AF104" t="s">
        <v>315</v>
      </c>
      <c r="AH104" t="str">
        <f t="shared" ref="AH104:AH115" si="4">AB104&amp;AC104&amp;AD104&amp;AE104&amp;AF104&amp;AG104</f>
        <v>株式会社EVモーターズ・ジャパンE1fumei事業用</v>
      </c>
      <c r="AI104" s="195">
        <v>3561000</v>
      </c>
      <c r="AK104" t="s">
        <v>291</v>
      </c>
      <c r="AL104" t="s">
        <v>448</v>
      </c>
      <c r="AN104" t="s">
        <v>314</v>
      </c>
      <c r="AO104" t="s">
        <v>315</v>
      </c>
      <c r="AQ104" t="str">
        <f t="shared" si="3"/>
        <v>不明E1fumei事業用</v>
      </c>
      <c r="AR104" s="195">
        <v>3561000</v>
      </c>
    </row>
    <row r="105" spans="1:44" x14ac:dyDescent="0.4">
      <c r="C105" s="224" t="s">
        <v>271</v>
      </c>
      <c r="D105" s="184"/>
      <c r="E105" s="163" t="s">
        <v>235</v>
      </c>
      <c r="F105" s="295"/>
      <c r="G105" s="330"/>
      <c r="H105" s="185"/>
      <c r="I105" s="331"/>
      <c r="J105" s="331"/>
      <c r="K105" s="191"/>
      <c r="L105" s="168"/>
      <c r="M105" s="329" t="e">
        <f>SUM(I104:J113)</f>
        <v>#N/A</v>
      </c>
      <c r="N105" s="329"/>
      <c r="O105" s="329"/>
      <c r="P105" s="192"/>
      <c r="Q105" s="192"/>
      <c r="T105" s="179"/>
      <c r="U105" s="179"/>
      <c r="V105" s="179"/>
      <c r="W105" s="179"/>
      <c r="X105" s="179"/>
      <c r="Y105" s="172"/>
      <c r="Z105" s="172"/>
      <c r="AA105" s="172"/>
      <c r="AB105" t="s">
        <v>451</v>
      </c>
      <c r="AC105" t="s">
        <v>453</v>
      </c>
      <c r="AE105" t="s">
        <v>314</v>
      </c>
      <c r="AF105" t="s">
        <v>316</v>
      </c>
      <c r="AH105" t="str">
        <f t="shared" si="4"/>
        <v>株式会社EVモーターズ・ジャパンE1fumei自家用</v>
      </c>
      <c r="AI105" s="195">
        <v>3449000</v>
      </c>
      <c r="AK105" t="s">
        <v>291</v>
      </c>
      <c r="AL105" t="s">
        <v>448</v>
      </c>
      <c r="AN105" t="s">
        <v>314</v>
      </c>
      <c r="AO105" t="s">
        <v>316</v>
      </c>
      <c r="AQ105" t="str">
        <f t="shared" si="3"/>
        <v>不明E1fumei自家用</v>
      </c>
      <c r="AR105" s="195">
        <v>3449000</v>
      </c>
    </row>
    <row r="106" spans="1:44" x14ac:dyDescent="0.4">
      <c r="C106" s="224" t="s">
        <v>272</v>
      </c>
      <c r="D106" s="184"/>
      <c r="E106" s="163" t="s">
        <v>235</v>
      </c>
      <c r="F106" s="295"/>
      <c r="G106" s="330"/>
      <c r="H106" s="185"/>
      <c r="I106" s="331"/>
      <c r="J106" s="331"/>
      <c r="K106" s="191"/>
      <c r="L106" t="s">
        <v>6</v>
      </c>
      <c r="M106" s="329"/>
      <c r="N106" s="329"/>
      <c r="O106" s="329"/>
      <c r="P106" s="192" t="s">
        <v>288</v>
      </c>
      <c r="Q106" s="192"/>
      <c r="T106" s="179"/>
      <c r="U106" s="179"/>
      <c r="V106" s="179"/>
      <c r="W106" s="179"/>
      <c r="X106" s="179"/>
      <c r="Y106" s="172"/>
      <c r="Z106" s="172"/>
      <c r="AA106" s="172"/>
      <c r="AB106" t="s">
        <v>451</v>
      </c>
      <c r="AC106" t="s">
        <v>455</v>
      </c>
      <c r="AE106" t="s">
        <v>314</v>
      </c>
      <c r="AF106" t="s">
        <v>315</v>
      </c>
      <c r="AH106" t="str">
        <f t="shared" si="4"/>
        <v>株式会社EVモーターズ・ジャパンE2fumei事業用</v>
      </c>
      <c r="AI106" s="195">
        <v>2862000</v>
      </c>
      <c r="AK106" t="s">
        <v>291</v>
      </c>
      <c r="AL106" t="s">
        <v>449</v>
      </c>
      <c r="AN106" t="s">
        <v>314</v>
      </c>
      <c r="AO106" t="s">
        <v>315</v>
      </c>
      <c r="AQ106" t="str">
        <f t="shared" si="3"/>
        <v>不明E2fumei事業用</v>
      </c>
      <c r="AR106" s="195">
        <v>2862000</v>
      </c>
    </row>
    <row r="107" spans="1:44" x14ac:dyDescent="0.4">
      <c r="C107" s="224" t="s">
        <v>273</v>
      </c>
      <c r="D107" s="184"/>
      <c r="E107" s="163" t="s">
        <v>235</v>
      </c>
      <c r="F107" s="295"/>
      <c r="G107" s="330"/>
      <c r="H107" s="185"/>
      <c r="I107" s="331"/>
      <c r="J107" s="331"/>
      <c r="K107" s="191"/>
      <c r="L107" s="168"/>
      <c r="T107" s="179"/>
      <c r="U107" s="179"/>
      <c r="V107" s="179"/>
      <c r="W107" s="179"/>
      <c r="X107" s="179"/>
      <c r="Y107" s="172"/>
      <c r="Z107" s="172"/>
      <c r="AA107" s="172"/>
      <c r="AB107" t="s">
        <v>451</v>
      </c>
      <c r="AC107" t="s">
        <v>455</v>
      </c>
      <c r="AE107" t="s">
        <v>314</v>
      </c>
      <c r="AF107" t="s">
        <v>316</v>
      </c>
      <c r="AH107" t="str">
        <f t="shared" si="4"/>
        <v>株式会社EVモーターズ・ジャパンE2fumei自家用</v>
      </c>
      <c r="AI107" s="195">
        <v>2750000</v>
      </c>
      <c r="AK107" t="s">
        <v>291</v>
      </c>
      <c r="AL107" t="s">
        <v>449</v>
      </c>
      <c r="AN107" t="s">
        <v>314</v>
      </c>
      <c r="AO107" t="s">
        <v>316</v>
      </c>
      <c r="AQ107" t="str">
        <f t="shared" si="3"/>
        <v>不明E2fumei自家用</v>
      </c>
      <c r="AR107" s="195">
        <v>2750000</v>
      </c>
    </row>
    <row r="108" spans="1:44" x14ac:dyDescent="0.4">
      <c r="C108" s="224" t="s">
        <v>274</v>
      </c>
      <c r="D108" s="184"/>
      <c r="E108" s="163" t="s">
        <v>235</v>
      </c>
      <c r="F108" s="295"/>
      <c r="G108" s="330"/>
      <c r="H108" s="185"/>
      <c r="I108" s="331"/>
      <c r="J108" s="331"/>
      <c r="K108" s="191"/>
      <c r="L108" s="168"/>
      <c r="T108" s="179"/>
      <c r="U108" s="179"/>
      <c r="V108" s="179"/>
      <c r="W108" s="179"/>
      <c r="X108" s="179"/>
      <c r="Y108" s="172"/>
      <c r="Z108" s="172"/>
      <c r="AA108" s="172"/>
      <c r="AB108" t="s">
        <v>318</v>
      </c>
      <c r="AC108" t="s">
        <v>307</v>
      </c>
      <c r="AE108" t="s">
        <v>314</v>
      </c>
      <c r="AF108" t="s">
        <v>315</v>
      </c>
      <c r="AH108" t="str">
        <f t="shared" si="4"/>
        <v>ASF株式会社ASF2.0fumei事業用</v>
      </c>
      <c r="AI108" s="195">
        <v>1160000</v>
      </c>
      <c r="AK108" t="s">
        <v>413</v>
      </c>
      <c r="AL108" t="s">
        <v>319</v>
      </c>
      <c r="AN108" t="s">
        <v>314</v>
      </c>
      <c r="AO108" t="s">
        <v>315</v>
      </c>
      <c r="AQ108" t="str">
        <f t="shared" ref="AQ108:AQ109" si="5">AK108&amp;AL108&amp;AM108&amp;AN108&amp;AO108&amp;AP108</f>
        <v>柳州五菱ASF2.0fumei事業用</v>
      </c>
      <c r="AR108" s="195">
        <v>1160000</v>
      </c>
    </row>
    <row r="109" spans="1:44" x14ac:dyDescent="0.4">
      <c r="C109" s="224" t="s">
        <v>275</v>
      </c>
      <c r="D109" s="184"/>
      <c r="E109" s="163" t="s">
        <v>235</v>
      </c>
      <c r="F109" s="295"/>
      <c r="G109" s="330"/>
      <c r="H109" s="185"/>
      <c r="I109" s="331"/>
      <c r="J109" s="331"/>
      <c r="K109" s="191"/>
      <c r="L109" s="168"/>
      <c r="N109" s="179" t="s">
        <v>276</v>
      </c>
      <c r="T109" s="179"/>
      <c r="U109" s="179"/>
      <c r="V109" s="179"/>
      <c r="W109" s="179"/>
      <c r="X109" s="179"/>
      <c r="Y109" s="172"/>
      <c r="Z109" s="172"/>
      <c r="AA109" s="172"/>
      <c r="AB109" t="s">
        <v>318</v>
      </c>
      <c r="AC109" t="s">
        <v>307</v>
      </c>
      <c r="AD109" t="s">
        <v>321</v>
      </c>
      <c r="AE109" t="s">
        <v>443</v>
      </c>
      <c r="AF109" t="s">
        <v>315</v>
      </c>
      <c r="AH109" t="str">
        <f t="shared" si="4"/>
        <v>ASF株式会社ASF2.0ZABWA20VP事業用</v>
      </c>
      <c r="AI109" s="195">
        <v>1160000</v>
      </c>
      <c r="AK109" t="s">
        <v>413</v>
      </c>
      <c r="AL109" t="s">
        <v>307</v>
      </c>
      <c r="AM109" t="s">
        <v>321</v>
      </c>
      <c r="AN109" t="s">
        <v>443</v>
      </c>
      <c r="AO109" t="s">
        <v>315</v>
      </c>
      <c r="AQ109" t="str">
        <f t="shared" si="5"/>
        <v>柳州五菱ASF2.0ZABWA20VP事業用</v>
      </c>
      <c r="AR109" s="195">
        <v>1160000</v>
      </c>
    </row>
    <row r="110" spans="1:44" x14ac:dyDescent="0.4">
      <c r="C110" s="224" t="s">
        <v>277</v>
      </c>
      <c r="D110" s="184"/>
      <c r="E110" s="163" t="s">
        <v>235</v>
      </c>
      <c r="F110" s="295"/>
      <c r="G110" s="330"/>
      <c r="H110" s="185"/>
      <c r="I110" s="331"/>
      <c r="J110" s="331"/>
      <c r="K110" s="191"/>
      <c r="L110" s="168"/>
      <c r="N110" t="s">
        <v>278</v>
      </c>
      <c r="T110" s="179"/>
      <c r="U110" s="179"/>
      <c r="V110" s="179"/>
      <c r="W110" s="179"/>
      <c r="X110" s="179"/>
      <c r="Y110" s="172"/>
      <c r="Z110" s="172"/>
      <c r="AA110" s="172"/>
      <c r="AB110" t="s">
        <v>395</v>
      </c>
      <c r="AC110" t="s">
        <v>392</v>
      </c>
      <c r="AE110" t="s">
        <v>314</v>
      </c>
      <c r="AF110" t="s">
        <v>315</v>
      </c>
      <c r="AH110" t="str">
        <f t="shared" si="4"/>
        <v>HWELECTRO株式会社ELEMO-Kfumei事業用</v>
      </c>
      <c r="AI110" s="195">
        <v>1040000</v>
      </c>
      <c r="AK110" t="s">
        <v>459</v>
      </c>
      <c r="AL110" t="s">
        <v>396</v>
      </c>
      <c r="AN110" t="s">
        <v>314</v>
      </c>
      <c r="AO110" t="s">
        <v>315</v>
      </c>
      <c r="AQ110" t="str">
        <f>AK110&amp;AL110&amp;AM110&amp;AN110&amp;AO110&amp;AP110</f>
        <v>CENNTROまたは不明ELEMO-Kfumei事業用</v>
      </c>
      <c r="AR110" s="195">
        <v>1040000</v>
      </c>
    </row>
    <row r="111" spans="1:44" x14ac:dyDescent="0.4">
      <c r="C111" s="224" t="s">
        <v>279</v>
      </c>
      <c r="D111" s="184"/>
      <c r="E111" s="163" t="s">
        <v>235</v>
      </c>
      <c r="F111" s="295"/>
      <c r="G111" s="330"/>
      <c r="H111" s="185"/>
      <c r="I111" s="331"/>
      <c r="J111" s="331"/>
      <c r="K111" s="191"/>
      <c r="L111" s="168"/>
      <c r="T111" s="179"/>
      <c r="U111" s="179"/>
      <c r="V111" s="179"/>
      <c r="W111" s="179"/>
      <c r="X111" s="179"/>
      <c r="Y111" s="172"/>
      <c r="Z111" s="172"/>
      <c r="AA111" s="172"/>
      <c r="AB111" t="s">
        <v>395</v>
      </c>
      <c r="AC111" t="s">
        <v>393</v>
      </c>
      <c r="AE111" t="s">
        <v>314</v>
      </c>
      <c r="AF111" t="s">
        <v>315</v>
      </c>
      <c r="AH111" t="str">
        <f t="shared" si="4"/>
        <v>HWELECTRO株式会社ELEMOfumei事業用</v>
      </c>
      <c r="AI111" s="195">
        <v>1259000</v>
      </c>
      <c r="AK111" t="s">
        <v>459</v>
      </c>
      <c r="AL111" t="s">
        <v>397</v>
      </c>
      <c r="AN111" t="s">
        <v>314</v>
      </c>
      <c r="AO111" t="s">
        <v>315</v>
      </c>
      <c r="AQ111" t="str">
        <f>AK111&amp;AL111&amp;AM111&amp;AN111&amp;AO111&amp;AP111</f>
        <v>CENNTROまたは不明ELEMOfumei事業用</v>
      </c>
      <c r="AR111" s="195">
        <v>1259000</v>
      </c>
    </row>
    <row r="112" spans="1:44" x14ac:dyDescent="0.4">
      <c r="C112" s="224" t="s">
        <v>280</v>
      </c>
      <c r="D112" s="184"/>
      <c r="E112" s="163" t="s">
        <v>235</v>
      </c>
      <c r="F112" s="295"/>
      <c r="G112" s="330"/>
      <c r="H112" s="185"/>
      <c r="I112" s="331"/>
      <c r="J112" s="331"/>
      <c r="K112" s="191"/>
      <c r="L112" s="168"/>
      <c r="T112" s="179"/>
      <c r="U112" s="179"/>
      <c r="V112" s="179"/>
      <c r="W112" s="179"/>
      <c r="X112" s="179"/>
      <c r="Y112" s="172"/>
      <c r="Z112" s="172"/>
      <c r="AB112" t="s">
        <v>395</v>
      </c>
      <c r="AC112" t="s">
        <v>394</v>
      </c>
      <c r="AE112" t="s">
        <v>314</v>
      </c>
      <c r="AF112" t="s">
        <v>315</v>
      </c>
      <c r="AH112" t="str">
        <f t="shared" si="4"/>
        <v>HWELECTRO株式会社ELEMO-Lfumei事業用</v>
      </c>
      <c r="AI112" s="195">
        <v>1276000</v>
      </c>
      <c r="AK112" t="s">
        <v>459</v>
      </c>
      <c r="AL112" t="s">
        <v>398</v>
      </c>
      <c r="AN112" t="s">
        <v>314</v>
      </c>
      <c r="AO112" t="s">
        <v>315</v>
      </c>
      <c r="AQ112" t="str">
        <f>AK112&amp;AL112&amp;AM112&amp;AN112&amp;AO112&amp;AP112</f>
        <v>CENNTROまたは不明ELEMO-Lfumei事業用</v>
      </c>
      <c r="AR112" s="195">
        <v>1276000</v>
      </c>
    </row>
    <row r="113" spans="3:44" x14ac:dyDescent="0.4">
      <c r="C113" s="224" t="s">
        <v>281</v>
      </c>
      <c r="D113" s="184"/>
      <c r="E113" s="163" t="s">
        <v>235</v>
      </c>
      <c r="F113" s="295"/>
      <c r="G113" s="330"/>
      <c r="H113" s="185"/>
      <c r="I113" s="331"/>
      <c r="J113" s="331"/>
      <c r="K113" s="191"/>
      <c r="L113" s="168"/>
      <c r="T113" s="172"/>
      <c r="U113" s="172"/>
      <c r="V113" s="172"/>
      <c r="W113" s="172"/>
      <c r="X113" s="173"/>
      <c r="Y113" s="180"/>
      <c r="Z113" s="180"/>
      <c r="AB113" t="s">
        <v>395</v>
      </c>
      <c r="AC113" t="s">
        <v>394</v>
      </c>
      <c r="AE113" t="s">
        <v>314</v>
      </c>
      <c r="AF113" t="s">
        <v>316</v>
      </c>
      <c r="AH113" t="str">
        <f t="shared" si="4"/>
        <v>HWELECTRO株式会社ELEMO-Lfumei自家用</v>
      </c>
      <c r="AI113" s="195">
        <v>1164000</v>
      </c>
      <c r="AK113" t="s">
        <v>459</v>
      </c>
      <c r="AL113" t="s">
        <v>398</v>
      </c>
      <c r="AN113" t="s">
        <v>314</v>
      </c>
      <c r="AO113" t="s">
        <v>316</v>
      </c>
      <c r="AQ113" t="str">
        <f>AK113&amp;AL113&amp;AM113&amp;AN113&amp;AO113&amp;AP113</f>
        <v>CENNTROまたは不明ELEMO-Lfumei自家用</v>
      </c>
      <c r="AR113" s="195">
        <v>1164000</v>
      </c>
    </row>
    <row r="114" spans="3:44" x14ac:dyDescent="0.4">
      <c r="AB114" t="s">
        <v>420</v>
      </c>
      <c r="AC114" t="s">
        <v>417</v>
      </c>
      <c r="AE114" t="s">
        <v>314</v>
      </c>
      <c r="AF114" t="s">
        <v>315</v>
      </c>
      <c r="AH114" t="str">
        <f t="shared" si="4"/>
        <v>アパテックモーターズ株式会社OHKUMA-LV270Lfumei事業用</v>
      </c>
      <c r="AI114" s="195">
        <v>1468000</v>
      </c>
      <c r="AK114" t="s">
        <v>426</v>
      </c>
      <c r="AL114" t="s">
        <v>421</v>
      </c>
      <c r="AN114" t="s">
        <v>314</v>
      </c>
      <c r="AO114" t="s">
        <v>315</v>
      </c>
      <c r="AQ114" t="str">
        <f t="shared" ref="AQ114:AQ115" si="6">AK114&amp;AL114&amp;AM114&amp;AN114&amp;AO114&amp;AP114</f>
        <v>不明OHKUMA-LV270Lfumei事業用</v>
      </c>
      <c r="AR114" s="195">
        <v>1468000</v>
      </c>
    </row>
    <row r="115" spans="3:44" x14ac:dyDescent="0.4">
      <c r="AB115" t="s">
        <v>420</v>
      </c>
      <c r="AC115" t="s">
        <v>430</v>
      </c>
      <c r="AE115" t="s">
        <v>314</v>
      </c>
      <c r="AF115" t="s">
        <v>315</v>
      </c>
      <c r="AH115" t="str">
        <f t="shared" si="4"/>
        <v>アパテックモーターズ株式会社OHKUMA-TX200Lfumei事業用</v>
      </c>
      <c r="AI115" s="195">
        <v>540000</v>
      </c>
      <c r="AK115" t="s">
        <v>291</v>
      </c>
      <c r="AL115" t="s">
        <v>430</v>
      </c>
      <c r="AN115" t="s">
        <v>314</v>
      </c>
      <c r="AO115" t="s">
        <v>315</v>
      </c>
      <c r="AQ115" t="str">
        <f t="shared" si="6"/>
        <v>不明OHKUMA-TX200Lfumei事業用</v>
      </c>
      <c r="AR115" s="195">
        <v>540000</v>
      </c>
    </row>
    <row r="116" spans="3:44" x14ac:dyDescent="0.4">
      <c r="AB116" t="s">
        <v>457</v>
      </c>
      <c r="AC116" t="s">
        <v>454</v>
      </c>
      <c r="AE116" t="s">
        <v>314</v>
      </c>
      <c r="AF116" t="s">
        <v>315</v>
      </c>
      <c r="AH116" t="str">
        <f>AB116&amp;AC116&amp;AD116&amp;AE116&amp;AF116&amp;AG116</f>
        <v>株式会社タジマモーターコーポレーションTVC-072fumei事業用</v>
      </c>
      <c r="AI116" s="195">
        <v>1541000</v>
      </c>
      <c r="AK116" t="s">
        <v>291</v>
      </c>
      <c r="AL116" t="s">
        <v>450</v>
      </c>
      <c r="AN116" t="s">
        <v>314</v>
      </c>
      <c r="AO116" t="s">
        <v>315</v>
      </c>
      <c r="AQ116" t="str">
        <f>AK116&amp;AL116&amp;AM116&amp;AN116&amp;AO116&amp;AP116</f>
        <v>不明TVC-072fumei事業用</v>
      </c>
      <c r="AR116" s="195">
        <v>1541000</v>
      </c>
    </row>
    <row r="117" spans="3:44" x14ac:dyDescent="0.4">
      <c r="AB117" t="s">
        <v>436</v>
      </c>
      <c r="AC117" t="s">
        <v>431</v>
      </c>
      <c r="AE117" t="s">
        <v>314</v>
      </c>
      <c r="AF117" t="s">
        <v>315</v>
      </c>
      <c r="AH117" t="str">
        <f>AB117&amp;AC117&amp;AD117&amp;AE117&amp;AF117&amp;AG117</f>
        <v>諾亜建設株式会社WS5040XXYBEVfumei事業用</v>
      </c>
      <c r="AI117" s="195">
        <v>2912000</v>
      </c>
      <c r="AK117" t="s">
        <v>291</v>
      </c>
      <c r="AL117" t="s">
        <v>435</v>
      </c>
      <c r="AN117" t="s">
        <v>314</v>
      </c>
      <c r="AO117" t="s">
        <v>315</v>
      </c>
      <c r="AQ117" t="str">
        <f>AK117&amp;AL117&amp;AM117&amp;AN117&amp;AO117&amp;AP117</f>
        <v>不明WS5040XXYBEVfumei事業用</v>
      </c>
      <c r="AR117" s="195">
        <v>2912000</v>
      </c>
    </row>
    <row r="118" spans="3:44" x14ac:dyDescent="0.4">
      <c r="AB118" t="s">
        <v>436</v>
      </c>
      <c r="AC118" t="s">
        <v>431</v>
      </c>
      <c r="AE118" t="s">
        <v>314</v>
      </c>
      <c r="AF118" t="s">
        <v>316</v>
      </c>
      <c r="AH118" t="str">
        <f>AB118&amp;AC118&amp;AD118&amp;AE118&amp;AF118&amp;AG118</f>
        <v>諾亜建設株式会社WS5040XXYBEVfumei自家用</v>
      </c>
      <c r="AI118" s="195">
        <v>2800000</v>
      </c>
      <c r="AK118" t="s">
        <v>291</v>
      </c>
      <c r="AL118" t="s">
        <v>435</v>
      </c>
      <c r="AN118" t="s">
        <v>314</v>
      </c>
      <c r="AO118" t="s">
        <v>316</v>
      </c>
      <c r="AQ118" t="str">
        <f>AK118&amp;AL118&amp;AM118&amp;AN118&amp;AO118&amp;AP118</f>
        <v>不明WS5040XXYBEVfumei自家用</v>
      </c>
      <c r="AR118" s="195">
        <v>2800000</v>
      </c>
    </row>
    <row r="119" spans="3:44" x14ac:dyDescent="0.4">
      <c r="AB119" t="s">
        <v>320</v>
      </c>
      <c r="AC119" t="s">
        <v>422</v>
      </c>
      <c r="AD119" t="s">
        <v>321</v>
      </c>
      <c r="AE119" t="s">
        <v>322</v>
      </c>
      <c r="AF119" t="s">
        <v>315</v>
      </c>
      <c r="AH119" t="str">
        <f>AB119&amp;AC119&amp;AD119&amp;AE119&amp;AF119&amp;AG119</f>
        <v>三菱自動車工業株式会社MINICAB-MiEV2シーターZABU68VHLDDD事業用</v>
      </c>
      <c r="AI119" s="195">
        <v>959000</v>
      </c>
      <c r="AK119" t="s">
        <v>347</v>
      </c>
      <c r="AL119" t="s">
        <v>418</v>
      </c>
      <c r="AM119" t="s">
        <v>321</v>
      </c>
      <c r="AN119" t="s">
        <v>322</v>
      </c>
      <c r="AO119" t="s">
        <v>315</v>
      </c>
      <c r="AQ119" t="str">
        <f>AK119&amp;AL119&amp;AM119&amp;AN119&amp;AO119&amp;AP119</f>
        <v>三菱MINICAB-MiEV2シーターZABU68VHLDDD事業用</v>
      </c>
      <c r="AR119" s="195">
        <v>959000</v>
      </c>
    </row>
    <row r="120" spans="3:44" x14ac:dyDescent="0.4">
      <c r="AB120" t="s">
        <v>320</v>
      </c>
      <c r="AC120" t="s">
        <v>423</v>
      </c>
      <c r="AD120" t="s">
        <v>321</v>
      </c>
      <c r="AE120" t="s">
        <v>323</v>
      </c>
      <c r="AF120" t="s">
        <v>315</v>
      </c>
      <c r="AH120" t="str">
        <f>AB120&amp;AC120&amp;AD120&amp;AE120&amp;AF120&amp;AG120</f>
        <v>三菱自動車工業株式会社MINICAB-MiEV4シーターZABU68VHLDDA事業用</v>
      </c>
      <c r="AI120" s="195">
        <v>972000</v>
      </c>
      <c r="AK120" t="s">
        <v>347</v>
      </c>
      <c r="AL120" t="s">
        <v>419</v>
      </c>
      <c r="AM120" t="s">
        <v>321</v>
      </c>
      <c r="AN120" t="s">
        <v>323</v>
      </c>
      <c r="AO120" t="s">
        <v>315</v>
      </c>
      <c r="AQ120" t="str">
        <f>AK120&amp;AL120&amp;AM120&amp;AN120&amp;AO120&amp;AP120</f>
        <v>三菱MINICAB-MiEV4シーターZABU68VHLDDA事業用</v>
      </c>
      <c r="AR120" s="195">
        <v>972000</v>
      </c>
    </row>
    <row r="121" spans="3:44" x14ac:dyDescent="0.4">
      <c r="AB121" t="s">
        <v>320</v>
      </c>
      <c r="AC121" t="s">
        <v>428</v>
      </c>
      <c r="AD121" t="s">
        <v>321</v>
      </c>
      <c r="AE121" t="s">
        <v>424</v>
      </c>
      <c r="AF121" t="s">
        <v>315</v>
      </c>
      <c r="AH121" t="str">
        <f t="shared" ref="AH121:AH156" si="7">AB121&amp;AC121&amp;AD121&amp;AE121&amp;AF121&amp;AG121</f>
        <v>三菱自動車工業株式会社MINICAB-EV2シーターZABU69VHLDDG事業用</v>
      </c>
      <c r="AI121" s="195">
        <v>784000</v>
      </c>
      <c r="AK121" t="s">
        <v>292</v>
      </c>
      <c r="AL121" t="s">
        <v>428</v>
      </c>
      <c r="AM121" t="s">
        <v>321</v>
      </c>
      <c r="AN121" t="s">
        <v>424</v>
      </c>
      <c r="AO121" t="s">
        <v>315</v>
      </c>
      <c r="AQ121" t="str">
        <f t="shared" ref="AQ121:AQ122" si="8">AK121&amp;AL121&amp;AM121&amp;AN121&amp;AO121&amp;AP121</f>
        <v>三菱MINICAB-EV2シーターZABU69VHLDDG事業用</v>
      </c>
      <c r="AR121" s="195">
        <v>784000</v>
      </c>
    </row>
    <row r="122" spans="3:44" x14ac:dyDescent="0.4">
      <c r="AB122" t="s">
        <v>320</v>
      </c>
      <c r="AC122" t="s">
        <v>429</v>
      </c>
      <c r="AD122" t="s">
        <v>321</v>
      </c>
      <c r="AE122" t="s">
        <v>425</v>
      </c>
      <c r="AF122" t="s">
        <v>315</v>
      </c>
      <c r="AH122" t="str">
        <f t="shared" si="7"/>
        <v>三菱自動車工業株式会社MINICAB-EV4シーターZABU69VHLDDF事業用</v>
      </c>
      <c r="AI122" s="195">
        <v>818000</v>
      </c>
      <c r="AK122" t="s">
        <v>292</v>
      </c>
      <c r="AL122" t="s">
        <v>429</v>
      </c>
      <c r="AM122" t="s">
        <v>321</v>
      </c>
      <c r="AN122" t="s">
        <v>425</v>
      </c>
      <c r="AO122" t="s">
        <v>315</v>
      </c>
      <c r="AQ122" t="str">
        <f t="shared" si="8"/>
        <v>三菱MINICAB-EV4シーターZABU69VHLDDF事業用</v>
      </c>
      <c r="AR122" s="195">
        <v>818000</v>
      </c>
    </row>
    <row r="123" spans="3:44" x14ac:dyDescent="0.4">
      <c r="AB123" t="s">
        <v>303</v>
      </c>
      <c r="AC123" t="s">
        <v>297</v>
      </c>
      <c r="AD123" t="s">
        <v>321</v>
      </c>
      <c r="AE123" t="s">
        <v>325</v>
      </c>
      <c r="AF123" t="s">
        <v>315</v>
      </c>
      <c r="AH123" t="str">
        <f t="shared" si="7"/>
        <v>日野自動車株式会社デュトロZ EVZABXED100V事業用</v>
      </c>
      <c r="AI123" s="195">
        <v>5165000</v>
      </c>
      <c r="AK123" t="s">
        <v>348</v>
      </c>
      <c r="AL123" t="s">
        <v>324</v>
      </c>
      <c r="AM123" t="s">
        <v>321</v>
      </c>
      <c r="AN123" t="s">
        <v>325</v>
      </c>
      <c r="AO123" t="s">
        <v>315</v>
      </c>
      <c r="AQ123" t="str">
        <f t="shared" ref="AQ123:AQ156" si="9">AK123&amp;AL123&amp;AM123&amp;AN123&amp;AO123&amp;AP123</f>
        <v>日野デュトロZ EVZABXED100V事業用</v>
      </c>
      <c r="AR123" s="195">
        <v>5165000</v>
      </c>
    </row>
    <row r="124" spans="3:44" x14ac:dyDescent="0.4">
      <c r="AB124" t="s">
        <v>303</v>
      </c>
      <c r="AC124" t="s">
        <v>297</v>
      </c>
      <c r="AD124" t="s">
        <v>321</v>
      </c>
      <c r="AE124" t="s">
        <v>325</v>
      </c>
      <c r="AF124" t="s">
        <v>316</v>
      </c>
      <c r="AH124" t="str">
        <f t="shared" si="7"/>
        <v>日野自動車株式会社デュトロZ EVZABXED100V自家用</v>
      </c>
      <c r="AI124" s="195">
        <v>5053000</v>
      </c>
      <c r="AK124" t="s">
        <v>348</v>
      </c>
      <c r="AL124" t="s">
        <v>324</v>
      </c>
      <c r="AM124" t="s">
        <v>321</v>
      </c>
      <c r="AN124" t="s">
        <v>325</v>
      </c>
      <c r="AO124" t="s">
        <v>316</v>
      </c>
      <c r="AQ124" t="str">
        <f t="shared" si="9"/>
        <v>日野デュトロZ EVZABXED100V自家用</v>
      </c>
      <c r="AR124" s="195">
        <v>5053000</v>
      </c>
    </row>
    <row r="125" spans="3:44" x14ac:dyDescent="0.4">
      <c r="AB125" t="s">
        <v>303</v>
      </c>
      <c r="AC125" t="s">
        <v>297</v>
      </c>
      <c r="AD125" t="s">
        <v>321</v>
      </c>
      <c r="AE125" t="s">
        <v>326</v>
      </c>
      <c r="AF125" t="s">
        <v>315</v>
      </c>
      <c r="AH125" t="str">
        <f t="shared" si="7"/>
        <v>日野自動車株式会社デュトロZ EVZABXED100事業用</v>
      </c>
      <c r="AI125" s="195">
        <v>5165000</v>
      </c>
      <c r="AK125" t="s">
        <v>348</v>
      </c>
      <c r="AL125" t="s">
        <v>324</v>
      </c>
      <c r="AM125" t="s">
        <v>321</v>
      </c>
      <c r="AN125" t="s">
        <v>326</v>
      </c>
      <c r="AO125" t="s">
        <v>315</v>
      </c>
      <c r="AQ125" t="str">
        <f t="shared" si="9"/>
        <v>日野デュトロZ EVZABXED100事業用</v>
      </c>
      <c r="AR125" s="195">
        <v>5165000</v>
      </c>
    </row>
    <row r="126" spans="3:44" x14ac:dyDescent="0.4">
      <c r="AB126" t="s">
        <v>303</v>
      </c>
      <c r="AC126" t="s">
        <v>297</v>
      </c>
      <c r="AD126" t="s">
        <v>321</v>
      </c>
      <c r="AE126" t="s">
        <v>326</v>
      </c>
      <c r="AF126" t="s">
        <v>316</v>
      </c>
      <c r="AH126" t="str">
        <f t="shared" si="7"/>
        <v>日野自動車株式会社デュトロZ EVZABXED100自家用</v>
      </c>
      <c r="AI126" s="195">
        <v>5053000</v>
      </c>
      <c r="AK126" t="s">
        <v>348</v>
      </c>
      <c r="AL126" t="s">
        <v>324</v>
      </c>
      <c r="AM126" t="s">
        <v>321</v>
      </c>
      <c r="AN126" t="s">
        <v>326</v>
      </c>
      <c r="AO126" t="s">
        <v>316</v>
      </c>
      <c r="AQ126" t="str">
        <f t="shared" si="9"/>
        <v>日野デュトロZ EVZABXED100自家用</v>
      </c>
      <c r="AR126" s="195">
        <v>5053000</v>
      </c>
    </row>
    <row r="127" spans="3:44" x14ac:dyDescent="0.4">
      <c r="AB127" t="s">
        <v>304</v>
      </c>
      <c r="AC127" t="s">
        <v>298</v>
      </c>
      <c r="AD127" t="s">
        <v>321</v>
      </c>
      <c r="AE127" t="s">
        <v>328</v>
      </c>
      <c r="AF127" t="s">
        <v>315</v>
      </c>
      <c r="AG127" t="s">
        <v>329</v>
      </c>
      <c r="AH127" t="str">
        <f t="shared" si="7"/>
        <v>三菱ふそうトラック・バス株式会社eCanterZABFEAVK事業用S</v>
      </c>
      <c r="AI127" s="195">
        <v>5131000</v>
      </c>
      <c r="AK127" t="s">
        <v>347</v>
      </c>
      <c r="AL127" t="s">
        <v>327</v>
      </c>
      <c r="AM127" t="s">
        <v>321</v>
      </c>
      <c r="AN127" t="s">
        <v>328</v>
      </c>
      <c r="AO127" t="s">
        <v>315</v>
      </c>
      <c r="AP127" t="s">
        <v>329</v>
      </c>
      <c r="AQ127" t="str">
        <f t="shared" si="9"/>
        <v>三菱eCanterZABFEAVK事業用S</v>
      </c>
      <c r="AR127" s="195">
        <v>5131000</v>
      </c>
    </row>
    <row r="128" spans="3:44" x14ac:dyDescent="0.4">
      <c r="AB128" t="s">
        <v>304</v>
      </c>
      <c r="AC128" t="s">
        <v>298</v>
      </c>
      <c r="AD128" t="s">
        <v>321</v>
      </c>
      <c r="AE128" t="s">
        <v>328</v>
      </c>
      <c r="AF128" t="s">
        <v>316</v>
      </c>
      <c r="AG128" t="s">
        <v>329</v>
      </c>
      <c r="AH128" t="str">
        <f t="shared" si="7"/>
        <v>三菱ふそうトラック・バス株式会社eCanterZABFEAVK自家用S</v>
      </c>
      <c r="AI128" s="195">
        <v>5019000</v>
      </c>
      <c r="AK128" t="s">
        <v>347</v>
      </c>
      <c r="AL128" t="s">
        <v>327</v>
      </c>
      <c r="AM128" t="s">
        <v>321</v>
      </c>
      <c r="AN128" t="s">
        <v>328</v>
      </c>
      <c r="AO128" t="s">
        <v>316</v>
      </c>
      <c r="AP128" t="s">
        <v>329</v>
      </c>
      <c r="AQ128" t="str">
        <f t="shared" si="9"/>
        <v>三菱eCanterZABFEAVK自家用S</v>
      </c>
      <c r="AR128" s="195">
        <v>5019000</v>
      </c>
    </row>
    <row r="129" spans="28:44" x14ac:dyDescent="0.4">
      <c r="AB129" t="s">
        <v>304</v>
      </c>
      <c r="AC129" t="s">
        <v>298</v>
      </c>
      <c r="AD129" t="s">
        <v>321</v>
      </c>
      <c r="AE129" t="s">
        <v>328</v>
      </c>
      <c r="AF129" t="s">
        <v>315</v>
      </c>
      <c r="AG129" t="s">
        <v>330</v>
      </c>
      <c r="AH129" t="str">
        <f t="shared" si="7"/>
        <v>三菱ふそうトラック・バス株式会社eCanterZABFEAVK事業用M</v>
      </c>
      <c r="AI129" s="195">
        <v>6804000</v>
      </c>
      <c r="AK129" t="s">
        <v>347</v>
      </c>
      <c r="AL129" t="s">
        <v>327</v>
      </c>
      <c r="AM129" t="s">
        <v>321</v>
      </c>
      <c r="AN129" t="s">
        <v>328</v>
      </c>
      <c r="AO129" t="s">
        <v>315</v>
      </c>
      <c r="AP129" t="s">
        <v>330</v>
      </c>
      <c r="AQ129" t="str">
        <f t="shared" si="9"/>
        <v>三菱eCanterZABFEAVK事業用M</v>
      </c>
      <c r="AR129" s="195">
        <v>6804000</v>
      </c>
    </row>
    <row r="130" spans="28:44" x14ac:dyDescent="0.4">
      <c r="AB130" t="s">
        <v>304</v>
      </c>
      <c r="AC130" t="s">
        <v>298</v>
      </c>
      <c r="AD130" t="s">
        <v>321</v>
      </c>
      <c r="AE130" t="s">
        <v>328</v>
      </c>
      <c r="AF130" t="s">
        <v>316</v>
      </c>
      <c r="AG130" t="s">
        <v>330</v>
      </c>
      <c r="AH130" t="str">
        <f t="shared" si="7"/>
        <v>三菱ふそうトラック・バス株式会社eCanterZABFEAVK自家用M</v>
      </c>
      <c r="AI130" s="195">
        <v>6692000</v>
      </c>
      <c r="AK130" t="s">
        <v>347</v>
      </c>
      <c r="AL130" t="s">
        <v>327</v>
      </c>
      <c r="AM130" t="s">
        <v>321</v>
      </c>
      <c r="AN130" t="s">
        <v>328</v>
      </c>
      <c r="AO130" t="s">
        <v>316</v>
      </c>
      <c r="AP130" t="s">
        <v>330</v>
      </c>
      <c r="AQ130" t="str">
        <f t="shared" si="9"/>
        <v>三菱eCanterZABFEAVK自家用M</v>
      </c>
      <c r="AR130" s="195">
        <v>6692000</v>
      </c>
    </row>
    <row r="131" spans="28:44" x14ac:dyDescent="0.4">
      <c r="AB131" t="s">
        <v>304</v>
      </c>
      <c r="AC131" t="s">
        <v>298</v>
      </c>
      <c r="AD131" t="s">
        <v>321</v>
      </c>
      <c r="AE131" t="s">
        <v>331</v>
      </c>
      <c r="AF131" t="s">
        <v>315</v>
      </c>
      <c r="AG131" t="s">
        <v>329</v>
      </c>
      <c r="AH131" t="str">
        <f t="shared" si="7"/>
        <v>三菱ふそうトラック・バス株式会社eCanterZABFEBVK事業用S</v>
      </c>
      <c r="AI131" s="195">
        <v>5131000</v>
      </c>
      <c r="AK131" t="s">
        <v>347</v>
      </c>
      <c r="AL131" t="s">
        <v>327</v>
      </c>
      <c r="AM131" t="s">
        <v>321</v>
      </c>
      <c r="AN131" t="s">
        <v>331</v>
      </c>
      <c r="AO131" t="s">
        <v>315</v>
      </c>
      <c r="AP131" t="s">
        <v>329</v>
      </c>
      <c r="AQ131" t="str">
        <f t="shared" si="9"/>
        <v>三菱eCanterZABFEBVK事業用S</v>
      </c>
      <c r="AR131" s="195">
        <v>5131000</v>
      </c>
    </row>
    <row r="132" spans="28:44" x14ac:dyDescent="0.4">
      <c r="AB132" t="s">
        <v>304</v>
      </c>
      <c r="AC132" t="s">
        <v>298</v>
      </c>
      <c r="AD132" t="s">
        <v>321</v>
      </c>
      <c r="AE132" t="s">
        <v>331</v>
      </c>
      <c r="AF132" t="s">
        <v>316</v>
      </c>
      <c r="AG132" t="s">
        <v>329</v>
      </c>
      <c r="AH132" t="str">
        <f t="shared" si="7"/>
        <v>三菱ふそうトラック・バス株式会社eCanterZABFEBVK自家用S</v>
      </c>
      <c r="AI132" s="195">
        <v>5019000</v>
      </c>
      <c r="AK132" t="s">
        <v>347</v>
      </c>
      <c r="AL132" t="s">
        <v>327</v>
      </c>
      <c r="AM132" t="s">
        <v>321</v>
      </c>
      <c r="AN132" t="s">
        <v>331</v>
      </c>
      <c r="AO132" t="s">
        <v>316</v>
      </c>
      <c r="AP132" t="s">
        <v>329</v>
      </c>
      <c r="AQ132" t="str">
        <f t="shared" si="9"/>
        <v>三菱eCanterZABFEBVK自家用S</v>
      </c>
      <c r="AR132" s="195">
        <v>5019000</v>
      </c>
    </row>
    <row r="133" spans="28:44" x14ac:dyDescent="0.4">
      <c r="AB133" t="s">
        <v>304</v>
      </c>
      <c r="AC133" t="s">
        <v>298</v>
      </c>
      <c r="AD133" t="s">
        <v>321</v>
      </c>
      <c r="AE133" t="s">
        <v>331</v>
      </c>
      <c r="AF133" t="s">
        <v>315</v>
      </c>
      <c r="AG133" t="s">
        <v>330</v>
      </c>
      <c r="AH133" t="str">
        <f t="shared" si="7"/>
        <v>三菱ふそうトラック・バス株式会社eCanterZABFEBVK事業用M</v>
      </c>
      <c r="AI133" s="195">
        <v>6804000</v>
      </c>
      <c r="AK133" t="s">
        <v>347</v>
      </c>
      <c r="AL133" t="s">
        <v>327</v>
      </c>
      <c r="AM133" t="s">
        <v>321</v>
      </c>
      <c r="AN133" t="s">
        <v>331</v>
      </c>
      <c r="AO133" t="s">
        <v>315</v>
      </c>
      <c r="AP133" t="s">
        <v>330</v>
      </c>
      <c r="AQ133" t="str">
        <f t="shared" si="9"/>
        <v>三菱eCanterZABFEBVK事業用M</v>
      </c>
      <c r="AR133" s="195">
        <v>6804000</v>
      </c>
    </row>
    <row r="134" spans="28:44" x14ac:dyDescent="0.4">
      <c r="AB134" t="s">
        <v>304</v>
      </c>
      <c r="AC134" t="s">
        <v>298</v>
      </c>
      <c r="AD134" t="s">
        <v>321</v>
      </c>
      <c r="AE134" t="s">
        <v>331</v>
      </c>
      <c r="AF134" t="s">
        <v>316</v>
      </c>
      <c r="AG134" t="s">
        <v>330</v>
      </c>
      <c r="AH134" t="str">
        <f t="shared" si="7"/>
        <v>三菱ふそうトラック・バス株式会社eCanterZABFEBVK自家用M</v>
      </c>
      <c r="AI134" s="195">
        <v>6692000</v>
      </c>
      <c r="AK134" t="s">
        <v>347</v>
      </c>
      <c r="AL134" t="s">
        <v>327</v>
      </c>
      <c r="AM134" t="s">
        <v>321</v>
      </c>
      <c r="AN134" t="s">
        <v>331</v>
      </c>
      <c r="AO134" t="s">
        <v>316</v>
      </c>
      <c r="AP134" t="s">
        <v>330</v>
      </c>
      <c r="AQ134" t="str">
        <f t="shared" si="9"/>
        <v>三菱eCanterZABFEBVK自家用M</v>
      </c>
      <c r="AR134" s="195">
        <v>6692000</v>
      </c>
    </row>
    <row r="135" spans="28:44" x14ac:dyDescent="0.4">
      <c r="AB135" t="s">
        <v>304</v>
      </c>
      <c r="AC135" t="s">
        <v>298</v>
      </c>
      <c r="AD135" t="s">
        <v>321</v>
      </c>
      <c r="AE135" t="s">
        <v>332</v>
      </c>
      <c r="AF135" t="s">
        <v>315</v>
      </c>
      <c r="AH135" t="str">
        <f t="shared" si="7"/>
        <v>三菱ふそうトラック・バス株式会社eCanterZABFEB8K事業用</v>
      </c>
      <c r="AI135" s="195">
        <v>6966000</v>
      </c>
      <c r="AK135" t="s">
        <v>347</v>
      </c>
      <c r="AL135" t="s">
        <v>327</v>
      </c>
      <c r="AM135" t="s">
        <v>321</v>
      </c>
      <c r="AN135" t="s">
        <v>332</v>
      </c>
      <c r="AO135" t="s">
        <v>315</v>
      </c>
      <c r="AQ135" t="str">
        <f t="shared" si="9"/>
        <v>三菱eCanterZABFEB8K事業用</v>
      </c>
      <c r="AR135" s="195">
        <v>6966000</v>
      </c>
    </row>
    <row r="136" spans="28:44" x14ac:dyDescent="0.4">
      <c r="AB136" t="s">
        <v>304</v>
      </c>
      <c r="AC136" t="s">
        <v>298</v>
      </c>
      <c r="AD136" t="s">
        <v>321</v>
      </c>
      <c r="AE136" t="s">
        <v>332</v>
      </c>
      <c r="AF136" t="s">
        <v>316</v>
      </c>
      <c r="AH136" t="str">
        <f t="shared" si="7"/>
        <v>三菱ふそうトラック・バス株式会社eCanterZABFEB8K自家用</v>
      </c>
      <c r="AI136" s="195">
        <v>6854000</v>
      </c>
      <c r="AK136" t="s">
        <v>347</v>
      </c>
      <c r="AL136" t="s">
        <v>327</v>
      </c>
      <c r="AM136" t="s">
        <v>321</v>
      </c>
      <c r="AN136" t="s">
        <v>332</v>
      </c>
      <c r="AO136" t="s">
        <v>316</v>
      </c>
      <c r="AQ136" t="str">
        <f t="shared" si="9"/>
        <v>三菱eCanterZABFEB8K自家用</v>
      </c>
      <c r="AR136" s="195">
        <v>6854000</v>
      </c>
    </row>
    <row r="137" spans="28:44" x14ac:dyDescent="0.4">
      <c r="AB137" t="s">
        <v>304</v>
      </c>
      <c r="AC137" t="s">
        <v>298</v>
      </c>
      <c r="AD137" t="s">
        <v>321</v>
      </c>
      <c r="AE137" t="s">
        <v>333</v>
      </c>
      <c r="AF137" t="s">
        <v>315</v>
      </c>
      <c r="AH137" t="str">
        <f t="shared" si="7"/>
        <v>三菱ふそうトラック・バス株式会社eCanterZABFEC9K事業用</v>
      </c>
      <c r="AI137" s="195">
        <v>8329000</v>
      </c>
      <c r="AK137" t="s">
        <v>347</v>
      </c>
      <c r="AL137" t="s">
        <v>327</v>
      </c>
      <c r="AM137" t="s">
        <v>321</v>
      </c>
      <c r="AN137" t="s">
        <v>333</v>
      </c>
      <c r="AO137" t="s">
        <v>315</v>
      </c>
      <c r="AQ137" t="str">
        <f t="shared" si="9"/>
        <v>三菱eCanterZABFEC9K事業用</v>
      </c>
      <c r="AR137" s="195">
        <v>8329000</v>
      </c>
    </row>
    <row r="138" spans="28:44" x14ac:dyDescent="0.4">
      <c r="AB138" t="s">
        <v>304</v>
      </c>
      <c r="AC138" t="s">
        <v>298</v>
      </c>
      <c r="AD138" t="s">
        <v>321</v>
      </c>
      <c r="AE138" t="s">
        <v>333</v>
      </c>
      <c r="AF138" t="s">
        <v>316</v>
      </c>
      <c r="AH138" t="str">
        <f t="shared" si="7"/>
        <v>三菱ふそうトラック・バス株式会社eCanterZABFEC9K自家用</v>
      </c>
      <c r="AI138" s="195">
        <v>8217000</v>
      </c>
      <c r="AK138" t="s">
        <v>347</v>
      </c>
      <c r="AL138" t="s">
        <v>327</v>
      </c>
      <c r="AM138" t="s">
        <v>321</v>
      </c>
      <c r="AN138" t="s">
        <v>333</v>
      </c>
      <c r="AO138" t="s">
        <v>316</v>
      </c>
      <c r="AQ138" t="str">
        <f t="shared" si="9"/>
        <v>三菱eCanterZABFEC9K自家用</v>
      </c>
      <c r="AR138" s="195">
        <v>8217000</v>
      </c>
    </row>
    <row r="139" spans="28:44" x14ac:dyDescent="0.4">
      <c r="AB139" t="s">
        <v>304</v>
      </c>
      <c r="AC139" t="s">
        <v>298</v>
      </c>
      <c r="AD139" t="s">
        <v>321</v>
      </c>
      <c r="AE139" t="s">
        <v>334</v>
      </c>
      <c r="AF139" t="s">
        <v>315</v>
      </c>
      <c r="AH139" t="str">
        <f t="shared" si="7"/>
        <v>三菱ふそうトラック・バス株式会社eCanterZABFED9K事業用</v>
      </c>
      <c r="AI139" s="195">
        <v>8329000</v>
      </c>
      <c r="AK139" t="s">
        <v>347</v>
      </c>
      <c r="AL139" t="s">
        <v>327</v>
      </c>
      <c r="AM139" t="s">
        <v>321</v>
      </c>
      <c r="AN139" t="s">
        <v>334</v>
      </c>
      <c r="AO139" t="s">
        <v>315</v>
      </c>
      <c r="AQ139" t="str">
        <f t="shared" si="9"/>
        <v>三菱eCanterZABFED9K事業用</v>
      </c>
      <c r="AR139" s="195">
        <v>8329000</v>
      </c>
    </row>
    <row r="140" spans="28:44" x14ac:dyDescent="0.4">
      <c r="AB140" t="s">
        <v>304</v>
      </c>
      <c r="AC140" t="s">
        <v>298</v>
      </c>
      <c r="AD140" t="s">
        <v>321</v>
      </c>
      <c r="AE140" t="s">
        <v>334</v>
      </c>
      <c r="AF140" t="s">
        <v>316</v>
      </c>
      <c r="AH140" t="str">
        <f t="shared" si="7"/>
        <v>三菱ふそうトラック・バス株式会社eCanterZABFED9K自家用</v>
      </c>
      <c r="AI140" s="195">
        <v>8217000</v>
      </c>
      <c r="AK140" t="s">
        <v>347</v>
      </c>
      <c r="AL140" t="s">
        <v>327</v>
      </c>
      <c r="AM140" t="s">
        <v>321</v>
      </c>
      <c r="AN140" t="s">
        <v>334</v>
      </c>
      <c r="AO140" t="s">
        <v>316</v>
      </c>
      <c r="AQ140" t="str">
        <f t="shared" si="9"/>
        <v>三菱eCanterZABFED9K自家用</v>
      </c>
      <c r="AR140" s="195">
        <v>8217000</v>
      </c>
    </row>
    <row r="141" spans="28:44" x14ac:dyDescent="0.4">
      <c r="AB141" t="s">
        <v>304</v>
      </c>
      <c r="AC141" t="s">
        <v>298</v>
      </c>
      <c r="AD141" t="s">
        <v>321</v>
      </c>
      <c r="AE141" t="s">
        <v>335</v>
      </c>
      <c r="AF141" t="s">
        <v>315</v>
      </c>
      <c r="AH141" t="str">
        <f t="shared" si="7"/>
        <v>三菱ふそうトラック・バス株式会社eCanterZABFEB8U事業用</v>
      </c>
      <c r="AI141" s="195">
        <v>7224000</v>
      </c>
      <c r="AK141" t="s">
        <v>347</v>
      </c>
      <c r="AL141" t="s">
        <v>327</v>
      </c>
      <c r="AM141" t="s">
        <v>321</v>
      </c>
      <c r="AN141" t="s">
        <v>335</v>
      </c>
      <c r="AO141" t="s">
        <v>315</v>
      </c>
      <c r="AQ141" t="str">
        <f t="shared" si="9"/>
        <v>三菱eCanterZABFEB8U事業用</v>
      </c>
      <c r="AR141" s="195">
        <v>7224000</v>
      </c>
    </row>
    <row r="142" spans="28:44" x14ac:dyDescent="0.4">
      <c r="AB142" t="s">
        <v>304</v>
      </c>
      <c r="AC142" t="s">
        <v>298</v>
      </c>
      <c r="AD142" t="s">
        <v>321</v>
      </c>
      <c r="AE142" t="s">
        <v>335</v>
      </c>
      <c r="AF142" t="s">
        <v>316</v>
      </c>
      <c r="AH142" t="str">
        <f t="shared" si="7"/>
        <v>三菱ふそうトラック・バス株式会社eCanterZABFEB8U自家用</v>
      </c>
      <c r="AI142" s="195">
        <v>7112000</v>
      </c>
      <c r="AK142" t="s">
        <v>347</v>
      </c>
      <c r="AL142" t="s">
        <v>327</v>
      </c>
      <c r="AM142" t="s">
        <v>321</v>
      </c>
      <c r="AN142" t="s">
        <v>335</v>
      </c>
      <c r="AO142" t="s">
        <v>316</v>
      </c>
      <c r="AQ142" t="str">
        <f t="shared" si="9"/>
        <v>三菱eCanterZABFEB8U自家用</v>
      </c>
      <c r="AR142" s="195">
        <v>7112000</v>
      </c>
    </row>
    <row r="143" spans="28:44" x14ac:dyDescent="0.4">
      <c r="AB143" t="s">
        <v>304</v>
      </c>
      <c r="AC143" t="s">
        <v>298</v>
      </c>
      <c r="AD143" t="s">
        <v>336</v>
      </c>
      <c r="AE143" t="s">
        <v>337</v>
      </c>
      <c r="AF143" t="s">
        <v>315</v>
      </c>
      <c r="AH143" t="str">
        <f t="shared" si="7"/>
        <v>三菱ふそうトラック・バス株式会社eCanter2RGFEB80改事業用</v>
      </c>
      <c r="AI143" s="195">
        <v>7224000</v>
      </c>
      <c r="AK143" t="s">
        <v>347</v>
      </c>
      <c r="AL143" t="s">
        <v>327</v>
      </c>
      <c r="AM143" t="s">
        <v>336</v>
      </c>
      <c r="AN143" t="s">
        <v>337</v>
      </c>
      <c r="AO143" t="s">
        <v>315</v>
      </c>
      <c r="AQ143" t="str">
        <f t="shared" si="9"/>
        <v>三菱eCanter2RGFEB80改事業用</v>
      </c>
      <c r="AR143" s="195">
        <v>7224000</v>
      </c>
    </row>
    <row r="144" spans="28:44" x14ac:dyDescent="0.4">
      <c r="AB144" t="s">
        <v>304</v>
      </c>
      <c r="AC144" t="s">
        <v>298</v>
      </c>
      <c r="AD144" t="s">
        <v>336</v>
      </c>
      <c r="AE144" t="s">
        <v>337</v>
      </c>
      <c r="AF144" t="s">
        <v>316</v>
      </c>
      <c r="AH144" t="str">
        <f t="shared" si="7"/>
        <v>三菱ふそうトラック・バス株式会社eCanter2RGFEB80改自家用</v>
      </c>
      <c r="AI144" s="195">
        <v>7112000</v>
      </c>
      <c r="AK144" t="s">
        <v>347</v>
      </c>
      <c r="AL144" t="s">
        <v>327</v>
      </c>
      <c r="AM144" t="s">
        <v>336</v>
      </c>
      <c r="AN144" t="s">
        <v>337</v>
      </c>
      <c r="AO144" t="s">
        <v>316</v>
      </c>
      <c r="AQ144" t="str">
        <f t="shared" si="9"/>
        <v>三菱eCanter2RGFEB80改自家用</v>
      </c>
      <c r="AR144" s="195">
        <v>7112000</v>
      </c>
    </row>
    <row r="145" spans="28:44" x14ac:dyDescent="0.4">
      <c r="AB145" t="s">
        <v>304</v>
      </c>
      <c r="AC145" t="s">
        <v>298</v>
      </c>
      <c r="AD145" t="s">
        <v>338</v>
      </c>
      <c r="AE145" t="s">
        <v>339</v>
      </c>
      <c r="AF145" t="s">
        <v>315</v>
      </c>
      <c r="AH145" t="str">
        <f t="shared" si="7"/>
        <v>三菱ふそうトラック・バス株式会社eCanter2PGFEBS0改事業用</v>
      </c>
      <c r="AI145" s="195">
        <v>7224000</v>
      </c>
      <c r="AK145" t="s">
        <v>347</v>
      </c>
      <c r="AL145" t="s">
        <v>327</v>
      </c>
      <c r="AM145" t="s">
        <v>338</v>
      </c>
      <c r="AN145" t="s">
        <v>339</v>
      </c>
      <c r="AO145" t="s">
        <v>315</v>
      </c>
      <c r="AQ145" t="str">
        <f t="shared" si="9"/>
        <v>三菱eCanter2PGFEBS0改事業用</v>
      </c>
      <c r="AR145" s="195">
        <v>7224000</v>
      </c>
    </row>
    <row r="146" spans="28:44" x14ac:dyDescent="0.4">
      <c r="AB146" t="s">
        <v>304</v>
      </c>
      <c r="AC146" t="s">
        <v>298</v>
      </c>
      <c r="AD146" t="s">
        <v>338</v>
      </c>
      <c r="AE146" t="s">
        <v>339</v>
      </c>
      <c r="AF146" t="s">
        <v>316</v>
      </c>
      <c r="AH146" t="str">
        <f t="shared" si="7"/>
        <v>三菱ふそうトラック・バス株式会社eCanter2PGFEBS0改自家用</v>
      </c>
      <c r="AI146" s="195">
        <v>7112000</v>
      </c>
      <c r="AK146" t="s">
        <v>347</v>
      </c>
      <c r="AL146" t="s">
        <v>327</v>
      </c>
      <c r="AM146" t="s">
        <v>338</v>
      </c>
      <c r="AN146" t="s">
        <v>339</v>
      </c>
      <c r="AO146" t="s">
        <v>316</v>
      </c>
      <c r="AQ146" t="str">
        <f t="shared" si="9"/>
        <v>三菱eCanter2PGFEBS0改自家用</v>
      </c>
      <c r="AR146" s="195">
        <v>7112000</v>
      </c>
    </row>
    <row r="147" spans="28:44" x14ac:dyDescent="0.4">
      <c r="AB147" t="s">
        <v>340</v>
      </c>
      <c r="AC147" t="s">
        <v>299</v>
      </c>
      <c r="AD147" t="s">
        <v>321</v>
      </c>
      <c r="AE147" t="s">
        <v>342</v>
      </c>
      <c r="AF147" t="s">
        <v>315</v>
      </c>
      <c r="AH147" t="str">
        <f t="shared" si="7"/>
        <v>いすゞ自動車株式会社エルフEVZABNJR48AF事業用</v>
      </c>
      <c r="AI147" s="195">
        <v>4663000</v>
      </c>
      <c r="AK147" t="s">
        <v>349</v>
      </c>
      <c r="AL147" t="s">
        <v>341</v>
      </c>
      <c r="AM147" t="s">
        <v>321</v>
      </c>
      <c r="AN147" t="s">
        <v>342</v>
      </c>
      <c r="AO147" t="s">
        <v>315</v>
      </c>
      <c r="AQ147" t="str">
        <f t="shared" si="9"/>
        <v>いすゞエルフEVZABNJR48AF事業用</v>
      </c>
      <c r="AR147" s="195">
        <v>4663000</v>
      </c>
    </row>
    <row r="148" spans="28:44" x14ac:dyDescent="0.4">
      <c r="AB148" t="s">
        <v>340</v>
      </c>
      <c r="AC148" t="s">
        <v>299</v>
      </c>
      <c r="AD148" t="s">
        <v>321</v>
      </c>
      <c r="AE148" t="s">
        <v>342</v>
      </c>
      <c r="AF148" t="s">
        <v>316</v>
      </c>
      <c r="AH148" t="str">
        <f t="shared" si="7"/>
        <v>いすゞ自動車株式会社エルフEVZABNJR48AF自家用</v>
      </c>
      <c r="AI148" s="195">
        <v>4551000</v>
      </c>
      <c r="AK148" t="s">
        <v>349</v>
      </c>
      <c r="AL148" t="s">
        <v>341</v>
      </c>
      <c r="AM148" t="s">
        <v>321</v>
      </c>
      <c r="AN148" t="s">
        <v>342</v>
      </c>
      <c r="AO148" t="s">
        <v>316</v>
      </c>
      <c r="AQ148" t="str">
        <f t="shared" si="9"/>
        <v>いすゞエルフEVZABNJR48AF自家用</v>
      </c>
      <c r="AR148" s="195">
        <v>4551000</v>
      </c>
    </row>
    <row r="149" spans="28:44" x14ac:dyDescent="0.4">
      <c r="AB149" t="s">
        <v>340</v>
      </c>
      <c r="AC149" t="s">
        <v>299</v>
      </c>
      <c r="AD149" t="s">
        <v>321</v>
      </c>
      <c r="AE149" t="s">
        <v>343</v>
      </c>
      <c r="AF149" t="s">
        <v>315</v>
      </c>
      <c r="AH149" t="str">
        <f t="shared" si="7"/>
        <v>いすゞ自動車株式会社エルフEVZABNJR48AM事業用</v>
      </c>
      <c r="AI149" s="195">
        <v>4663000</v>
      </c>
      <c r="AK149" t="s">
        <v>349</v>
      </c>
      <c r="AL149" t="s">
        <v>341</v>
      </c>
      <c r="AM149" t="s">
        <v>321</v>
      </c>
      <c r="AN149" t="s">
        <v>343</v>
      </c>
      <c r="AO149" t="s">
        <v>315</v>
      </c>
      <c r="AQ149" t="str">
        <f t="shared" si="9"/>
        <v>いすゞエルフEVZABNJR48AM事業用</v>
      </c>
      <c r="AR149" s="195">
        <v>4663000</v>
      </c>
    </row>
    <row r="150" spans="28:44" x14ac:dyDescent="0.4">
      <c r="AB150" t="s">
        <v>340</v>
      </c>
      <c r="AC150" t="s">
        <v>299</v>
      </c>
      <c r="AD150" t="s">
        <v>321</v>
      </c>
      <c r="AE150" t="s">
        <v>343</v>
      </c>
      <c r="AF150" t="s">
        <v>316</v>
      </c>
      <c r="AH150" t="str">
        <f t="shared" si="7"/>
        <v>いすゞ自動車株式会社エルフEVZABNJR48AM自家用</v>
      </c>
      <c r="AI150" s="195">
        <v>4551000</v>
      </c>
      <c r="AK150" t="s">
        <v>349</v>
      </c>
      <c r="AL150" t="s">
        <v>341</v>
      </c>
      <c r="AM150" t="s">
        <v>321</v>
      </c>
      <c r="AN150" t="s">
        <v>343</v>
      </c>
      <c r="AO150" t="s">
        <v>316</v>
      </c>
      <c r="AQ150" t="str">
        <f t="shared" si="9"/>
        <v>いすゞエルフEVZABNJR48AM自家用</v>
      </c>
      <c r="AR150" s="195">
        <v>4551000</v>
      </c>
    </row>
    <row r="151" spans="28:44" x14ac:dyDescent="0.4">
      <c r="AB151" t="s">
        <v>340</v>
      </c>
      <c r="AC151" t="s">
        <v>299</v>
      </c>
      <c r="AD151" t="s">
        <v>321</v>
      </c>
      <c r="AE151" t="s">
        <v>344</v>
      </c>
      <c r="AF151" t="s">
        <v>315</v>
      </c>
      <c r="AH151" t="str">
        <f t="shared" si="7"/>
        <v>いすゞ自動車株式会社エルフEVZABNLR48AM事業用</v>
      </c>
      <c r="AI151" s="195">
        <v>5175000</v>
      </c>
      <c r="AK151" t="s">
        <v>349</v>
      </c>
      <c r="AL151" t="s">
        <v>341</v>
      </c>
      <c r="AM151" t="s">
        <v>321</v>
      </c>
      <c r="AN151" t="s">
        <v>344</v>
      </c>
      <c r="AO151" t="s">
        <v>315</v>
      </c>
      <c r="AQ151" t="str">
        <f t="shared" si="9"/>
        <v>いすゞエルフEVZABNLR48AM事業用</v>
      </c>
      <c r="AR151" s="195">
        <v>5175000</v>
      </c>
    </row>
    <row r="152" spans="28:44" x14ac:dyDescent="0.4">
      <c r="AB152" t="s">
        <v>340</v>
      </c>
      <c r="AC152" t="s">
        <v>299</v>
      </c>
      <c r="AD152" t="s">
        <v>321</v>
      </c>
      <c r="AE152" t="s">
        <v>344</v>
      </c>
      <c r="AF152" t="s">
        <v>316</v>
      </c>
      <c r="AH152" t="str">
        <f t="shared" si="7"/>
        <v>いすゞ自動車株式会社エルフEVZABNLR48AM自家用</v>
      </c>
      <c r="AI152" s="195">
        <v>5063000</v>
      </c>
      <c r="AK152" t="s">
        <v>349</v>
      </c>
      <c r="AL152" t="s">
        <v>341</v>
      </c>
      <c r="AM152" t="s">
        <v>321</v>
      </c>
      <c r="AN152" t="s">
        <v>344</v>
      </c>
      <c r="AO152" t="s">
        <v>316</v>
      </c>
      <c r="AQ152" t="str">
        <f t="shared" si="9"/>
        <v>いすゞエルフEVZABNLR48AM自家用</v>
      </c>
      <c r="AR152" s="195">
        <v>5063000</v>
      </c>
    </row>
    <row r="153" spans="28:44" x14ac:dyDescent="0.4">
      <c r="AB153" t="s">
        <v>340</v>
      </c>
      <c r="AC153" t="s">
        <v>299</v>
      </c>
      <c r="AD153" t="s">
        <v>321</v>
      </c>
      <c r="AE153" t="s">
        <v>345</v>
      </c>
      <c r="AF153" t="s">
        <v>315</v>
      </c>
      <c r="AH153" t="str">
        <f t="shared" si="7"/>
        <v>いすゞ自動車株式会社エルフEVZABNPR48AM事業用</v>
      </c>
      <c r="AI153" s="195">
        <v>7600000</v>
      </c>
      <c r="AK153" t="s">
        <v>349</v>
      </c>
      <c r="AL153" t="s">
        <v>341</v>
      </c>
      <c r="AM153" t="s">
        <v>321</v>
      </c>
      <c r="AN153" t="s">
        <v>345</v>
      </c>
      <c r="AO153" t="s">
        <v>315</v>
      </c>
      <c r="AQ153" t="str">
        <f t="shared" si="9"/>
        <v>いすゞエルフEVZABNPR48AM事業用</v>
      </c>
      <c r="AR153" s="195">
        <v>7600000</v>
      </c>
    </row>
    <row r="154" spans="28:44" x14ac:dyDescent="0.4">
      <c r="AB154" t="s">
        <v>340</v>
      </c>
      <c r="AC154" t="s">
        <v>299</v>
      </c>
      <c r="AD154" t="s">
        <v>321</v>
      </c>
      <c r="AE154" t="s">
        <v>345</v>
      </c>
      <c r="AF154" t="s">
        <v>316</v>
      </c>
      <c r="AH154" t="str">
        <f t="shared" si="7"/>
        <v>いすゞ自動車株式会社エルフEVZABNPR48AM自家用</v>
      </c>
      <c r="AI154" s="195">
        <v>7488000</v>
      </c>
      <c r="AK154" t="s">
        <v>349</v>
      </c>
      <c r="AL154" t="s">
        <v>341</v>
      </c>
      <c r="AM154" t="s">
        <v>321</v>
      </c>
      <c r="AN154" t="s">
        <v>345</v>
      </c>
      <c r="AO154" t="s">
        <v>316</v>
      </c>
      <c r="AQ154" t="str">
        <f t="shared" si="9"/>
        <v>いすゞエルフEVZABNPR48AM自家用</v>
      </c>
      <c r="AR154" s="195">
        <v>7488000</v>
      </c>
    </row>
    <row r="155" spans="28:44" x14ac:dyDescent="0.4">
      <c r="AB155" t="s">
        <v>340</v>
      </c>
      <c r="AC155" t="s">
        <v>432</v>
      </c>
      <c r="AD155" t="s">
        <v>321</v>
      </c>
      <c r="AE155" t="s">
        <v>437</v>
      </c>
      <c r="AF155" t="s">
        <v>315</v>
      </c>
      <c r="AH155" t="str">
        <f t="shared" si="7"/>
        <v>いすゞ自動車株式会社エルフmio EVZABNHR48AF事業用</v>
      </c>
      <c r="AI155" s="195">
        <v>4009000</v>
      </c>
      <c r="AK155" t="s">
        <v>294</v>
      </c>
      <c r="AL155" t="s">
        <v>432</v>
      </c>
      <c r="AM155" t="s">
        <v>321</v>
      </c>
      <c r="AN155" t="s">
        <v>437</v>
      </c>
      <c r="AO155" t="s">
        <v>315</v>
      </c>
      <c r="AQ155" t="str">
        <f t="shared" si="9"/>
        <v>いすゞエルフmio EVZABNHR48AF事業用</v>
      </c>
      <c r="AR155" s="195">
        <v>4009000</v>
      </c>
    </row>
    <row r="156" spans="28:44" x14ac:dyDescent="0.4">
      <c r="AB156" t="s">
        <v>340</v>
      </c>
      <c r="AC156" t="s">
        <v>432</v>
      </c>
      <c r="AD156" t="s">
        <v>321</v>
      </c>
      <c r="AE156" t="s">
        <v>437</v>
      </c>
      <c r="AF156" t="s">
        <v>316</v>
      </c>
      <c r="AH156" t="str">
        <f t="shared" si="7"/>
        <v>いすゞ自動車株式会社エルフmio EVZABNHR48AF自家用</v>
      </c>
      <c r="AI156" s="195">
        <v>3897000</v>
      </c>
      <c r="AK156" t="s">
        <v>294</v>
      </c>
      <c r="AL156" t="s">
        <v>432</v>
      </c>
      <c r="AM156" t="s">
        <v>321</v>
      </c>
      <c r="AN156" t="s">
        <v>437</v>
      </c>
      <c r="AO156" t="s">
        <v>316</v>
      </c>
      <c r="AQ156" t="str">
        <f t="shared" si="9"/>
        <v>いすゞエルフmio EVZABNHR48AF自家用</v>
      </c>
      <c r="AR156" s="195">
        <v>3897000</v>
      </c>
    </row>
    <row r="157" spans="28:44" x14ac:dyDescent="0.4">
      <c r="AB157" t="s">
        <v>340</v>
      </c>
      <c r="AC157" t="s">
        <v>407</v>
      </c>
      <c r="AD157" t="s">
        <v>336</v>
      </c>
      <c r="AE157" t="s">
        <v>412</v>
      </c>
      <c r="AF157" t="s">
        <v>315</v>
      </c>
      <c r="AH157" t="str">
        <f>AB157&amp;AC157&amp;AD157&amp;AE157&amp;AF157&amp;AG157</f>
        <v>いすゞ自動車株式会社FC小型トラック2RGNPR88AN改事業用</v>
      </c>
      <c r="AI157" s="195">
        <v>24789000</v>
      </c>
      <c r="AK157" t="s">
        <v>294</v>
      </c>
      <c r="AL157" t="s">
        <v>407</v>
      </c>
      <c r="AM157" t="s">
        <v>411</v>
      </c>
      <c r="AN157" t="s">
        <v>412</v>
      </c>
      <c r="AO157" t="s">
        <v>315</v>
      </c>
      <c r="AQ157" t="str">
        <f>AK157&amp;AL157&amp;AM157&amp;AN157&amp;AO157&amp;AP157</f>
        <v>いすゞFC小型トラック2RGNPR88AN改事業用</v>
      </c>
      <c r="AR157" s="195">
        <v>24789000</v>
      </c>
    </row>
    <row r="158" spans="28:44" x14ac:dyDescent="0.4">
      <c r="AB158" t="s">
        <v>340</v>
      </c>
      <c r="AC158" t="s">
        <v>407</v>
      </c>
      <c r="AD158" t="s">
        <v>336</v>
      </c>
      <c r="AE158" t="s">
        <v>412</v>
      </c>
      <c r="AF158" t="s">
        <v>316</v>
      </c>
      <c r="AH158" t="str">
        <f>AB158&amp;AC158&amp;AD158&amp;AE158&amp;AF158&amp;AG158</f>
        <v>いすゞ自動車株式会社FC小型トラック2RGNPR88AN改自家用</v>
      </c>
      <c r="AI158" s="195">
        <v>24677000</v>
      </c>
      <c r="AK158" t="s">
        <v>294</v>
      </c>
      <c r="AL158" t="s">
        <v>407</v>
      </c>
      <c r="AM158" t="s">
        <v>411</v>
      </c>
      <c r="AN158" t="s">
        <v>412</v>
      </c>
      <c r="AO158" t="s">
        <v>316</v>
      </c>
      <c r="AQ158" t="str">
        <f>AK158&amp;AL158&amp;AM158&amp;AN158&amp;AO158&amp;AP158</f>
        <v>いすゞFC小型トラック2RGNPR88AN改自家用</v>
      </c>
      <c r="AR158" s="195">
        <v>24677000</v>
      </c>
    </row>
    <row r="159" spans="28:44" x14ac:dyDescent="0.4">
      <c r="AB159" t="s">
        <v>410</v>
      </c>
      <c r="AC159" t="s">
        <v>407</v>
      </c>
      <c r="AD159" t="s">
        <v>336</v>
      </c>
      <c r="AE159" t="s">
        <v>412</v>
      </c>
      <c r="AF159" t="s">
        <v>315</v>
      </c>
      <c r="AH159" t="str">
        <f t="shared" ref="AH159:AH160" si="10">AB159&amp;AC159&amp;AD159&amp;AE159&amp;AF159&amp;AG159</f>
        <v>トヨタ自動車株式会社FC小型トラック2RGNPR88AN改事業用</v>
      </c>
      <c r="AI159" s="195">
        <v>24967000</v>
      </c>
      <c r="AK159" t="s">
        <v>408</v>
      </c>
      <c r="AL159" t="s">
        <v>407</v>
      </c>
      <c r="AM159" t="s">
        <v>411</v>
      </c>
      <c r="AN159" t="s">
        <v>412</v>
      </c>
      <c r="AO159" t="s">
        <v>315</v>
      </c>
      <c r="AQ159" t="str">
        <f>AK159&amp;AL159&amp;AM159&amp;AN159&amp;AO159&amp;AP159</f>
        <v>トヨタFC小型トラック2RGNPR88AN改事業用</v>
      </c>
      <c r="AR159" s="195">
        <v>24967000</v>
      </c>
    </row>
    <row r="160" spans="28:44" x14ac:dyDescent="0.4">
      <c r="AB160" t="s">
        <v>410</v>
      </c>
      <c r="AC160" t="s">
        <v>407</v>
      </c>
      <c r="AD160" t="s">
        <v>336</v>
      </c>
      <c r="AE160" t="s">
        <v>412</v>
      </c>
      <c r="AF160" t="s">
        <v>316</v>
      </c>
      <c r="AH160" t="str">
        <f t="shared" si="10"/>
        <v>トヨタ自動車株式会社FC小型トラック2RGNPR88AN改自家用</v>
      </c>
      <c r="AI160" s="195">
        <v>24855000</v>
      </c>
      <c r="AK160" t="s">
        <v>408</v>
      </c>
      <c r="AL160" t="s">
        <v>407</v>
      </c>
      <c r="AM160" t="s">
        <v>411</v>
      </c>
      <c r="AN160" t="s">
        <v>412</v>
      </c>
      <c r="AO160" t="s">
        <v>316</v>
      </c>
      <c r="AQ160" t="str">
        <f>AK160&amp;AL160&amp;AM160&amp;AN160&amp;AO160&amp;AP160</f>
        <v>トヨタFC小型トラック2RGNPR88AN改自家用</v>
      </c>
      <c r="AR160" s="195">
        <v>24855000</v>
      </c>
    </row>
  </sheetData>
  <sheetProtection algorithmName="SHA-512" hashValue="kYlHClRRQBIrBTBZgF10lFH51Pdm1UKf2xYiEsFSe/nwygj0etgJoNrID6idq19FJ+L1YGtzgYKlNarPGsM8IA==" saltValue="kSgHZav+HvP5fNaQmlwPIg==" spinCount="100000" sheet="1" selectLockedCells="1"/>
  <autoFilter ref="AB76:AI76" xr:uid="{8A7CD907-B66E-4089-901F-342887DB3E4A}"/>
  <mergeCells count="142">
    <mergeCell ref="D29:K29"/>
    <mergeCell ref="D34:K34"/>
    <mergeCell ref="F107:G107"/>
    <mergeCell ref="I107:J107"/>
    <mergeCell ref="F108:G108"/>
    <mergeCell ref="I108:J108"/>
    <mergeCell ref="A87:B87"/>
    <mergeCell ref="D103:G103"/>
    <mergeCell ref="I103:J103"/>
    <mergeCell ref="D91:E91"/>
    <mergeCell ref="G91:I91"/>
    <mergeCell ref="D93:G93"/>
    <mergeCell ref="D92:G92"/>
    <mergeCell ref="D97:F97"/>
    <mergeCell ref="A94:B94"/>
    <mergeCell ref="D98:F98"/>
    <mergeCell ref="D99:F99"/>
    <mergeCell ref="D87:G87"/>
    <mergeCell ref="J79:L79"/>
    <mergeCell ref="J80:L80"/>
    <mergeCell ref="J81:L81"/>
    <mergeCell ref="F104:G104"/>
    <mergeCell ref="I104:J104"/>
    <mergeCell ref="A86:B86"/>
    <mergeCell ref="F113:G113"/>
    <mergeCell ref="I113:J113"/>
    <mergeCell ref="F111:G111"/>
    <mergeCell ref="I111:J111"/>
    <mergeCell ref="F112:G112"/>
    <mergeCell ref="I112:J112"/>
    <mergeCell ref="F109:G109"/>
    <mergeCell ref="I109:J109"/>
    <mergeCell ref="F110:G110"/>
    <mergeCell ref="I110:J110"/>
    <mergeCell ref="A54:B56"/>
    <mergeCell ref="M105:O106"/>
    <mergeCell ref="F105:G105"/>
    <mergeCell ref="I105:J105"/>
    <mergeCell ref="F106:G106"/>
    <mergeCell ref="I106:J106"/>
    <mergeCell ref="J82:L82"/>
    <mergeCell ref="J83:L83"/>
    <mergeCell ref="J84:L84"/>
    <mergeCell ref="D84:F84"/>
    <mergeCell ref="D80:F80"/>
    <mergeCell ref="D81:F81"/>
    <mergeCell ref="D82:F82"/>
    <mergeCell ref="D83:F83"/>
    <mergeCell ref="D88:G88"/>
    <mergeCell ref="D89:G89"/>
    <mergeCell ref="D90:G90"/>
    <mergeCell ref="D100:F100"/>
    <mergeCell ref="G75:I75"/>
    <mergeCell ref="G76:I76"/>
    <mergeCell ref="G77:I77"/>
    <mergeCell ref="D75:F75"/>
    <mergeCell ref="D76:F76"/>
    <mergeCell ref="D77:F77"/>
    <mergeCell ref="D73:F73"/>
    <mergeCell ref="D74:F74"/>
    <mergeCell ref="J73:L73"/>
    <mergeCell ref="J74:L74"/>
    <mergeCell ref="J75:L75"/>
    <mergeCell ref="J76:L76"/>
    <mergeCell ref="J77:L77"/>
    <mergeCell ref="J78:L78"/>
    <mergeCell ref="G74:I74"/>
    <mergeCell ref="A18:B18"/>
    <mergeCell ref="A28:B28"/>
    <mergeCell ref="A52:B52"/>
    <mergeCell ref="C35:C36"/>
    <mergeCell ref="D32:G32"/>
    <mergeCell ref="I32:K32"/>
    <mergeCell ref="D64:H64"/>
    <mergeCell ref="D56:J56"/>
    <mergeCell ref="D57:E57"/>
    <mergeCell ref="G57:H57"/>
    <mergeCell ref="I39:K39"/>
    <mergeCell ref="D54:G54"/>
    <mergeCell ref="D55:J55"/>
    <mergeCell ref="D60:H60"/>
    <mergeCell ref="D46:I46"/>
    <mergeCell ref="A23:B23"/>
    <mergeCell ref="A42:B42"/>
    <mergeCell ref="D30:K30"/>
    <mergeCell ref="D31:K31"/>
    <mergeCell ref="D37:K37"/>
    <mergeCell ref="D33:K33"/>
    <mergeCell ref="D61:H61"/>
    <mergeCell ref="G35:H35"/>
    <mergeCell ref="D36:K36"/>
    <mergeCell ref="A53:B53"/>
    <mergeCell ref="D70:E70"/>
    <mergeCell ref="D86:G86"/>
    <mergeCell ref="D47:I47"/>
    <mergeCell ref="D48:I48"/>
    <mergeCell ref="D49:I49"/>
    <mergeCell ref="D42:I42"/>
    <mergeCell ref="D43:I43"/>
    <mergeCell ref="D44:I44"/>
    <mergeCell ref="D45:I45"/>
    <mergeCell ref="G78:I78"/>
    <mergeCell ref="G79:I79"/>
    <mergeCell ref="G80:I80"/>
    <mergeCell ref="G81:I81"/>
    <mergeCell ref="G82:I82"/>
    <mergeCell ref="G83:I83"/>
    <mergeCell ref="G84:I84"/>
    <mergeCell ref="D79:F79"/>
    <mergeCell ref="D53:G53"/>
    <mergeCell ref="D58:H58"/>
    <mergeCell ref="D62:H62"/>
    <mergeCell ref="D63:H63"/>
    <mergeCell ref="G73:I73"/>
    <mergeCell ref="D78:F78"/>
    <mergeCell ref="D8:F8"/>
    <mergeCell ref="D28:K28"/>
    <mergeCell ref="D19:K19"/>
    <mergeCell ref="D20:K20"/>
    <mergeCell ref="D21:K21"/>
    <mergeCell ref="D25:K25"/>
    <mergeCell ref="D22:K22"/>
    <mergeCell ref="D10:F10"/>
    <mergeCell ref="D13:G13"/>
    <mergeCell ref="D11:F11"/>
    <mergeCell ref="D9:F9"/>
    <mergeCell ref="D15:G15"/>
    <mergeCell ref="G18:H18"/>
    <mergeCell ref="G24:H24"/>
    <mergeCell ref="D26:K26"/>
    <mergeCell ref="D16:E16"/>
    <mergeCell ref="G16:H16"/>
    <mergeCell ref="D68:E68"/>
    <mergeCell ref="D69:E69"/>
    <mergeCell ref="D67:E67"/>
    <mergeCell ref="D59:I59"/>
    <mergeCell ref="D38:K38"/>
    <mergeCell ref="D65:E65"/>
    <mergeCell ref="D39:G39"/>
    <mergeCell ref="D52:E52"/>
    <mergeCell ref="D51:E51"/>
    <mergeCell ref="D66:E66"/>
  </mergeCells>
  <phoneticPr fontId="1"/>
  <conditionalFormatting sqref="D8">
    <cfRule type="expression" dxfId="188" priority="220">
      <formula>$D$8=""</formula>
    </cfRule>
  </conditionalFormatting>
  <conditionalFormatting sqref="D11">
    <cfRule type="expression" dxfId="187" priority="218">
      <formula>$D$11=""</formula>
    </cfRule>
  </conditionalFormatting>
  <conditionalFormatting sqref="D19:K19">
    <cfRule type="expression" dxfId="186" priority="215">
      <formula>$D$19=""</formula>
    </cfRule>
  </conditionalFormatting>
  <conditionalFormatting sqref="D20:K20">
    <cfRule type="expression" dxfId="185" priority="214">
      <formula>$D$20=""</formula>
    </cfRule>
  </conditionalFormatting>
  <conditionalFormatting sqref="D29">
    <cfRule type="expression" dxfId="184" priority="212">
      <formula>$D$29=""</formula>
    </cfRule>
  </conditionalFormatting>
  <conditionalFormatting sqref="D32:G32">
    <cfRule type="expression" dxfId="183" priority="210">
      <formula>$D$32=""</formula>
    </cfRule>
  </conditionalFormatting>
  <conditionalFormatting sqref="I32:K32">
    <cfRule type="expression" dxfId="182" priority="209">
      <formula>$I$32=""</formula>
    </cfRule>
  </conditionalFormatting>
  <conditionalFormatting sqref="D37:K37">
    <cfRule type="expression" dxfId="181" priority="207">
      <formula>$D$37=""</formula>
    </cfRule>
  </conditionalFormatting>
  <conditionalFormatting sqref="D39:G39">
    <cfRule type="expression" dxfId="180" priority="206">
      <formula>$D$39=""</formula>
    </cfRule>
  </conditionalFormatting>
  <conditionalFormatting sqref="I39:K39">
    <cfRule type="expression" dxfId="179" priority="205">
      <formula>$I$39=""</formula>
    </cfRule>
  </conditionalFormatting>
  <conditionalFormatting sqref="D52">
    <cfRule type="expression" dxfId="178" priority="221">
      <formula>$D$52=""</formula>
    </cfRule>
  </conditionalFormatting>
  <conditionalFormatting sqref="F52">
    <cfRule type="expression" dxfId="177" priority="222">
      <formula>$F$52=""</formula>
    </cfRule>
  </conditionalFormatting>
  <conditionalFormatting sqref="G52">
    <cfRule type="expression" dxfId="176" priority="223">
      <formula>$G$52=""</formula>
    </cfRule>
  </conditionalFormatting>
  <conditionalFormatting sqref="H52">
    <cfRule type="expression" dxfId="175" priority="224">
      <formula>$H$52=""</formula>
    </cfRule>
  </conditionalFormatting>
  <conditionalFormatting sqref="D53:G53">
    <cfRule type="expression" dxfId="174" priority="225">
      <formula>$D$53=""</formula>
    </cfRule>
  </conditionalFormatting>
  <conditionalFormatting sqref="D54:G54">
    <cfRule type="expression" dxfId="173" priority="226">
      <formula>$D$54=""</formula>
    </cfRule>
  </conditionalFormatting>
  <conditionalFormatting sqref="D55:J55">
    <cfRule type="expression" dxfId="172" priority="227">
      <formula>$D$55=""</formula>
    </cfRule>
  </conditionalFormatting>
  <conditionalFormatting sqref="D56:J56">
    <cfRule type="expression" dxfId="171" priority="228">
      <formula>$D$56=""</formula>
    </cfRule>
  </conditionalFormatting>
  <conditionalFormatting sqref="G57">
    <cfRule type="expression" dxfId="170" priority="230">
      <formula>$G$57=""</formula>
    </cfRule>
  </conditionalFormatting>
  <conditionalFormatting sqref="D60:H60">
    <cfRule type="expression" dxfId="169" priority="231">
      <formula>$D$60=""</formula>
    </cfRule>
  </conditionalFormatting>
  <conditionalFormatting sqref="D61:H61">
    <cfRule type="expression" dxfId="168" priority="232">
      <formula>$D$61=""</formula>
    </cfRule>
  </conditionalFormatting>
  <conditionalFormatting sqref="D62:H62">
    <cfRule type="expression" dxfId="167" priority="233">
      <formula>$D$62=""</formula>
    </cfRule>
  </conditionalFormatting>
  <conditionalFormatting sqref="D63:H63">
    <cfRule type="expression" dxfId="166" priority="234">
      <formula>$D$63=""</formula>
    </cfRule>
  </conditionalFormatting>
  <conditionalFormatting sqref="D64:H64">
    <cfRule type="expression" dxfId="165" priority="235">
      <formula>$D$64=""</formula>
    </cfRule>
  </conditionalFormatting>
  <conditionalFormatting sqref="D65:E65">
    <cfRule type="expression" dxfId="164" priority="236">
      <formula>$D$65=""</formula>
    </cfRule>
  </conditionalFormatting>
  <conditionalFormatting sqref="D66:E66">
    <cfRule type="expression" dxfId="163" priority="237">
      <formula>$D$66=""</formula>
    </cfRule>
  </conditionalFormatting>
  <conditionalFormatting sqref="F14">
    <cfRule type="expression" dxfId="162" priority="204">
      <formula>$F$14=""</formula>
    </cfRule>
  </conditionalFormatting>
  <conditionalFormatting sqref="D86">
    <cfRule type="expression" dxfId="161" priority="194">
      <formula>$D$86=""</formula>
    </cfRule>
  </conditionalFormatting>
  <conditionalFormatting sqref="D95">
    <cfRule type="expression" dxfId="160" priority="188">
      <formula>$D$95=""</formula>
    </cfRule>
  </conditionalFormatting>
  <conditionalFormatting sqref="E95">
    <cfRule type="expression" dxfId="159" priority="187">
      <formula>$E$95=""</formula>
    </cfRule>
  </conditionalFormatting>
  <conditionalFormatting sqref="F95">
    <cfRule type="expression" dxfId="158" priority="186">
      <formula>$F$95=""</formula>
    </cfRule>
  </conditionalFormatting>
  <conditionalFormatting sqref="G95">
    <cfRule type="expression" dxfId="157" priority="185">
      <formula>$G$95=""</formula>
    </cfRule>
  </conditionalFormatting>
  <conditionalFormatting sqref="H95">
    <cfRule type="expression" dxfId="156" priority="184">
      <formula>$H$95=""</formula>
    </cfRule>
  </conditionalFormatting>
  <conditionalFormatting sqref="I95">
    <cfRule type="expression" dxfId="155" priority="183">
      <formula>$I$95=""</formula>
    </cfRule>
  </conditionalFormatting>
  <conditionalFormatting sqref="J95">
    <cfRule type="expression" dxfId="154" priority="182">
      <formula>$J$95=""</formula>
    </cfRule>
  </conditionalFormatting>
  <conditionalFormatting sqref="K95">
    <cfRule type="expression" dxfId="153" priority="181">
      <formula>$K$95=""</formula>
    </cfRule>
  </conditionalFormatting>
  <conditionalFormatting sqref="L95">
    <cfRule type="expression" dxfId="152" priority="180">
      <formula>$L$95=""</formula>
    </cfRule>
  </conditionalFormatting>
  <conditionalFormatting sqref="M95">
    <cfRule type="expression" dxfId="151" priority="179">
      <formula>$M$95=""</formula>
    </cfRule>
  </conditionalFormatting>
  <conditionalFormatting sqref="N95">
    <cfRule type="expression" dxfId="150" priority="178">
      <formula>$N$95=""</formula>
    </cfRule>
  </conditionalFormatting>
  <conditionalFormatting sqref="O95">
    <cfRule type="expression" dxfId="149" priority="177">
      <formula>$O$95=""</formula>
    </cfRule>
  </conditionalFormatting>
  <conditionalFormatting sqref="D96">
    <cfRule type="expression" dxfId="148" priority="176">
      <formula>$D$96=""</formula>
    </cfRule>
  </conditionalFormatting>
  <conditionalFormatting sqref="E96">
    <cfRule type="expression" dxfId="147" priority="175">
      <formula>$E$96=""</formula>
    </cfRule>
  </conditionalFormatting>
  <conditionalFormatting sqref="F96">
    <cfRule type="expression" dxfId="146" priority="174">
      <formula>$F$96=""</formula>
    </cfRule>
  </conditionalFormatting>
  <conditionalFormatting sqref="G96">
    <cfRule type="expression" dxfId="145" priority="173">
      <formula>$G$96=""</formula>
    </cfRule>
  </conditionalFormatting>
  <conditionalFormatting sqref="H96">
    <cfRule type="expression" dxfId="144" priority="172">
      <formula>$H$96=""</formula>
    </cfRule>
  </conditionalFormatting>
  <conditionalFormatting sqref="I96">
    <cfRule type="expression" dxfId="143" priority="171">
      <formula>$I$96=""</formula>
    </cfRule>
  </conditionalFormatting>
  <conditionalFormatting sqref="J96">
    <cfRule type="expression" dxfId="142" priority="170">
      <formula>$J$96=""</formula>
    </cfRule>
  </conditionalFormatting>
  <conditionalFormatting sqref="K96">
    <cfRule type="expression" dxfId="141" priority="169">
      <formula>$K$96=""</formula>
    </cfRule>
  </conditionalFormatting>
  <conditionalFormatting sqref="L96">
    <cfRule type="expression" dxfId="140" priority="168">
      <formula>$L$96=""</formula>
    </cfRule>
  </conditionalFormatting>
  <conditionalFormatting sqref="M96">
    <cfRule type="expression" dxfId="139" priority="167">
      <formula>$M$96=""</formula>
    </cfRule>
  </conditionalFormatting>
  <conditionalFormatting sqref="D99:F99">
    <cfRule type="expression" dxfId="138" priority="166">
      <formula>$D$99=""</formula>
    </cfRule>
  </conditionalFormatting>
  <conditionalFormatting sqref="D100:F100">
    <cfRule type="expression" dxfId="137" priority="165">
      <formula>$D$100=""</formula>
    </cfRule>
  </conditionalFormatting>
  <conditionalFormatting sqref="D42:I42">
    <cfRule type="expression" dxfId="136" priority="163">
      <formula>$D$42=""</formula>
    </cfRule>
  </conditionalFormatting>
  <conditionalFormatting sqref="D43:I43">
    <cfRule type="expression" dxfId="135" priority="162">
      <formula>$D$43=""</formula>
    </cfRule>
  </conditionalFormatting>
  <conditionalFormatting sqref="D44:I44">
    <cfRule type="expression" dxfId="134" priority="161">
      <formula>$D$44=""</formula>
    </cfRule>
  </conditionalFormatting>
  <conditionalFormatting sqref="D45:I45">
    <cfRule type="expression" dxfId="133" priority="160">
      <formula>$D$45=""</formula>
    </cfRule>
  </conditionalFormatting>
  <conditionalFormatting sqref="D46:I46">
    <cfRule type="expression" dxfId="132" priority="159">
      <formula>$D$46=""</formula>
    </cfRule>
  </conditionalFormatting>
  <conditionalFormatting sqref="D47:I47">
    <cfRule type="expression" dxfId="131" priority="158">
      <formula>$D$47=""</formula>
    </cfRule>
  </conditionalFormatting>
  <conditionalFormatting sqref="D48">
    <cfRule type="expression" dxfId="130" priority="157">
      <formula>$D$48=""</formula>
    </cfRule>
  </conditionalFormatting>
  <conditionalFormatting sqref="D34">
    <cfRule type="expression" dxfId="129" priority="155">
      <formula>$D$34=""</formula>
    </cfRule>
  </conditionalFormatting>
  <conditionalFormatting sqref="E35">
    <cfRule type="expression" dxfId="128" priority="154">
      <formula>$E$35=""</formula>
    </cfRule>
  </conditionalFormatting>
  <conditionalFormatting sqref="G35:H35">
    <cfRule type="expression" dxfId="127" priority="153">
      <formula>$G$35=""</formula>
    </cfRule>
  </conditionalFormatting>
  <conditionalFormatting sqref="D36:K36">
    <cfRule type="expression" dxfId="126" priority="152">
      <formula>$D$36=""</formula>
    </cfRule>
  </conditionalFormatting>
  <conditionalFormatting sqref="D15:G15">
    <cfRule type="expression" dxfId="125" priority="151">
      <formula>$D$15=""</formula>
    </cfRule>
  </conditionalFormatting>
  <conditionalFormatting sqref="D16 F16:G16">
    <cfRule type="expression" dxfId="124" priority="150">
      <formula>$D$16=""</formula>
    </cfRule>
  </conditionalFormatting>
  <conditionalFormatting sqref="E18">
    <cfRule type="expression" dxfId="123" priority="148">
      <formula>$E$18=""</formula>
    </cfRule>
  </conditionalFormatting>
  <conditionalFormatting sqref="G18:H18">
    <cfRule type="expression" dxfId="122" priority="147">
      <formula>$G$18=""</formula>
    </cfRule>
  </conditionalFormatting>
  <conditionalFormatting sqref="D21:K21">
    <cfRule type="expression" dxfId="121" priority="146">
      <formula>$D$21=""</formula>
    </cfRule>
  </conditionalFormatting>
  <conditionalFormatting sqref="D22:K22">
    <cfRule type="expression" dxfId="120" priority="145">
      <formula>$D$22=""</formula>
    </cfRule>
  </conditionalFormatting>
  <conditionalFormatting sqref="D25:K25">
    <cfRule type="expression" dxfId="119" priority="143">
      <formula>$D$11="買取"</formula>
    </cfRule>
    <cfRule type="expression" dxfId="118" priority="144">
      <formula>$D$25=""</formula>
    </cfRule>
  </conditionalFormatting>
  <conditionalFormatting sqref="D59:I59">
    <cfRule type="expression" dxfId="117" priority="22">
      <formula>$D$59&lt;&gt;""</formula>
    </cfRule>
    <cfRule type="expression" dxfId="116" priority="23">
      <formula>AND($D$60="三菱",$D$61="eCanter")</formula>
    </cfRule>
    <cfRule type="expression" dxfId="115" priority="24">
      <formula>$D$60="いすゞ"</formula>
    </cfRule>
    <cfRule type="expression" dxfId="114" priority="25">
      <formula>$D$60="日野"</formula>
    </cfRule>
    <cfRule type="expression" dxfId="113" priority="26">
      <formula>$D$60="三菱"</formula>
    </cfRule>
    <cfRule type="expression" dxfId="112" priority="27">
      <formula>$D$60="不明"</formula>
    </cfRule>
    <cfRule type="expression" dxfId="111" priority="130">
      <formula>$D$59=""</formula>
    </cfRule>
  </conditionalFormatting>
  <conditionalFormatting sqref="D30:K30">
    <cfRule type="expression" dxfId="110" priority="129">
      <formula>$D$30=""</formula>
    </cfRule>
  </conditionalFormatting>
  <conditionalFormatting sqref="D31:K31">
    <cfRule type="expression" dxfId="109" priority="128">
      <formula>$D$31=""</formula>
    </cfRule>
  </conditionalFormatting>
  <conditionalFormatting sqref="D38:K38">
    <cfRule type="expression" dxfId="108" priority="126">
      <formula>$D$38=""</formula>
    </cfRule>
  </conditionalFormatting>
  <conditionalFormatting sqref="G80">
    <cfRule type="expression" dxfId="107" priority="124">
      <formula>$G$80=""</formula>
    </cfRule>
  </conditionalFormatting>
  <conditionalFormatting sqref="G81">
    <cfRule type="expression" dxfId="106" priority="123">
      <formula>$G$81=""</formula>
    </cfRule>
  </conditionalFormatting>
  <conditionalFormatting sqref="G82">
    <cfRule type="expression" dxfId="105" priority="122">
      <formula>$G$82=""</formula>
    </cfRule>
  </conditionalFormatting>
  <conditionalFormatting sqref="G83">
    <cfRule type="expression" dxfId="104" priority="121">
      <formula>$G$83=""</formula>
    </cfRule>
  </conditionalFormatting>
  <conditionalFormatting sqref="G77">
    <cfRule type="expression" dxfId="103" priority="120">
      <formula>$G$77=""</formula>
    </cfRule>
  </conditionalFormatting>
  <conditionalFormatting sqref="G78">
    <cfRule type="expression" dxfId="102" priority="119">
      <formula>$G$78=""</formula>
    </cfRule>
  </conditionalFormatting>
  <conditionalFormatting sqref="D75:F75">
    <cfRule type="expression" dxfId="101" priority="118">
      <formula>$D$75=""</formula>
    </cfRule>
  </conditionalFormatting>
  <conditionalFormatting sqref="D76:F76">
    <cfRule type="expression" dxfId="100" priority="117">
      <formula>$D$76=""</formula>
    </cfRule>
  </conditionalFormatting>
  <conditionalFormatting sqref="D77:F77">
    <cfRule type="expression" dxfId="99" priority="115">
      <formula>$D$77=""</formula>
    </cfRule>
  </conditionalFormatting>
  <conditionalFormatting sqref="D78:F78">
    <cfRule type="expression" dxfId="98" priority="114">
      <formula>$D$78=""</formula>
    </cfRule>
  </conditionalFormatting>
  <conditionalFormatting sqref="D79:F79">
    <cfRule type="expression" dxfId="97" priority="113">
      <formula>$D$79=""</formula>
    </cfRule>
  </conditionalFormatting>
  <conditionalFormatting sqref="D80:F80">
    <cfRule type="expression" dxfId="96" priority="112">
      <formula>$D$80=""</formula>
    </cfRule>
  </conditionalFormatting>
  <conditionalFormatting sqref="D81:F81">
    <cfRule type="expression" dxfId="95" priority="111">
      <formula>$D$81=""</formula>
    </cfRule>
  </conditionalFormatting>
  <conditionalFormatting sqref="D82:F82">
    <cfRule type="expression" dxfId="94" priority="110">
      <formula>$D$82=""</formula>
    </cfRule>
  </conditionalFormatting>
  <conditionalFormatting sqref="D83:F83">
    <cfRule type="expression" dxfId="93" priority="109">
      <formula>$D$83=""</formula>
    </cfRule>
  </conditionalFormatting>
  <conditionalFormatting sqref="J79">
    <cfRule type="expression" dxfId="92" priority="106">
      <formula>$J$79=""</formula>
    </cfRule>
  </conditionalFormatting>
  <conditionalFormatting sqref="J77">
    <cfRule type="expression" dxfId="91" priority="101">
      <formula>$J$77=""</formula>
    </cfRule>
  </conditionalFormatting>
  <conditionalFormatting sqref="J78">
    <cfRule type="expression" dxfId="90" priority="100">
      <formula>$J$78=""</formula>
    </cfRule>
  </conditionalFormatting>
  <conditionalFormatting sqref="J75:L75">
    <cfRule type="expression" dxfId="89" priority="90">
      <formula>$J$75=""</formula>
    </cfRule>
  </conditionalFormatting>
  <conditionalFormatting sqref="J80:L80">
    <cfRule type="expression" dxfId="88" priority="89">
      <formula>$J$80=""</formula>
    </cfRule>
  </conditionalFormatting>
  <conditionalFormatting sqref="J76:L76">
    <cfRule type="expression" dxfId="87" priority="88">
      <formula>$J$76=""</formula>
    </cfRule>
  </conditionalFormatting>
  <conditionalFormatting sqref="J81:L81">
    <cfRule type="expression" dxfId="86" priority="87">
      <formula>$J$81=""</formula>
    </cfRule>
  </conditionalFormatting>
  <conditionalFormatting sqref="J82:L82">
    <cfRule type="expression" dxfId="85" priority="86">
      <formula>$J$82=""</formula>
    </cfRule>
  </conditionalFormatting>
  <conditionalFormatting sqref="J83:L83">
    <cfRule type="expression" dxfId="84" priority="85">
      <formula>$J$83=""</formula>
    </cfRule>
  </conditionalFormatting>
  <conditionalFormatting sqref="G75:I75">
    <cfRule type="expression" dxfId="83" priority="84">
      <formula>$G$75=""</formula>
    </cfRule>
  </conditionalFormatting>
  <conditionalFormatting sqref="G76:I76">
    <cfRule type="expression" dxfId="82" priority="83">
      <formula>$G$76=""</formula>
    </cfRule>
  </conditionalFormatting>
  <conditionalFormatting sqref="G79:I79">
    <cfRule type="expression" dxfId="81" priority="82">
      <formula>$G$79=""</formula>
    </cfRule>
  </conditionalFormatting>
  <conditionalFormatting sqref="D87:G87">
    <cfRule type="expression" dxfId="80" priority="81">
      <formula>$D$87=""</formula>
    </cfRule>
  </conditionalFormatting>
  <conditionalFormatting sqref="D88:G88">
    <cfRule type="expression" dxfId="79" priority="80">
      <formula>$D$88=""</formula>
    </cfRule>
  </conditionalFormatting>
  <conditionalFormatting sqref="D89:G89">
    <cfRule type="expression" dxfId="78" priority="77">
      <formula>$D$89=""</formula>
    </cfRule>
  </conditionalFormatting>
  <conditionalFormatting sqref="D90:G90">
    <cfRule type="expression" dxfId="77" priority="76">
      <formula>$D$90=""</formula>
    </cfRule>
  </conditionalFormatting>
  <conditionalFormatting sqref="D91">
    <cfRule type="expression" dxfId="76" priority="75">
      <formula>$D$91=""</formula>
    </cfRule>
  </conditionalFormatting>
  <conditionalFormatting sqref="G91">
    <cfRule type="expression" dxfId="75" priority="74">
      <formula>$G$91=""</formula>
    </cfRule>
  </conditionalFormatting>
  <conditionalFormatting sqref="H105">
    <cfRule type="expression" dxfId="74" priority="71">
      <formula>$H$105=""</formula>
    </cfRule>
  </conditionalFormatting>
  <conditionalFormatting sqref="I105:J105">
    <cfRule type="expression" dxfId="73" priority="70">
      <formula>$I$105=""</formula>
    </cfRule>
  </conditionalFormatting>
  <conditionalFormatting sqref="D106">
    <cfRule type="expression" dxfId="72" priority="69">
      <formula>$D$106=""</formula>
    </cfRule>
  </conditionalFormatting>
  <conditionalFormatting sqref="F106:G106">
    <cfRule type="expression" dxfId="71" priority="68">
      <formula>$F$106=""</formula>
    </cfRule>
  </conditionalFormatting>
  <conditionalFormatting sqref="H106">
    <cfRule type="expression" dxfId="70" priority="67">
      <formula>$H$106=""</formula>
    </cfRule>
  </conditionalFormatting>
  <conditionalFormatting sqref="I106:J106">
    <cfRule type="expression" dxfId="69" priority="66">
      <formula>$I$106=""</formula>
    </cfRule>
  </conditionalFormatting>
  <conditionalFormatting sqref="D107">
    <cfRule type="expression" dxfId="68" priority="65">
      <formula>$D$107=""</formula>
    </cfRule>
  </conditionalFormatting>
  <conditionalFormatting sqref="F107:G107">
    <cfRule type="expression" dxfId="67" priority="64">
      <formula>$F$107=""</formula>
    </cfRule>
  </conditionalFormatting>
  <conditionalFormatting sqref="H107">
    <cfRule type="expression" dxfId="66" priority="63">
      <formula>$H$107=""</formula>
    </cfRule>
  </conditionalFormatting>
  <conditionalFormatting sqref="I107:J107">
    <cfRule type="expression" dxfId="65" priority="62">
      <formula>$I$107=""</formula>
    </cfRule>
  </conditionalFormatting>
  <conditionalFormatting sqref="D108">
    <cfRule type="expression" dxfId="64" priority="61">
      <formula>$D$108=""</formula>
    </cfRule>
  </conditionalFormatting>
  <conditionalFormatting sqref="F108:G108">
    <cfRule type="expression" dxfId="63" priority="60">
      <formula>$F$108=""</formula>
    </cfRule>
  </conditionalFormatting>
  <conditionalFormatting sqref="H108">
    <cfRule type="expression" dxfId="62" priority="59">
      <formula>$H$108=""</formula>
    </cfRule>
  </conditionalFormatting>
  <conditionalFormatting sqref="I108:J108">
    <cfRule type="expression" dxfId="61" priority="58">
      <formula>$I$108=""</formula>
    </cfRule>
  </conditionalFormatting>
  <conditionalFormatting sqref="D109">
    <cfRule type="expression" dxfId="60" priority="57">
      <formula>$D$109=""</formula>
    </cfRule>
  </conditionalFormatting>
  <conditionalFormatting sqref="F109:G109">
    <cfRule type="expression" dxfId="59" priority="56">
      <formula>$F$109=""</formula>
    </cfRule>
  </conditionalFormatting>
  <conditionalFormatting sqref="H109">
    <cfRule type="expression" dxfId="58" priority="55">
      <formula>$H$109=""</formula>
    </cfRule>
  </conditionalFormatting>
  <conditionalFormatting sqref="I109:J109">
    <cfRule type="expression" dxfId="57" priority="54">
      <formula>$I$109=""</formula>
    </cfRule>
  </conditionalFormatting>
  <conditionalFormatting sqref="D110">
    <cfRule type="expression" dxfId="56" priority="53">
      <formula>$D$110=""</formula>
    </cfRule>
  </conditionalFormatting>
  <conditionalFormatting sqref="F110:G110">
    <cfRule type="expression" dxfId="55" priority="52">
      <formula>$F$110=""</formula>
    </cfRule>
  </conditionalFormatting>
  <conditionalFormatting sqref="H110">
    <cfRule type="expression" dxfId="54" priority="51">
      <formula>$H$110=""</formula>
    </cfRule>
  </conditionalFormatting>
  <conditionalFormatting sqref="I110:J110">
    <cfRule type="expression" dxfId="53" priority="50">
      <formula>$I$110=""</formula>
    </cfRule>
  </conditionalFormatting>
  <conditionalFormatting sqref="D111">
    <cfRule type="expression" dxfId="52" priority="49">
      <formula>$D$111=""</formula>
    </cfRule>
  </conditionalFormatting>
  <conditionalFormatting sqref="F111:G111">
    <cfRule type="expression" dxfId="51" priority="48">
      <formula>$F$111=""</formula>
    </cfRule>
  </conditionalFormatting>
  <conditionalFormatting sqref="H111">
    <cfRule type="expression" dxfId="50" priority="47">
      <formula>$H$111=""</formula>
    </cfRule>
  </conditionalFormatting>
  <conditionalFormatting sqref="I111:J111">
    <cfRule type="expression" dxfId="49" priority="46">
      <formula>$I$111=""</formula>
    </cfRule>
  </conditionalFormatting>
  <conditionalFormatting sqref="D112">
    <cfRule type="expression" dxfId="48" priority="45">
      <formula>$D$112=""</formula>
    </cfRule>
  </conditionalFormatting>
  <conditionalFormatting sqref="F112:G112">
    <cfRule type="expression" dxfId="47" priority="44">
      <formula>$F$112=""</formula>
    </cfRule>
  </conditionalFormatting>
  <conditionalFormatting sqref="H112">
    <cfRule type="expression" dxfId="46" priority="43">
      <formula>$H$112=""</formula>
    </cfRule>
  </conditionalFormatting>
  <conditionalFormatting sqref="I112:J112">
    <cfRule type="expression" dxfId="45" priority="42">
      <formula>$I$112=""</formula>
    </cfRule>
  </conditionalFormatting>
  <conditionalFormatting sqref="D113">
    <cfRule type="expression" dxfId="44" priority="41">
      <formula>$D$113=""</formula>
    </cfRule>
  </conditionalFormatting>
  <conditionalFormatting sqref="F113:G113">
    <cfRule type="expression" dxfId="43" priority="40">
      <formula>$F$113=""</formula>
    </cfRule>
  </conditionalFormatting>
  <conditionalFormatting sqref="H113">
    <cfRule type="expression" dxfId="42" priority="39">
      <formula>$H$113=""</formula>
    </cfRule>
  </conditionalFormatting>
  <conditionalFormatting sqref="I113:J113">
    <cfRule type="expression" dxfId="41" priority="38">
      <formula>$I$113=""</formula>
    </cfRule>
  </conditionalFormatting>
  <conditionalFormatting sqref="D105">
    <cfRule type="expression" dxfId="40" priority="37">
      <formula>$D$105=""</formula>
    </cfRule>
  </conditionalFormatting>
  <conditionalFormatting sqref="F105:G105">
    <cfRule type="expression" dxfId="39" priority="36">
      <formula>$F$105=""</formula>
    </cfRule>
  </conditionalFormatting>
  <conditionalFormatting sqref="D10:F10">
    <cfRule type="expression" dxfId="38" priority="35">
      <formula>$D$10=""</formula>
    </cfRule>
  </conditionalFormatting>
  <conditionalFormatting sqref="D13:G13">
    <cfRule type="expression" dxfId="37" priority="34">
      <formula>$D$13=""</formula>
    </cfRule>
  </conditionalFormatting>
  <conditionalFormatting sqref="D58:H58">
    <cfRule type="expression" dxfId="36" priority="33">
      <formula>$D$58=""</formula>
    </cfRule>
  </conditionalFormatting>
  <conditionalFormatting sqref="D26">
    <cfRule type="expression" dxfId="35" priority="238">
      <formula>$D$11="買取"</formula>
    </cfRule>
    <cfRule type="expression" dxfId="34" priority="239">
      <formula>$D$26=""</formula>
    </cfRule>
  </conditionalFormatting>
  <conditionalFormatting sqref="E24">
    <cfRule type="expression" dxfId="33" priority="9">
      <formula>$D$11="買取"</formula>
    </cfRule>
    <cfRule type="expression" dxfId="32" priority="29">
      <formula>$E$24=""</formula>
    </cfRule>
  </conditionalFormatting>
  <conditionalFormatting sqref="G24:H24">
    <cfRule type="expression" dxfId="31" priority="8">
      <formula>$D$11="買取"</formula>
    </cfRule>
    <cfRule type="expression" dxfId="30" priority="28">
      <formula>$G$24=""</formula>
    </cfRule>
  </conditionalFormatting>
  <conditionalFormatting sqref="D93:G93">
    <cfRule type="expression" dxfId="29" priority="12">
      <formula>$D$93&lt;&gt;""</formula>
    </cfRule>
    <cfRule type="expression" dxfId="28" priority="14">
      <formula>$D$89="いすゞ自動車株式会社"</formula>
    </cfRule>
    <cfRule type="expression" dxfId="27" priority="15">
      <formula>$D$89="三菱ふそうトラック・バス株式会社"</formula>
    </cfRule>
    <cfRule type="expression" dxfId="26" priority="16">
      <formula>$D$89="日野自動車株式会社"</formula>
    </cfRule>
    <cfRule type="expression" dxfId="25" priority="17">
      <formula>$D$89="三菱自動車工業株式会社"</formula>
    </cfRule>
    <cfRule type="expression" dxfId="24" priority="18">
      <formula>$D$89="ASF株式会社"</formula>
    </cfRule>
    <cfRule type="expression" dxfId="23" priority="19">
      <formula>$D$89="株式会社EVモーターズ・ジャパン"</formula>
    </cfRule>
    <cfRule type="expression" dxfId="22" priority="20">
      <formula>$D$89="フォロフライ株式会社"</formula>
    </cfRule>
    <cfRule type="expression" dxfId="21" priority="21">
      <formula>$D$93=""</formula>
    </cfRule>
  </conditionalFormatting>
  <conditionalFormatting sqref="D92:G92">
    <cfRule type="expression" dxfId="20" priority="13">
      <formula>$D$92=""</formula>
    </cfRule>
  </conditionalFormatting>
  <conditionalFormatting sqref="D57">
    <cfRule type="expression" dxfId="19" priority="10">
      <formula>$D$57=""</formula>
    </cfRule>
  </conditionalFormatting>
  <conditionalFormatting sqref="D28:K28">
    <cfRule type="expression" dxfId="18" priority="7">
      <formula>$D$28=""</formula>
    </cfRule>
  </conditionalFormatting>
  <conditionalFormatting sqref="D33:K33">
    <cfRule type="expression" dxfId="17" priority="6">
      <formula>$D$33=""</formula>
    </cfRule>
  </conditionalFormatting>
  <conditionalFormatting sqref="D49:I49">
    <cfRule type="expression" dxfId="16" priority="5">
      <formula>$D$49=""</formula>
    </cfRule>
  </conditionalFormatting>
  <conditionalFormatting sqref="N96">
    <cfRule type="expression" dxfId="15" priority="4">
      <formula>$N$96=""</formula>
    </cfRule>
  </conditionalFormatting>
  <conditionalFormatting sqref="O96">
    <cfRule type="expression" dxfId="14" priority="3">
      <formula>$O$96=""</formula>
    </cfRule>
  </conditionalFormatting>
  <conditionalFormatting sqref="P95">
    <cfRule type="expression" dxfId="13" priority="2">
      <formula>$P$95=""</formula>
    </cfRule>
  </conditionalFormatting>
  <conditionalFormatting sqref="P96">
    <cfRule type="expression" dxfId="12" priority="1">
      <formula>$P$96=""</formula>
    </cfRule>
  </conditionalFormatting>
  <dataValidations count="48">
    <dataValidation imeMode="halfAlpha" allowBlank="1" showInputMessage="1" showErrorMessage="1" errorTitle="エラー" error="正しい日付を入力ください。" sqref="I13" xr:uid="{412A2900-CE3B-4DE2-991D-B66BA171EE6C}"/>
    <dataValidation type="date" allowBlank="1" showInputMessage="1" showErrorMessage="1" errorTitle="対象外の車両です" error="令和5年4月3日～令和7年1月31日までに登録された車両が対象です。" promptTitle="補助事業完了日" prompt="新車新規登録日、又は移転登録日のどちらか遅い日を記入してください。" sqref="D54:G54" xr:uid="{FAE87071-37B3-44D1-96F9-28ECB3645296}">
      <formula1>45019</formula1>
      <formula2>45688</formula2>
    </dataValidation>
    <dataValidation type="list" allowBlank="1" showInputMessage="1" showErrorMessage="1" promptTitle="区分" prompt="申請する車両の区分をプルダウンより選択してください。" sqref="D63:H63" xr:uid="{55CE5EED-51A3-4256-9856-CDDA28937ACD}">
      <formula1>"軽自動車（バン）,軽自動車（トラック）,トラック（小型）,トラック（中型）,トラック（大型）,トラクタ"</formula1>
    </dataValidation>
    <dataValidation type="list" allowBlank="1" showInputMessage="1" showErrorMessage="1" promptTitle="種類" prompt="申請する車両の種類をプルダウンより選択してください。" sqref="D87:G87 D62:H62" xr:uid="{4F11C200-E9C5-4D83-925E-D7E85E9FA292}">
      <formula1>"BEV,PHEV,FCV"</formula1>
    </dataValidation>
    <dataValidation type="list" allowBlank="1" showInputMessage="1" showErrorMessage="1" promptTitle="抵当権の有無" prompt="申請する車両の抵当権の有無を選択してください。" sqref="D64:H64" xr:uid="{943A3AF7-7582-4107-809B-BF5D12E5E47E}">
      <formula1>"有,無"</formula1>
    </dataValidation>
    <dataValidation type="textLength" imeMode="halfAlpha" operator="lessThanOrEqual" allowBlank="1" showInputMessage="1" showErrorMessage="1" sqref="G24 G35:H35 G18 I18" xr:uid="{11862843-D2B3-4897-81CF-D153C6A0F349}">
      <formula1>4</formula1>
    </dataValidation>
    <dataValidation type="textLength" imeMode="halfAlpha" operator="lessThanOrEqual" allowBlank="1" showInputMessage="1" showErrorMessage="1" sqref="D24:E24 D18:E18 E35" xr:uid="{2EBF9B21-0F10-4565-8CA1-53657A68D568}">
      <formula1>3</formula1>
    </dataValidation>
    <dataValidation type="list" allowBlank="1" showInputMessage="1" showErrorMessage="1" promptTitle="預金の種別" prompt="振込先の預金種別をプルダウンより選択してください。" sqref="D46:I46" xr:uid="{9B66288C-D7C1-4C91-8D10-7C5E0A47309D}">
      <formula1>"普通,当座,貯蓄預金,その他"</formula1>
    </dataValidation>
    <dataValidation type="textLength" imeMode="halfAlpha" operator="lessThanOrEqual" allowBlank="1" showInputMessage="1" showErrorMessage="1" promptTitle="口座番号" prompt="振込先の口座番号を半角数字で入力してください。" sqref="D47:I47" xr:uid="{5FED5E26-D528-4658-97BE-64BAD11A9EC6}">
      <formula1>7</formula1>
    </dataValidation>
    <dataValidation imeMode="halfKatakana" allowBlank="1" showInputMessage="1" showErrorMessage="1" sqref="D50:I50" xr:uid="{EBD6D210-ADED-4F49-92A8-9F59113D8CBB}"/>
    <dataValidation imeMode="halfAlpha" allowBlank="1" showInputMessage="1" showErrorMessage="1" sqref="N95:O95 D97:F97 I92:I93 D95:M96" xr:uid="{8BD4732D-E5EC-496F-8CFB-974A23C38E8E}"/>
    <dataValidation type="textLength" imeMode="halfAlpha" operator="lessThanOrEqual" allowBlank="1" showInputMessage="1" showErrorMessage="1" errorTitle="エラー" error="正しい月を入力ください。" sqref="G10" xr:uid="{484A746D-8843-4DF0-BEDC-3A8B263C3802}">
      <formula1>2</formula1>
    </dataValidation>
    <dataValidation type="textLength" imeMode="halfAlpha" operator="lessThanOrEqual" allowBlank="1" showInputMessage="1" showErrorMessage="1" errorTitle="エラー" error="正しい日付を入力ください。" sqref="I10" xr:uid="{F4B28F12-5BAB-4936-B099-E069993A2C7B}">
      <formula1>2</formula1>
    </dataValidation>
    <dataValidation type="list" allowBlank="1" showInputMessage="1" showErrorMessage="1" promptTitle="バッテリーサイズ" prompt="事前登録された補助対象車両情報にバッテリーサイズの記載がある場合のみ、プルダウンにて選択してください。" sqref="D59:I59" xr:uid="{410F07E5-859F-491C-95A4-DCFAA6906125}">
      <formula1>"S,M"</formula1>
    </dataValidation>
    <dataValidation type="list" allowBlank="1" showInputMessage="1" promptTitle="使用の本拠の位置" prompt="プルダウンに選択肢がない場合は手入力してください。_x000a_使用の本拠が「＊＊＊」の場合は事業者（使用者）住所を選択ください。" sqref="D56:J56" xr:uid="{1436E544-C960-4347-AAD0-6ED7AA02A746}">
      <formula1>$AA$22:$AA$23</formula1>
    </dataValidation>
    <dataValidation type="list" allowBlank="1" showInputMessage="1" showErrorMessage="1" promptTitle="区分" prompt="申請する車両の区分をプルダウンより選択してください。" sqref="D88:G88" xr:uid="{1E0769A6-110F-456E-B923-594F09A0E734}">
      <formula1>"軽自動車(バン),軽自動車(トラック),トラクタ,トラック(小型),トラック(中型),トラック(大型)"</formula1>
    </dataValidation>
    <dataValidation type="list" allowBlank="1" showInputMessage="1" promptTitle="使用者の氏名又は名称" prompt="自動車検査証の使用者名をプルダウンより選択。プルダウンに選択しがない場合は手入力してください。" sqref="D55:J55" xr:uid="{ECD1336B-F5F7-42EE-89A7-FCE8BA8C36F3}">
      <formula1>$AA$20:$AA$21</formula1>
    </dataValidation>
    <dataValidation type="textLength" imeMode="halfAlpha" operator="equal" allowBlank="1" showInputMessage="1" showErrorMessage="1" promptTitle="識別番号" prompt="識別番号発行依頼にて発行された5桁の番号を記入してください。（半角数字）_x000a_jGrants申請の場合は記入不要。" sqref="D8:F8" xr:uid="{B6875123-EB80-4189-82E9-5B1713484564}">
      <formula1>5</formula1>
    </dataValidation>
    <dataValidation type="custom" imeMode="halfAlpha" allowBlank="1" showInputMessage="1" showErrorMessage="1" errorTitle="入力エラー" error="半角英数字で入力してください。" sqref="D53:G53 D32:G32 I32:K32" xr:uid="{F31CA7C6-3B85-403E-923A-A73F99571FB3}">
      <formula1>LEN(D32)=LENB(D32)</formula1>
    </dataValidation>
    <dataValidation type="list" imeMode="halfAlpha" allowBlank="1" showInputMessage="1" showErrorMessage="1" promptTitle="用途区分" prompt="申請する車両の「自家用・事業用の別」をプルダウンより選択してください。" sqref="D92:G92" xr:uid="{163B0FC8-88F3-421D-83AF-52DA9F75347F}">
      <formula1>"事業用,自家用"</formula1>
    </dataValidation>
    <dataValidation type="list" allowBlank="1" showInputMessage="1" showErrorMessage="1" promptTitle="車名" prompt="自動車検査証に記載されている車名をプルダウンより選択してください。" sqref="D60:H60" xr:uid="{90B7367E-C1DE-4B2B-890C-BC329B76F1CE}">
      <formula1>$AB$56:$AI$56</formula1>
    </dataValidation>
    <dataValidation type="list" allowBlank="1" showInputMessage="1" showErrorMessage="1" promptTitle="通称名" prompt="事前登録されている型式一覧表より通称名を確認し、プルダウンより選択してください。" sqref="D61:H61" xr:uid="{CE8360DA-2861-44DA-B2E4-116C04170C11}">
      <formula1>INDIRECT($D$60)</formula1>
    </dataValidation>
    <dataValidation type="list" allowBlank="1" showInputMessage="1" showErrorMessage="1" promptTitle="会社名" prompt="申請する車両の会社名をプルダウンより選択してください。" sqref="D89:G89" xr:uid="{480217FA-0543-427D-A929-A1F3D7290796}">
      <formula1>$AB$76:$AM$76</formula1>
    </dataValidation>
    <dataValidation type="list" allowBlank="1" showInputMessage="1" showErrorMessage="1" promptTitle="通称名" prompt="申請する車両の通称名を「HP記載の事前登録された補助対象車両情報」を確認し、プルダウンより選択してください。" sqref="D90:G90" xr:uid="{78402C42-24D8-4D81-9C6F-3A071D0FDC8A}">
      <formula1>INDIRECT($D$89)</formula1>
    </dataValidation>
    <dataValidation type="list" imeMode="halfAlpha" allowBlank="1" showInputMessage="1" showErrorMessage="1" promptTitle="バッテリーサイズ" prompt="事前登録された補助対象車両情報にバッテリーサイズの記載がある場合のみ、プルダウンより選択してください。" sqref="D93:G93" xr:uid="{3D171547-76DE-4DEF-A312-A34590768D04}">
      <formula1>"S,M"</formula1>
    </dataValidation>
    <dataValidation type="textLength" imeMode="halfAlpha" allowBlank="1" showInputMessage="1" showErrorMessage="1" promptTitle="金融機関コード" prompt="4桁の金融機関コードを半角数字で入力してください。" sqref="D43:I43" xr:uid="{93F7A589-B11D-454F-97C7-67CD9BEB44C7}">
      <formula1>4</formula1>
      <formula2>4</formula2>
    </dataValidation>
    <dataValidation type="textLength" imeMode="halfAlpha" allowBlank="1" showInputMessage="1" showErrorMessage="1" promptTitle="支店名コード" prompt="3桁の支店名を半角数字で入力してください。" sqref="D45:I45" xr:uid="{844CF0C6-59CA-4942-900F-294E2FEB73C3}">
      <formula1>3</formula1>
      <formula2>3</formula2>
    </dataValidation>
    <dataValidation type="date" operator="greaterThan" allowBlank="1" showInputMessage="1" showErrorMessage="1" errorTitle="入力エラー" error="車両登録日が交付決定日より前の場合は、完了実績報告の申請日を記入してください。" sqref="I16:L16" xr:uid="{D0663549-741F-44E3-9728-88BA32B11C5E}">
      <formula1>D16</formula1>
    </dataValidation>
    <dataValidation type="list" imeMode="halfAlpha" allowBlank="1" showInputMessage="1" showErrorMessage="1" promptTitle="型式" prompt="申請する車両の型式をプルダウンより選択してください。不明の型式の場合は「-」より左側は空欄にしてください。" sqref="D91:E91 D57:E57" xr:uid="{A65587E0-1C08-4449-B0FB-3EFA6BE7FD04}">
      <formula1>"ZAB,2RG,2PG"</formula1>
    </dataValidation>
    <dataValidation type="list" imeMode="halfAlpha" allowBlank="1" showInputMessage="1" showErrorMessage="1" promptTitle="型式" prompt="申請する車両の型式をプルダウンより選択してください。型式不明の車両を申請の場合は「fumei 」を選択してください。" sqref="G91:I91 G57:H57" xr:uid="{A5C69FD4-EE22-496C-809D-EE711AC58F86}">
      <formula1>"fumei,WA20VP,U68VHLDDD,U68VHLDDA,U69VHLDDG,U69VHLDDF,XED100V,XED100,FEAVK,FEBVK,FEB8K,FEC9K,FED9K,FEB8U,FEB80改,FEBS0改,NHR48AF,NJR48AF,NJR48AM,NLR48AM,NPR48AM,NPR88AN改"</formula1>
    </dataValidation>
    <dataValidation imeMode="fullKatakana" allowBlank="1" showInputMessage="1" showErrorMessage="1" promptTitle="フリガナ" prompt="口座名義のフリガナをカタカナで入力してください。" sqref="D49:I49" xr:uid="{C4FD48D4-C05D-4D2C-9027-6EDF5D068658}"/>
    <dataValidation allowBlank="1" showInputMessage="1" showErrorMessage="1" promptTitle="貴社管理番号" prompt="貴社内での管理番号等にご使用ください。使用しない場合は空欄で可。" sqref="D9:F9" xr:uid="{66AC1273-8BE2-452A-A8BC-1D02525C3980}"/>
    <dataValidation type="date" allowBlank="1" showInputMessage="1" showErrorMessage="1" promptTitle="提出日" prompt="申請書の作成日を記入。（半角数字）_x000a_例）2024年5月1日の場合⇒2024/5/1と入力" sqref="D10:F10" xr:uid="{29479547-2166-467C-A11F-14BAEBBC0607}">
      <formula1>45413</formula1>
      <formula2>45717</formula2>
    </dataValidation>
    <dataValidation type="list" allowBlank="1" showInputMessage="1" showErrorMessage="1" promptTitle="申請区分" prompt="申請する区分をプルダウンより選択。" sqref="D11:F11" xr:uid="{048B33E3-E90F-4B07-A0B0-26CF921A608C}">
      <formula1>"買取,リース"</formula1>
    </dataValidation>
    <dataValidation allowBlank="1" showInputMessage="1" showErrorMessage="1" promptTitle="交付決定日" prompt="交付決定通知に記載されている交付決定日を記入してください。例）令和6年6月1日の場合⇒2024/6/1と入力" sqref="D13:G13" xr:uid="{F580BDBF-C46E-4672-A2CE-F2F397167514}"/>
    <dataValidation allowBlank="1" showInputMessage="1" showErrorMessage="1" promptTitle="環補電番号" prompt="交付決定通知に記載してある交付決定番号「環補電第６-●号」の●の部分を半角数字で入力してください。" sqref="F14" xr:uid="{0C963043-5B48-47BA-BD46-998456FDBB5F}"/>
    <dataValidation imeMode="halfAlpha" allowBlank="1" showInputMessage="1" showErrorMessage="1" promptTitle="申請番号" prompt="交付決定通知に記載されている「23」からはじまる6桁の数字を半角数字で入力してください。" sqref="D15:G15" xr:uid="{79EAA990-1D0C-46D0-BA35-F4D581E10FAD}"/>
    <dataValidation allowBlank="1" showInputMessage="1" showErrorMessage="1" promptTitle="補助事業者氏名又は名称" prompt="個人の場合は氏名、官公庁・地方公共団体・大学・研究機関等はその名称を記入" sqref="D20:K20" xr:uid="{2AD73AA2-2637-4F26-BE90-7A82BB6769CE}"/>
    <dataValidation allowBlank="1" showInputMessage="1" showErrorMessage="1" promptTitle="住所" prompt="書類の送付先が担当者住所となります。申請者住所と相違する場合に入力してください。" sqref="D36:K36" xr:uid="{49C990A5-056F-462A-8492-9AE5468AA12C}"/>
    <dataValidation type="custom" imeMode="halfAlpha" allowBlank="1" showInputMessage="1" showErrorMessage="1" errorTitle="入力エラー" error="半角英数字で入力してください。" promptTitle="電話番号" prompt="半角数字・半角記号で記入。例）12-3456-7890" sqref="D30:K30 D37:K37" xr:uid="{653AE4E4-EF2E-4710-8701-0695CC71AEA1}">
      <formula1>LEN(D30)=LENB(D30)</formula1>
    </dataValidation>
    <dataValidation type="custom" imeMode="halfAlpha" allowBlank="1" showInputMessage="1" showErrorMessage="1" errorTitle="入力エラー" error="半角英数字で入力してください。" promptTitle="FAX番号" prompt="半角数字・半角記号で記入。例）12-3456-7890" sqref="D31:K31 D38:K38" xr:uid="{40BFBD41-2235-43C3-BD71-FAD5C46DA98D}">
      <formula1>LEN(D31)=LENB(D31)</formula1>
    </dataValidation>
    <dataValidation type="custom" imeMode="halfAlpha" allowBlank="1" showInputMessage="1" showErrorMessage="1" errorTitle="入力エラー" error="半角英数字で入力してください。" promptTitle="Eメールアドレス" prompt="メールアドレスが無い場合は「＠」より左の欄は空欄にし、_x000a_「＠」の右側の欄に「no」と記入。" sqref="D39:G39 I39:K39" xr:uid="{09B62259-AB1E-4215-B68B-EDD44DDD6ADF}">
      <formula1>LEN(D39)=LENB(D39)</formula1>
    </dataValidation>
    <dataValidation allowBlank="1" showInputMessage="1" showErrorMessage="1" promptTitle="金融機関名" prompt="振込先の金融機関名を記入" sqref="D42:I42" xr:uid="{4639C7EA-DEB9-42C3-B1DF-F54910A3053D}"/>
    <dataValidation allowBlank="1" showInputMessage="1" showErrorMessage="1" promptTitle="支店名" prompt="振込先の支店名を記入" sqref="D44:I44" xr:uid="{C6E92711-6822-4420-9F73-EEDB98BF3F7D}"/>
    <dataValidation type="list" imeMode="halfAlpha" allowBlank="1" showInputMessage="1" showErrorMessage="1" promptTitle="用途区分" prompt="自動車検査証に記載されている「自家用・事業用の別」をプルダウンより選択してください。" sqref="D58:H58" xr:uid="{9B1B532F-1CA3-4795-8AE9-476A8DDDE687}">
      <formula1>"事業用,自家用"</formula1>
    </dataValidation>
    <dataValidation type="list" allowBlank="1" showInputMessage="1" showErrorMessage="1" promptTitle="計画の変更有無" prompt="交付申請時に提出した計画から変更がある場合は、有りを選択。何も変更がない場合は無しをプルダウンより選択してください。" sqref="D86:G86" xr:uid="{0CAA06BA-123F-4697-AC9D-B079617A35C8}">
      <formula1>"無し,有り"</formula1>
    </dataValidation>
    <dataValidation type="list" allowBlank="1" showInputMessage="1" showErrorMessage="1" promptTitle="抵当権設定の予定" prompt="抵当権の設定の有無をプルダウンより選択してください。" sqref="D99:F99" xr:uid="{0B767CCB-C5B6-45AC-A889-07CE218DC9BA}">
      <formula1>"無し,有り"</formula1>
    </dataValidation>
    <dataValidation type="list" allowBlank="1" showInputMessage="1" showErrorMessage="1" promptTitle="国の補助金交付・交付申請の有無" prompt="本補助金以外の国の補助金交付、交付申請の有無をプルダウンより選択してください。" sqref="D100:F100" xr:uid="{38D503C8-D815-4143-807A-E735E5659C95}">
      <formula1>"無し,有り"</formula1>
    </dataValidation>
  </dataValidations>
  <pageMargins left="0.23622047244094491" right="0.23622047244094491" top="0.74803149606299213" bottom="0.74803149606299213" header="0.31496062992125984" footer="0.31496062992125984"/>
  <pageSetup paperSize="8" scale="47" orientation="portrait" r:id="rId1"/>
  <rowBreaks count="1" manualBreakCount="1">
    <brk id="114"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A04C-7B53-4BC9-B349-2F6C5680C15D}">
  <sheetPr>
    <tabColor rgb="FFFF0000"/>
  </sheetPr>
  <dimension ref="A1:AA48"/>
  <sheetViews>
    <sheetView showGridLines="0" showZeros="0" view="pageBreakPreview" topLeftCell="A7" zoomScaleNormal="100" zoomScaleSheetLayoutView="100" workbookViewId="0">
      <selection activeCell="S29" sqref="S29:Y29"/>
    </sheetView>
  </sheetViews>
  <sheetFormatPr defaultColWidth="9" defaultRowHeight="14.25" x14ac:dyDescent="0.4"/>
  <cols>
    <col min="1" max="1" width="2.625" style="18" customWidth="1"/>
    <col min="2" max="2" width="2.75" style="18" customWidth="1"/>
    <col min="3" max="3" width="3.625" style="18" customWidth="1"/>
    <col min="4" max="4" width="2.875" style="18" customWidth="1"/>
    <col min="5" max="5" width="3.625" style="18" customWidth="1"/>
    <col min="6" max="6" width="2.625" style="18" customWidth="1"/>
    <col min="7" max="7" width="3.625" style="18" customWidth="1"/>
    <col min="8" max="8" width="2.875" style="18" customWidth="1"/>
    <col min="9" max="28" width="3.625" style="18" customWidth="1"/>
    <col min="29" max="16384" width="9" style="18"/>
  </cols>
  <sheetData>
    <row r="1" spans="1:27" x14ac:dyDescent="0.4">
      <c r="O1" s="349" t="s">
        <v>115</v>
      </c>
      <c r="P1" s="349"/>
    </row>
    <row r="2" spans="1:27" x14ac:dyDescent="0.4">
      <c r="O2" s="22"/>
      <c r="P2" s="22"/>
    </row>
    <row r="3" spans="1:27" x14ac:dyDescent="0.4">
      <c r="O3" s="32"/>
      <c r="P3" s="32"/>
    </row>
    <row r="4" spans="1:27" ht="14.25" customHeight="1" x14ac:dyDescent="0.4">
      <c r="A4" s="18" t="s">
        <v>122</v>
      </c>
      <c r="E4" s="23"/>
      <c r="F4" s="23"/>
      <c r="G4" s="23"/>
      <c r="N4" s="32"/>
    </row>
    <row r="5" spans="1:27" ht="15" customHeight="1" x14ac:dyDescent="0.4">
      <c r="E5" s="33"/>
      <c r="H5" s="28"/>
      <c r="I5" s="28"/>
      <c r="J5" s="23"/>
      <c r="K5" s="23"/>
      <c r="L5" s="23"/>
      <c r="M5" s="23"/>
      <c r="N5" s="23"/>
      <c r="O5" s="22"/>
      <c r="T5" s="354" t="s">
        <v>55</v>
      </c>
      <c r="U5" s="354"/>
      <c r="V5" s="354"/>
      <c r="W5" s="356">
        <f>完了実績報告書書データシート!D8</f>
        <v>0</v>
      </c>
      <c r="X5" s="356"/>
      <c r="Y5" s="356"/>
      <c r="Z5" s="356"/>
      <c r="AA5" s="356"/>
    </row>
    <row r="6" spans="1:27" ht="14.25" customHeight="1" x14ac:dyDescent="0.4">
      <c r="O6" s="33"/>
      <c r="V6" s="37"/>
      <c r="W6" s="360" t="str">
        <f>"第  "&amp;完了実績報告書書データシート!D9&amp;"  号"</f>
        <v>第    号</v>
      </c>
      <c r="X6" s="360"/>
      <c r="Y6" s="360"/>
      <c r="Z6" s="360"/>
      <c r="AA6" s="360"/>
    </row>
    <row r="7" spans="1:27" ht="14.25" customHeight="1" x14ac:dyDescent="0.4">
      <c r="H7" s="25"/>
      <c r="I7" s="25"/>
      <c r="J7" s="25"/>
      <c r="K7" s="25"/>
      <c r="L7" s="25"/>
      <c r="M7" s="25"/>
      <c r="N7" s="25"/>
      <c r="O7" s="25"/>
      <c r="T7" s="357">
        <f>完了実績報告書書データシート!D10</f>
        <v>0</v>
      </c>
      <c r="U7" s="357"/>
      <c r="V7" s="357"/>
      <c r="W7" s="357"/>
      <c r="X7" s="357"/>
      <c r="Y7" s="357"/>
      <c r="Z7" s="357"/>
      <c r="AA7" s="357"/>
    </row>
    <row r="8" spans="1:27" s="23" customFormat="1" ht="14.25" customHeight="1" x14ac:dyDescent="0.4">
      <c r="A8" s="36" t="s">
        <v>121</v>
      </c>
      <c r="B8" s="36"/>
    </row>
    <row r="9" spans="1:27" ht="14.25" customHeight="1" x14ac:dyDescent="0.4">
      <c r="A9" s="10" t="s">
        <v>120</v>
      </c>
    </row>
    <row r="10" spans="1:27" ht="22.5" customHeight="1" x14ac:dyDescent="0.4">
      <c r="M10" s="18" t="s">
        <v>119</v>
      </c>
      <c r="N10" s="266" t="str">
        <f>完了実績報告書書データシート!E18&amp;"-"&amp;完了実績報告書書データシート!G18</f>
        <v>-</v>
      </c>
      <c r="Q10" s="261"/>
      <c r="R10" s="22"/>
      <c r="S10" s="23"/>
      <c r="T10" s="23"/>
      <c r="U10" s="23"/>
      <c r="V10" s="23"/>
      <c r="W10" s="23"/>
      <c r="X10" s="23"/>
    </row>
    <row r="11" spans="1:27" ht="30" customHeight="1" x14ac:dyDescent="0.4">
      <c r="C11" s="23"/>
      <c r="D11" s="23"/>
      <c r="E11" s="10" t="s">
        <v>118</v>
      </c>
      <c r="F11" s="35"/>
      <c r="G11" s="35"/>
      <c r="H11" s="23"/>
      <c r="I11" s="23"/>
      <c r="J11" s="18" t="s">
        <v>117</v>
      </c>
      <c r="M11" s="361">
        <f>完了実績報告書書データシート!D19</f>
        <v>0</v>
      </c>
      <c r="N11" s="361"/>
      <c r="O11" s="361"/>
      <c r="P11" s="361"/>
      <c r="Q11" s="361"/>
      <c r="R11" s="361"/>
      <c r="S11" s="361"/>
      <c r="T11" s="361"/>
      <c r="U11" s="361"/>
      <c r="V11" s="361"/>
      <c r="W11" s="361"/>
      <c r="X11" s="361"/>
      <c r="Y11" s="361"/>
      <c r="Z11" s="361"/>
      <c r="AA11" s="361"/>
    </row>
    <row r="12" spans="1:27" ht="23.1" customHeight="1" x14ac:dyDescent="0.4">
      <c r="C12" s="23"/>
      <c r="D12" s="23"/>
      <c r="E12" s="23"/>
      <c r="F12" s="23"/>
      <c r="G12" s="23"/>
      <c r="H12" s="23"/>
      <c r="I12" s="23"/>
      <c r="J12" s="10" t="s">
        <v>116</v>
      </c>
      <c r="K12" s="10"/>
      <c r="L12" s="10"/>
      <c r="M12" s="23"/>
      <c r="O12" s="361">
        <f>完了実績報告書書データシート!D20</f>
        <v>0</v>
      </c>
      <c r="P12" s="361"/>
      <c r="Q12" s="361"/>
      <c r="R12" s="361"/>
      <c r="S12" s="361"/>
      <c r="T12" s="361"/>
      <c r="U12" s="361"/>
      <c r="V12" s="361"/>
      <c r="W12" s="361"/>
      <c r="X12" s="361"/>
      <c r="Y12" s="361"/>
      <c r="Z12" s="361"/>
      <c r="AA12" s="361"/>
    </row>
    <row r="13" spans="1:27" ht="21" customHeight="1" x14ac:dyDescent="0.4">
      <c r="C13" s="23"/>
      <c r="D13" s="23"/>
      <c r="E13" s="23"/>
      <c r="F13" s="23"/>
      <c r="G13" s="23"/>
      <c r="H13" s="23"/>
      <c r="I13" s="23"/>
      <c r="J13" s="10" t="s">
        <v>114</v>
      </c>
      <c r="K13" s="10"/>
      <c r="L13" s="10"/>
      <c r="M13" s="23"/>
      <c r="N13" s="23"/>
      <c r="O13" s="361" t="str">
        <f>完了実績報告書書データシート!D21&amp;"   "&amp;完了実績報告書書データシート!D22</f>
        <v xml:space="preserve">   </v>
      </c>
      <c r="P13" s="361"/>
      <c r="Q13" s="361"/>
      <c r="R13" s="361"/>
      <c r="S13" s="361"/>
      <c r="T13" s="361"/>
      <c r="U13" s="361"/>
      <c r="V13" s="361"/>
      <c r="W13" s="361"/>
      <c r="X13" s="361"/>
      <c r="Y13" s="361"/>
      <c r="Z13" s="361"/>
      <c r="AA13" s="28" t="s">
        <v>416</v>
      </c>
    </row>
    <row r="14" spans="1:27" ht="14.25" customHeight="1" x14ac:dyDescent="0.4">
      <c r="R14" s="34" t="s">
        <v>113</v>
      </c>
    </row>
    <row r="15" spans="1:27" ht="23.1" customHeight="1" x14ac:dyDescent="0.4">
      <c r="I15" s="23"/>
      <c r="J15" s="23" t="s">
        <v>112</v>
      </c>
      <c r="K15" s="23"/>
      <c r="L15" s="23"/>
      <c r="M15" s="23"/>
      <c r="N15" s="23"/>
      <c r="O15" s="23"/>
      <c r="P15" s="359" t="str">
        <f>IF(完了実績報告書書データシート!D11="リース",完了実績報告書書データシート!D26,"")</f>
        <v/>
      </c>
      <c r="Q15" s="359"/>
      <c r="R15" s="359"/>
      <c r="S15" s="359"/>
      <c r="T15" s="359"/>
      <c r="U15" s="359"/>
      <c r="V15" s="359"/>
      <c r="W15" s="359"/>
      <c r="X15" s="359"/>
      <c r="Y15" s="359"/>
      <c r="Z15" s="359"/>
      <c r="AA15" s="18" t="s">
        <v>111</v>
      </c>
    </row>
    <row r="16" spans="1:27" ht="14.25" customHeight="1" x14ac:dyDescent="0.4">
      <c r="O16" s="33"/>
    </row>
    <row r="17" spans="1:26" ht="20.100000000000001" customHeight="1" x14ac:dyDescent="0.4">
      <c r="A17" s="355" t="s">
        <v>110</v>
      </c>
      <c r="B17" s="355"/>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row>
    <row r="18" spans="1:26" ht="20.100000000000001" customHeight="1" x14ac:dyDescent="0.4">
      <c r="A18" s="362" t="s">
        <v>109</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row>
    <row r="19" spans="1:26" ht="14.25" customHeight="1" x14ac:dyDescent="0.4"/>
    <row r="20" spans="1:26" ht="17.100000000000001" customHeight="1" x14ac:dyDescent="0.4">
      <c r="A20" s="358">
        <f>完了実績報告書書データシート!D13</f>
        <v>0</v>
      </c>
      <c r="B20" s="358"/>
      <c r="C20" s="358"/>
      <c r="D20" s="358"/>
      <c r="E20" s="358"/>
      <c r="F20" s="358"/>
      <c r="G20" s="358"/>
      <c r="H20" s="358"/>
      <c r="I20" s="32" t="s">
        <v>444</v>
      </c>
      <c r="M20" s="363">
        <f>完了実績報告書書データシート!F14</f>
        <v>0</v>
      </c>
      <c r="N20" s="363"/>
      <c r="O20" s="32" t="s">
        <v>108</v>
      </c>
      <c r="P20" s="32"/>
      <c r="Q20" s="32"/>
      <c r="R20" s="32"/>
      <c r="S20" s="364">
        <f>完了実績報告書書データシート!D15</f>
        <v>0</v>
      </c>
      <c r="T20" s="363"/>
      <c r="U20" s="363"/>
      <c r="V20" s="363"/>
      <c r="W20" s="32" t="s">
        <v>107</v>
      </c>
      <c r="X20" s="32"/>
      <c r="Y20" s="32"/>
      <c r="Z20" s="32"/>
    </row>
    <row r="21" spans="1:26" ht="17.100000000000001" customHeight="1" x14ac:dyDescent="0.4">
      <c r="A21" s="10" t="s">
        <v>106</v>
      </c>
      <c r="B21" s="31"/>
      <c r="C21" s="31"/>
      <c r="D21" s="31"/>
      <c r="E21" s="31"/>
      <c r="F21" s="31"/>
      <c r="G21" s="31"/>
      <c r="H21" s="31"/>
      <c r="I21" s="31"/>
      <c r="J21" s="31"/>
      <c r="K21" s="31"/>
      <c r="L21" s="31"/>
      <c r="M21" s="31"/>
      <c r="N21" s="31"/>
      <c r="O21" s="31"/>
    </row>
    <row r="22" spans="1:26" ht="17.100000000000001" customHeight="1" x14ac:dyDescent="0.4">
      <c r="A22" s="21" t="s">
        <v>105</v>
      </c>
      <c r="B22" s="23"/>
      <c r="C22" s="23"/>
      <c r="D22" s="23"/>
      <c r="E22" s="23"/>
      <c r="F22" s="23"/>
      <c r="G22" s="23"/>
      <c r="H22" s="23"/>
      <c r="I22" s="23"/>
      <c r="J22" s="23"/>
      <c r="K22" s="23"/>
      <c r="L22" s="23"/>
      <c r="M22" s="23"/>
      <c r="N22" s="23"/>
      <c r="O22" s="23"/>
    </row>
    <row r="23" spans="1:26" ht="17.100000000000001" customHeight="1" x14ac:dyDescent="0.4">
      <c r="A23" s="10" t="s">
        <v>104</v>
      </c>
      <c r="B23" s="23"/>
      <c r="C23" s="23"/>
      <c r="D23" s="23"/>
      <c r="E23" s="23"/>
      <c r="F23" s="23"/>
      <c r="G23" s="23"/>
      <c r="H23" s="23"/>
      <c r="I23" s="23"/>
      <c r="J23" s="23"/>
      <c r="K23" s="23"/>
      <c r="L23" s="23"/>
      <c r="M23" s="23"/>
      <c r="N23" s="23"/>
      <c r="O23" s="23"/>
    </row>
    <row r="24" spans="1:26" ht="17.100000000000001" customHeight="1" x14ac:dyDescent="0.4">
      <c r="A24" s="366" t="s">
        <v>103</v>
      </c>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row>
    <row r="25" spans="1:26" ht="20.100000000000001" customHeight="1" x14ac:dyDescent="0.4">
      <c r="A25" s="22">
        <v>1</v>
      </c>
      <c r="B25" s="18" t="s">
        <v>102</v>
      </c>
      <c r="P25" s="22"/>
      <c r="Q25" s="30"/>
    </row>
    <row r="26" spans="1:26" ht="20.100000000000001" customHeight="1" x14ac:dyDescent="0.4">
      <c r="A26" s="22" t="s">
        <v>101</v>
      </c>
      <c r="B26" s="10" t="s">
        <v>100</v>
      </c>
      <c r="F26" s="22"/>
      <c r="G26" s="22"/>
      <c r="H26" s="23"/>
      <c r="I26" s="23"/>
      <c r="J26" s="23"/>
      <c r="K26" s="23"/>
      <c r="L26" s="23"/>
      <c r="M26" s="23"/>
      <c r="N26" s="23"/>
      <c r="R26" s="29" t="s">
        <v>99</v>
      </c>
      <c r="S26" s="368">
        <f>完了実績報告書書データシート!$G$84</f>
        <v>0</v>
      </c>
      <c r="T26" s="368"/>
      <c r="U26" s="368"/>
      <c r="V26" s="368"/>
      <c r="W26" s="368"/>
      <c r="X26" s="368"/>
      <c r="Y26" s="368"/>
      <c r="Z26" s="18" t="s">
        <v>25</v>
      </c>
    </row>
    <row r="27" spans="1:26" ht="14.25" customHeight="1" x14ac:dyDescent="0.4">
      <c r="A27" s="22"/>
      <c r="F27" s="23"/>
      <c r="G27" s="23"/>
      <c r="H27" s="23"/>
      <c r="I27" s="23"/>
      <c r="J27" s="23"/>
      <c r="K27" s="23"/>
      <c r="L27" s="23"/>
      <c r="M27" s="23"/>
      <c r="N27" s="23"/>
      <c r="O27" s="23"/>
    </row>
    <row r="28" spans="1:26" ht="20.100000000000001" customHeight="1" x14ac:dyDescent="0.4">
      <c r="A28" s="22">
        <v>2</v>
      </c>
      <c r="B28" s="10" t="s">
        <v>379</v>
      </c>
      <c r="P28" s="22"/>
      <c r="Q28" s="30"/>
    </row>
    <row r="29" spans="1:26" ht="20.100000000000001" customHeight="1" x14ac:dyDescent="0.4">
      <c r="A29" s="22"/>
      <c r="B29" s="10" t="s">
        <v>380</v>
      </c>
      <c r="C29" s="28"/>
      <c r="D29" s="28"/>
      <c r="E29" s="28"/>
      <c r="F29" s="28"/>
      <c r="G29" s="28"/>
      <c r="H29" s="27"/>
      <c r="I29" s="26"/>
      <c r="J29" s="26"/>
      <c r="K29" s="26"/>
      <c r="L29" s="26"/>
      <c r="M29" s="26"/>
      <c r="N29" s="26"/>
      <c r="O29" s="26"/>
      <c r="R29" s="29" t="s">
        <v>99</v>
      </c>
      <c r="S29" s="368" t="e">
        <f>完了実績報告書書データシート!J84</f>
        <v>#N/A</v>
      </c>
      <c r="T29" s="368"/>
      <c r="U29" s="368"/>
      <c r="V29" s="368"/>
      <c r="W29" s="368"/>
      <c r="X29" s="368"/>
      <c r="Y29" s="368"/>
      <c r="Z29" s="18" t="s">
        <v>25</v>
      </c>
    </row>
    <row r="30" spans="1:26" ht="14.25" customHeight="1" x14ac:dyDescent="0.4">
      <c r="A30" s="22"/>
      <c r="F30" s="23"/>
      <c r="G30" s="23"/>
      <c r="H30" s="23"/>
      <c r="I30" s="23"/>
      <c r="J30" s="23"/>
      <c r="K30" s="23"/>
      <c r="L30" s="23"/>
      <c r="M30" s="23"/>
      <c r="N30" s="23"/>
      <c r="O30" s="23"/>
    </row>
    <row r="31" spans="1:26" ht="20.100000000000001" customHeight="1" x14ac:dyDescent="0.4">
      <c r="A31" s="22">
        <v>3</v>
      </c>
      <c r="B31" s="10" t="s">
        <v>373</v>
      </c>
      <c r="J31" s="351">
        <f>完了実績報告書書データシート!D16</f>
        <v>0</v>
      </c>
      <c r="K31" s="351"/>
      <c r="L31" s="351"/>
      <c r="M31" s="351"/>
      <c r="N31" s="351"/>
      <c r="O31" s="351"/>
      <c r="P31" s="351"/>
      <c r="Q31" s="25" t="s">
        <v>50</v>
      </c>
      <c r="R31" s="351">
        <f>完了実績報告書書データシート!G16</f>
        <v>0</v>
      </c>
      <c r="S31" s="351"/>
      <c r="T31" s="351"/>
      <c r="U31" s="351"/>
      <c r="V31" s="351"/>
      <c r="W31" s="351"/>
      <c r="X31" s="351"/>
      <c r="Y31" s="25"/>
    </row>
    <row r="32" spans="1:26" ht="14.25" customHeight="1" x14ac:dyDescent="0.4">
      <c r="B32" s="10"/>
      <c r="N32" s="24"/>
      <c r="O32" s="24"/>
      <c r="P32" s="24"/>
      <c r="Q32" s="24"/>
      <c r="R32" s="24"/>
      <c r="S32" s="22"/>
      <c r="T32" s="22"/>
      <c r="U32" s="24"/>
      <c r="V32" s="24"/>
      <c r="W32" s="24"/>
      <c r="X32" s="24"/>
      <c r="Y32" s="24"/>
    </row>
    <row r="33" spans="1:27" ht="14.25" customHeight="1" x14ac:dyDescent="0.4">
      <c r="A33" s="22">
        <v>4</v>
      </c>
      <c r="B33" s="18" t="s">
        <v>98</v>
      </c>
    </row>
    <row r="34" spans="1:27" ht="14.25" customHeight="1" x14ac:dyDescent="0.4">
      <c r="A34" s="22"/>
      <c r="B34" s="10" t="s">
        <v>97</v>
      </c>
      <c r="C34" s="23"/>
      <c r="D34" s="23"/>
      <c r="E34" s="23"/>
      <c r="F34" s="23"/>
      <c r="G34" s="23"/>
      <c r="H34" s="23"/>
      <c r="I34" s="23"/>
      <c r="J34" s="23"/>
      <c r="K34" s="23"/>
      <c r="L34" s="23"/>
      <c r="M34" s="23"/>
      <c r="N34" s="23"/>
      <c r="O34" s="23"/>
    </row>
    <row r="35" spans="1:27" ht="14.25" customHeight="1" x14ac:dyDescent="0.4"/>
    <row r="36" spans="1:27" ht="14.25" customHeight="1" x14ac:dyDescent="0.4">
      <c r="A36" s="22">
        <v>5</v>
      </c>
      <c r="B36" s="21" t="s">
        <v>96</v>
      </c>
    </row>
    <row r="37" spans="1:27" ht="24.95" customHeight="1" x14ac:dyDescent="0.4">
      <c r="A37" s="367" t="s">
        <v>239</v>
      </c>
      <c r="B37" s="367"/>
      <c r="C37" s="367"/>
      <c r="D37" s="189" t="s">
        <v>95</v>
      </c>
      <c r="E37" s="250"/>
      <c r="F37" s="250"/>
      <c r="G37" s="250"/>
      <c r="H37" s="250"/>
      <c r="I37" s="251"/>
      <c r="J37" s="252"/>
      <c r="K37" s="253"/>
      <c r="L37" s="253"/>
      <c r="M37" s="350" t="str">
        <f>完了実績報告書書データシート!D28&amp;"   "&amp;完了実績報告書書データシート!D29</f>
        <v xml:space="preserve">   </v>
      </c>
      <c r="N37" s="350"/>
      <c r="O37" s="350"/>
      <c r="P37" s="350"/>
      <c r="Q37" s="350"/>
      <c r="R37" s="350"/>
      <c r="S37" s="350"/>
      <c r="T37" s="350"/>
      <c r="U37" s="350"/>
      <c r="V37" s="350"/>
      <c r="W37" s="350"/>
      <c r="X37" s="350"/>
      <c r="Y37" s="350"/>
      <c r="Z37" s="350"/>
      <c r="AA37" s="365"/>
    </row>
    <row r="38" spans="1:27" ht="24.95" customHeight="1" x14ac:dyDescent="0.4">
      <c r="A38" s="367"/>
      <c r="B38" s="367"/>
      <c r="C38" s="367"/>
      <c r="D38" s="189" t="s">
        <v>42</v>
      </c>
      <c r="E38" s="254"/>
      <c r="F38" s="255"/>
      <c r="G38" s="350">
        <f>完了実績報告書書データシート!D30</f>
        <v>0</v>
      </c>
      <c r="H38" s="350"/>
      <c r="I38" s="350"/>
      <c r="J38" s="350"/>
      <c r="K38" s="350"/>
      <c r="L38" s="350"/>
      <c r="M38" s="350"/>
      <c r="N38" s="350"/>
      <c r="O38" s="353" t="s">
        <v>249</v>
      </c>
      <c r="P38" s="353"/>
      <c r="Q38" s="353"/>
      <c r="R38" s="350">
        <f>完了実績報告書書データシート!D31</f>
        <v>0</v>
      </c>
      <c r="S38" s="350"/>
      <c r="T38" s="350"/>
      <c r="U38" s="350"/>
      <c r="V38" s="350"/>
      <c r="W38" s="350"/>
      <c r="X38" s="350"/>
      <c r="Y38" s="350"/>
      <c r="Z38" s="350"/>
      <c r="AA38" s="256"/>
    </row>
    <row r="39" spans="1:27" ht="24.95" customHeight="1" x14ac:dyDescent="0.4">
      <c r="A39" s="367"/>
      <c r="B39" s="367"/>
      <c r="C39" s="367"/>
      <c r="D39" s="190" t="s">
        <v>41</v>
      </c>
      <c r="E39" s="255"/>
      <c r="F39" s="255"/>
      <c r="G39" s="255"/>
      <c r="H39" s="255"/>
      <c r="I39" s="350">
        <f>完了実績報告書書データシート!D32</f>
        <v>0</v>
      </c>
      <c r="J39" s="350"/>
      <c r="K39" s="350"/>
      <c r="L39" s="350"/>
      <c r="M39" s="350"/>
      <c r="N39" s="350"/>
      <c r="O39" s="350"/>
      <c r="P39" s="350"/>
      <c r="Q39" s="350"/>
      <c r="R39" s="350"/>
      <c r="S39" s="249" t="s">
        <v>94</v>
      </c>
      <c r="T39" s="350">
        <f>完了実績報告書書データシート!I32</f>
        <v>0</v>
      </c>
      <c r="U39" s="350"/>
      <c r="V39" s="350"/>
      <c r="W39" s="350"/>
      <c r="X39" s="350"/>
      <c r="Y39" s="350"/>
      <c r="Z39" s="350"/>
      <c r="AA39" s="365"/>
    </row>
    <row r="40" spans="1:27" ht="24.95" customHeight="1" x14ac:dyDescent="0.4">
      <c r="A40" s="367" t="s">
        <v>240</v>
      </c>
      <c r="B40" s="367"/>
      <c r="C40" s="367"/>
      <c r="D40" s="189" t="s">
        <v>370</v>
      </c>
      <c r="E40" s="250"/>
      <c r="F40" s="250"/>
      <c r="G40" s="250"/>
      <c r="H40" s="250"/>
      <c r="I40" s="251"/>
      <c r="J40" s="252"/>
      <c r="K40" s="253"/>
      <c r="L40" s="350">
        <f>完了実績報告書書データシート!D33</f>
        <v>0</v>
      </c>
      <c r="M40" s="350"/>
      <c r="N40" s="350"/>
      <c r="O40" s="350"/>
      <c r="P40" s="350"/>
      <c r="Q40" s="350"/>
      <c r="R40" s="350"/>
      <c r="S40" s="350"/>
      <c r="T40" s="350"/>
      <c r="U40" s="350">
        <f>完了実績報告書書データシート!D34</f>
        <v>0</v>
      </c>
      <c r="V40" s="350"/>
      <c r="W40" s="350"/>
      <c r="X40" s="350"/>
      <c r="Y40" s="350"/>
      <c r="Z40" s="350"/>
      <c r="AA40" s="365"/>
    </row>
    <row r="41" spans="1:27" ht="24.95" customHeight="1" x14ac:dyDescent="0.4">
      <c r="A41" s="367"/>
      <c r="B41" s="367"/>
      <c r="C41" s="367"/>
      <c r="D41" s="189" t="s">
        <v>283</v>
      </c>
      <c r="E41" s="254"/>
      <c r="F41" s="352" t="str">
        <f>完了実績報告書書データシート!E35&amp;" - "&amp;完了実績報告書書データシート!G35</f>
        <v xml:space="preserve"> - </v>
      </c>
      <c r="G41" s="352"/>
      <c r="H41" s="352"/>
      <c r="I41" s="352"/>
      <c r="J41" s="352"/>
      <c r="K41" s="350">
        <f>完了実績報告書書データシート!D36</f>
        <v>0</v>
      </c>
      <c r="L41" s="350"/>
      <c r="M41" s="350"/>
      <c r="N41" s="350"/>
      <c r="O41" s="350"/>
      <c r="P41" s="350"/>
      <c r="Q41" s="350"/>
      <c r="R41" s="350"/>
      <c r="S41" s="350"/>
      <c r="T41" s="350"/>
      <c r="U41" s="350"/>
      <c r="V41" s="350"/>
      <c r="W41" s="350"/>
      <c r="X41" s="350"/>
      <c r="Y41" s="350"/>
      <c r="Z41" s="350"/>
      <c r="AA41" s="365"/>
    </row>
    <row r="42" spans="1:27" ht="24.95" customHeight="1" x14ac:dyDescent="0.4">
      <c r="A42" s="367"/>
      <c r="B42" s="367"/>
      <c r="C42" s="367"/>
      <c r="D42" s="189" t="s">
        <v>42</v>
      </c>
      <c r="E42" s="254"/>
      <c r="F42" s="255"/>
      <c r="G42" s="350">
        <f>完了実績報告書書データシート!D37</f>
        <v>0</v>
      </c>
      <c r="H42" s="350"/>
      <c r="I42" s="350"/>
      <c r="J42" s="350"/>
      <c r="K42" s="350"/>
      <c r="L42" s="350"/>
      <c r="M42" s="350"/>
      <c r="N42" s="350"/>
      <c r="O42" s="353" t="s">
        <v>249</v>
      </c>
      <c r="P42" s="353"/>
      <c r="Q42" s="353"/>
      <c r="R42" s="350">
        <f>完了実績報告書書データシート!D38</f>
        <v>0</v>
      </c>
      <c r="S42" s="350"/>
      <c r="T42" s="350"/>
      <c r="U42" s="350"/>
      <c r="V42" s="350"/>
      <c r="W42" s="350"/>
      <c r="X42" s="350"/>
      <c r="Y42" s="350"/>
      <c r="Z42" s="350"/>
      <c r="AA42" s="256"/>
    </row>
    <row r="43" spans="1:27" ht="24.95" customHeight="1" x14ac:dyDescent="0.4">
      <c r="A43" s="367"/>
      <c r="B43" s="367"/>
      <c r="C43" s="367"/>
      <c r="D43" s="190" t="s">
        <v>41</v>
      </c>
      <c r="E43" s="255"/>
      <c r="F43" s="255"/>
      <c r="G43" s="255"/>
      <c r="H43" s="255"/>
      <c r="I43" s="350">
        <f>完了実績報告書書データシート!D39</f>
        <v>0</v>
      </c>
      <c r="J43" s="350"/>
      <c r="K43" s="350"/>
      <c r="L43" s="350"/>
      <c r="M43" s="350"/>
      <c r="N43" s="350"/>
      <c r="O43" s="350"/>
      <c r="P43" s="350"/>
      <c r="Q43" s="350"/>
      <c r="R43" s="350"/>
      <c r="S43" s="249" t="s">
        <v>94</v>
      </c>
      <c r="T43" s="350">
        <f>完了実績報告書書データシート!I39</f>
        <v>0</v>
      </c>
      <c r="U43" s="350"/>
      <c r="V43" s="350"/>
      <c r="W43" s="350"/>
      <c r="X43" s="350"/>
      <c r="Y43" s="350"/>
      <c r="Z43" s="350"/>
      <c r="AA43" s="365"/>
    </row>
    <row r="44" spans="1:27" x14ac:dyDescent="0.4">
      <c r="A44" s="12" t="s">
        <v>93</v>
      </c>
    </row>
    <row r="45" spans="1:27" x14ac:dyDescent="0.4">
      <c r="A45" s="12" t="s">
        <v>355</v>
      </c>
    </row>
    <row r="46" spans="1:27" x14ac:dyDescent="0.4">
      <c r="A46" s="11" t="s">
        <v>374</v>
      </c>
      <c r="B46" s="11"/>
    </row>
    <row r="47" spans="1:27" x14ac:dyDescent="0.4">
      <c r="A47" s="11" t="s">
        <v>356</v>
      </c>
      <c r="B47" s="20"/>
    </row>
    <row r="48" spans="1:27" x14ac:dyDescent="0.4">
      <c r="A48" s="28" t="s">
        <v>389</v>
      </c>
      <c r="B48" s="19"/>
    </row>
  </sheetData>
  <sheetProtection algorithmName="SHA-512" hashValue="CrQacgfm1wFGMjt+JbTlHIamIY6P+5+lhtIugo2Slq2g2TX6Qcq50JgNtEkIuodMOjkOvXGfkyKGdWgDRnvx6g==" saltValue="8tYANEmDUjycVwTK9Y1T9Q==" spinCount="100000" sheet="1" selectLockedCells="1"/>
  <mergeCells count="36">
    <mergeCell ref="U40:AA40"/>
    <mergeCell ref="K41:AA41"/>
    <mergeCell ref="A24:Z24"/>
    <mergeCell ref="A40:C43"/>
    <mergeCell ref="I43:R43"/>
    <mergeCell ref="T43:AA43"/>
    <mergeCell ref="R38:Z38"/>
    <mergeCell ref="R42:Z42"/>
    <mergeCell ref="R31:X31"/>
    <mergeCell ref="M37:AA37"/>
    <mergeCell ref="L40:T40"/>
    <mergeCell ref="G38:N38"/>
    <mergeCell ref="T39:AA39"/>
    <mergeCell ref="S26:Y26"/>
    <mergeCell ref="S29:Y29"/>
    <mergeCell ref="A37:C39"/>
    <mergeCell ref="T5:V5"/>
    <mergeCell ref="A17:Z17"/>
    <mergeCell ref="W5:AA5"/>
    <mergeCell ref="T7:AA7"/>
    <mergeCell ref="A20:H20"/>
    <mergeCell ref="P15:Z15"/>
    <mergeCell ref="W6:AA6"/>
    <mergeCell ref="M11:AA11"/>
    <mergeCell ref="O13:Z13"/>
    <mergeCell ref="A18:Z18"/>
    <mergeCell ref="M20:N20"/>
    <mergeCell ref="S20:V20"/>
    <mergeCell ref="O12:AA12"/>
    <mergeCell ref="O1:P1"/>
    <mergeCell ref="I39:R39"/>
    <mergeCell ref="J31:P31"/>
    <mergeCell ref="G42:N42"/>
    <mergeCell ref="F41:J41"/>
    <mergeCell ref="O38:Q38"/>
    <mergeCell ref="O42:Q42"/>
  </mergeCells>
  <phoneticPr fontId="1"/>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591FA-8E87-4697-992E-B6A368635A98}">
  <sheetPr>
    <tabColor theme="4" tint="-0.499984740745262"/>
  </sheetPr>
  <dimension ref="A1:N33"/>
  <sheetViews>
    <sheetView showGridLines="0" view="pageBreakPreview" zoomScaleNormal="100" zoomScaleSheetLayoutView="100" workbookViewId="0"/>
  </sheetViews>
  <sheetFormatPr defaultColWidth="9" defaultRowHeight="14.25" x14ac:dyDescent="0.4"/>
  <cols>
    <col min="1" max="1" width="19" style="10" customWidth="1"/>
    <col min="2" max="2" width="14.625" style="10" customWidth="1"/>
    <col min="3" max="14" width="5.625" style="10" customWidth="1"/>
    <col min="15" max="16384" width="9" style="10"/>
  </cols>
  <sheetData>
    <row r="1" spans="1:14" ht="20.100000000000001" customHeight="1" x14ac:dyDescent="0.4">
      <c r="A1" s="10" t="s">
        <v>92</v>
      </c>
    </row>
    <row r="2" spans="1:14" ht="20.100000000000001" customHeight="1" x14ac:dyDescent="0.4">
      <c r="A2" s="17" t="s">
        <v>91</v>
      </c>
      <c r="H2" s="16"/>
    </row>
    <row r="3" spans="1:14" ht="80.099999999999994" customHeight="1" x14ac:dyDescent="0.4">
      <c r="A3" s="15" t="s">
        <v>90</v>
      </c>
      <c r="B3" s="14" t="s">
        <v>89</v>
      </c>
      <c r="C3" s="388">
        <f>完了実績報告書書データシート!D55</f>
        <v>0</v>
      </c>
      <c r="D3" s="388"/>
      <c r="E3" s="388"/>
      <c r="F3" s="388"/>
      <c r="G3" s="388"/>
      <c r="H3" s="388"/>
      <c r="I3" s="388"/>
      <c r="J3" s="388"/>
      <c r="K3" s="388"/>
      <c r="L3" s="388"/>
      <c r="M3" s="388"/>
      <c r="N3" s="388"/>
    </row>
    <row r="4" spans="1:14" ht="80.099999999999994" customHeight="1" x14ac:dyDescent="0.4">
      <c r="A4" s="197" t="s">
        <v>88</v>
      </c>
      <c r="B4" s="388">
        <f>完了実績報告書書データシート!D56</f>
        <v>0</v>
      </c>
      <c r="C4" s="388"/>
      <c r="D4" s="388"/>
      <c r="E4" s="388"/>
      <c r="F4" s="388"/>
      <c r="G4" s="388"/>
      <c r="H4" s="388"/>
      <c r="I4" s="388"/>
      <c r="J4" s="388"/>
      <c r="K4" s="388"/>
      <c r="L4" s="388"/>
      <c r="M4" s="388"/>
      <c r="N4" s="388"/>
    </row>
    <row r="5" spans="1:14" ht="20.100000000000001" customHeight="1" x14ac:dyDescent="0.4">
      <c r="A5" s="376" t="s">
        <v>357</v>
      </c>
      <c r="B5" s="198" t="s">
        <v>87</v>
      </c>
      <c r="C5" s="233" t="str">
        <f>IF(完了実績報告書書データシート!$D$62="BEV","〇","")</f>
        <v/>
      </c>
      <c r="D5" s="379" t="s">
        <v>157</v>
      </c>
      <c r="E5" s="380"/>
      <c r="F5" s="381"/>
      <c r="G5" s="233" t="str">
        <f>IF(完了実績報告書書データシート!$D$62="PHEV","〇","")</f>
        <v/>
      </c>
      <c r="H5" s="379" t="s">
        <v>156</v>
      </c>
      <c r="I5" s="380"/>
      <c r="J5" s="381"/>
      <c r="K5" s="233" t="str">
        <f>IF(完了実績報告書書データシート!$D$62="FCV","〇","")</f>
        <v/>
      </c>
      <c r="L5" s="379" t="s">
        <v>155</v>
      </c>
      <c r="M5" s="380"/>
      <c r="N5" s="381"/>
    </row>
    <row r="6" spans="1:14" ht="20.100000000000001" customHeight="1" x14ac:dyDescent="0.4">
      <c r="A6" s="377"/>
      <c r="B6" s="379" t="s">
        <v>83</v>
      </c>
      <c r="C6" s="233" t="str">
        <f>IF(完了実績報告書書データシート!$D$63="軽自動車（バン）","〇","")</f>
        <v/>
      </c>
      <c r="D6" s="379" t="s">
        <v>160</v>
      </c>
      <c r="E6" s="380"/>
      <c r="F6" s="381"/>
      <c r="G6" s="233" t="str">
        <f>IF(完了実績報告書書データシート!$D$63="軽自動車（トラック）","〇","")</f>
        <v/>
      </c>
      <c r="H6" s="379" t="s">
        <v>159</v>
      </c>
      <c r="I6" s="380"/>
      <c r="J6" s="381"/>
      <c r="K6" s="233" t="str">
        <f>IF(完了実績報告書書データシート!$D$63="トラクタ","〇","")</f>
        <v/>
      </c>
      <c r="L6" s="379" t="s">
        <v>158</v>
      </c>
      <c r="M6" s="380"/>
      <c r="N6" s="381"/>
    </row>
    <row r="7" spans="1:14" ht="20.100000000000001" customHeight="1" x14ac:dyDescent="0.4">
      <c r="A7" s="377"/>
      <c r="B7" s="379"/>
      <c r="C7" s="234" t="str">
        <f>IF(完了実績報告書書データシート!$D$63="トラック（小型）","〇","")</f>
        <v/>
      </c>
      <c r="D7" s="382" t="s">
        <v>163</v>
      </c>
      <c r="E7" s="383"/>
      <c r="F7" s="384"/>
      <c r="G7" s="234" t="str">
        <f>IF(完了実績報告書書データシート!$D$63="トラック（中型）","〇","")</f>
        <v/>
      </c>
      <c r="H7" s="382" t="s">
        <v>162</v>
      </c>
      <c r="I7" s="383"/>
      <c r="J7" s="384"/>
      <c r="K7" s="234" t="str">
        <f>IF(完了実績報告書書データシート!$D$63="トラック（大型）","〇","")</f>
        <v/>
      </c>
      <c r="L7" s="379" t="s">
        <v>161</v>
      </c>
      <c r="M7" s="380"/>
      <c r="N7" s="381"/>
    </row>
    <row r="8" spans="1:14" ht="20.100000000000001" customHeight="1" x14ac:dyDescent="0.4">
      <c r="A8" s="377"/>
      <c r="B8" s="198" t="s">
        <v>76</v>
      </c>
      <c r="C8" s="390">
        <f>完了実績報告書書データシート!D52</f>
        <v>0</v>
      </c>
      <c r="D8" s="391"/>
      <c r="E8" s="391"/>
      <c r="F8" s="374">
        <f>完了実績報告書書データシート!F52</f>
        <v>0</v>
      </c>
      <c r="G8" s="389"/>
      <c r="H8" s="389"/>
      <c r="I8" s="391">
        <f>完了実績報告書書データシート!G52</f>
        <v>0</v>
      </c>
      <c r="J8" s="391"/>
      <c r="K8" s="374">
        <f>完了実績報告書書データシート!H52</f>
        <v>0</v>
      </c>
      <c r="L8" s="374"/>
      <c r="M8" s="374"/>
      <c r="N8" s="375"/>
    </row>
    <row r="9" spans="1:14" ht="20.100000000000001" customHeight="1" x14ac:dyDescent="0.4">
      <c r="A9" s="377"/>
      <c r="B9" s="198" t="s">
        <v>35</v>
      </c>
      <c r="C9" s="379">
        <f>完了実績報告書書データシート!D53</f>
        <v>0</v>
      </c>
      <c r="D9" s="380"/>
      <c r="E9" s="380"/>
      <c r="F9" s="380"/>
      <c r="G9" s="380"/>
      <c r="H9" s="380"/>
      <c r="I9" s="380"/>
      <c r="J9" s="380"/>
      <c r="K9" s="380"/>
      <c r="L9" s="380"/>
      <c r="M9" s="380"/>
      <c r="N9" s="381"/>
    </row>
    <row r="10" spans="1:14" ht="20.100000000000001" customHeight="1" x14ac:dyDescent="0.4">
      <c r="A10" s="377"/>
      <c r="B10" s="198" t="s">
        <v>75</v>
      </c>
      <c r="C10" s="379">
        <f>完了実績報告書書データシート!D60</f>
        <v>0</v>
      </c>
      <c r="D10" s="380"/>
      <c r="E10" s="380"/>
      <c r="F10" s="380"/>
      <c r="G10" s="380"/>
      <c r="H10" s="380"/>
      <c r="I10" s="380"/>
      <c r="J10" s="380"/>
      <c r="K10" s="380"/>
      <c r="L10" s="380"/>
      <c r="M10" s="380"/>
      <c r="N10" s="381"/>
    </row>
    <row r="11" spans="1:14" ht="20.100000000000001" customHeight="1" x14ac:dyDescent="0.4">
      <c r="A11" s="377"/>
      <c r="B11" s="198" t="s">
        <v>74</v>
      </c>
      <c r="C11" s="379">
        <f>完了実績報告書書データシート!D61</f>
        <v>0</v>
      </c>
      <c r="D11" s="380"/>
      <c r="E11" s="380"/>
      <c r="F11" s="380"/>
      <c r="G11" s="380"/>
      <c r="H11" s="380"/>
      <c r="I11" s="380"/>
      <c r="J11" s="380"/>
      <c r="K11" s="380"/>
      <c r="L11" s="380"/>
      <c r="M11" s="380"/>
      <c r="N11" s="381"/>
    </row>
    <row r="12" spans="1:14" ht="20.100000000000001" customHeight="1" x14ac:dyDescent="0.4">
      <c r="A12" s="377"/>
      <c r="B12" s="198" t="s">
        <v>73</v>
      </c>
      <c r="C12" s="379">
        <f>完了実績報告書書データシート!D57</f>
        <v>0</v>
      </c>
      <c r="D12" s="380"/>
      <c r="E12" s="199" t="s">
        <v>362</v>
      </c>
      <c r="F12" s="380">
        <f>完了実績報告書書データシート!G57</f>
        <v>0</v>
      </c>
      <c r="G12" s="380"/>
      <c r="H12" s="380"/>
      <c r="I12" s="393" t="s">
        <v>363</v>
      </c>
      <c r="J12" s="394"/>
      <c r="K12" s="394"/>
      <c r="L12" s="395"/>
      <c r="M12" s="379">
        <f>完了実績報告書書データシート!D59</f>
        <v>0</v>
      </c>
      <c r="N12" s="381"/>
    </row>
    <row r="13" spans="1:14" ht="35.1" customHeight="1" x14ac:dyDescent="0.4">
      <c r="A13" s="378"/>
      <c r="B13" s="198" t="s">
        <v>72</v>
      </c>
      <c r="C13" s="233" t="str">
        <f>IF(完了実績報告書書データシート!$D$64="有","〇","")</f>
        <v/>
      </c>
      <c r="D13" s="379" t="s">
        <v>71</v>
      </c>
      <c r="E13" s="380"/>
      <c r="F13" s="384"/>
      <c r="G13" s="234" t="str">
        <f>IF(完了実績報告書書データシート!$D$64="無","〇","")</f>
        <v/>
      </c>
      <c r="H13" s="382" t="s">
        <v>164</v>
      </c>
      <c r="I13" s="383"/>
      <c r="J13" s="383"/>
      <c r="K13" s="63"/>
      <c r="L13" s="64"/>
      <c r="M13" s="64"/>
      <c r="N13" s="13"/>
    </row>
    <row r="14" spans="1:14" ht="45" customHeight="1" x14ac:dyDescent="0.4">
      <c r="A14" s="354" t="s">
        <v>70</v>
      </c>
      <c r="B14" s="354"/>
      <c r="C14" s="354"/>
      <c r="D14" s="354"/>
      <c r="E14" s="354"/>
      <c r="F14" s="385">
        <f>完了実績報告書書データシート!D54</f>
        <v>0</v>
      </c>
      <c r="G14" s="386"/>
      <c r="H14" s="386"/>
      <c r="I14" s="386"/>
      <c r="J14" s="386"/>
      <c r="K14" s="386"/>
      <c r="L14" s="386"/>
      <c r="M14" s="386"/>
      <c r="N14" s="387"/>
    </row>
    <row r="15" spans="1:14" ht="24.95" customHeight="1" x14ac:dyDescent="0.4">
      <c r="A15" s="392" t="s">
        <v>69</v>
      </c>
      <c r="B15" s="349"/>
      <c r="C15" s="349"/>
      <c r="D15" s="349"/>
      <c r="E15" s="349"/>
      <c r="F15" s="379" t="s">
        <v>68</v>
      </c>
      <c r="G15" s="380"/>
      <c r="H15" s="380"/>
      <c r="I15" s="380"/>
      <c r="J15" s="380"/>
      <c r="K15" s="380"/>
      <c r="L15" s="380"/>
      <c r="M15" s="380"/>
      <c r="N15" s="381"/>
    </row>
    <row r="16" spans="1:14" ht="30" customHeight="1" x14ac:dyDescent="0.4">
      <c r="A16" s="371" t="s">
        <v>167</v>
      </c>
      <c r="B16" s="372"/>
      <c r="C16" s="372"/>
      <c r="D16" s="372"/>
      <c r="E16" s="373"/>
      <c r="F16" s="369">
        <f>完了実績報告書書データシート!D65</f>
        <v>0</v>
      </c>
      <c r="G16" s="370"/>
      <c r="H16" s="370"/>
      <c r="I16" s="370"/>
      <c r="J16" s="370"/>
      <c r="K16" s="370"/>
      <c r="L16" s="370"/>
      <c r="M16" s="370"/>
      <c r="N16" s="200" t="s">
        <v>25</v>
      </c>
    </row>
    <row r="17" spans="1:14" ht="30" customHeight="1" x14ac:dyDescent="0.4">
      <c r="A17" s="371" t="s">
        <v>67</v>
      </c>
      <c r="B17" s="372"/>
      <c r="C17" s="372"/>
      <c r="D17" s="372"/>
      <c r="E17" s="373"/>
      <c r="F17" s="369">
        <f>完了実績報告書書データシート!D66</f>
        <v>0</v>
      </c>
      <c r="G17" s="370"/>
      <c r="H17" s="370"/>
      <c r="I17" s="370"/>
      <c r="J17" s="370"/>
      <c r="K17" s="370"/>
      <c r="L17" s="370"/>
      <c r="M17" s="370"/>
      <c r="N17" s="200" t="s">
        <v>25</v>
      </c>
    </row>
    <row r="18" spans="1:14" ht="30" customHeight="1" x14ac:dyDescent="0.4">
      <c r="A18" s="371" t="s">
        <v>66</v>
      </c>
      <c r="B18" s="372"/>
      <c r="C18" s="372"/>
      <c r="D18" s="372"/>
      <c r="E18" s="373"/>
      <c r="F18" s="369">
        <f>完了実績報告書書データシート!D67</f>
        <v>0</v>
      </c>
      <c r="G18" s="370"/>
      <c r="H18" s="370"/>
      <c r="I18" s="370"/>
      <c r="J18" s="370"/>
      <c r="K18" s="370"/>
      <c r="L18" s="370"/>
      <c r="M18" s="370"/>
      <c r="N18" s="200" t="s">
        <v>25</v>
      </c>
    </row>
    <row r="19" spans="1:14" ht="30" customHeight="1" x14ac:dyDescent="0.4">
      <c r="A19" s="371" t="s">
        <v>166</v>
      </c>
      <c r="B19" s="372"/>
      <c r="C19" s="372"/>
      <c r="D19" s="372"/>
      <c r="E19" s="373"/>
      <c r="F19" s="369" t="e">
        <f>完了実績報告書書データシート!D68</f>
        <v>#N/A</v>
      </c>
      <c r="G19" s="370"/>
      <c r="H19" s="370"/>
      <c r="I19" s="370"/>
      <c r="J19" s="370"/>
      <c r="K19" s="370"/>
      <c r="L19" s="370"/>
      <c r="M19" s="370"/>
      <c r="N19" s="200" t="s">
        <v>25</v>
      </c>
    </row>
    <row r="20" spans="1:14" ht="30.75" customHeight="1" x14ac:dyDescent="0.4">
      <c r="A20" s="396" t="s">
        <v>65</v>
      </c>
      <c r="B20" s="397"/>
      <c r="C20" s="397"/>
      <c r="D20" s="397"/>
      <c r="E20" s="398"/>
      <c r="F20" s="369" t="e">
        <f>完了実績報告書書データシート!D69</f>
        <v>#N/A</v>
      </c>
      <c r="G20" s="370"/>
      <c r="H20" s="370"/>
      <c r="I20" s="370"/>
      <c r="J20" s="370"/>
      <c r="K20" s="370"/>
      <c r="L20" s="370"/>
      <c r="M20" s="370"/>
      <c r="N20" s="200" t="s">
        <v>25</v>
      </c>
    </row>
    <row r="21" spans="1:14" ht="45" customHeight="1" x14ac:dyDescent="0.4">
      <c r="A21" s="396" t="s">
        <v>64</v>
      </c>
      <c r="B21" s="372"/>
      <c r="C21" s="372"/>
      <c r="D21" s="372"/>
      <c r="E21" s="373"/>
      <c r="F21" s="369" t="e">
        <f>完了実績報告書書データシート!D70</f>
        <v>#N/A</v>
      </c>
      <c r="G21" s="370"/>
      <c r="H21" s="370"/>
      <c r="I21" s="370"/>
      <c r="J21" s="370"/>
      <c r="K21" s="370"/>
      <c r="L21" s="370"/>
      <c r="M21" s="370"/>
      <c r="N21" s="200" t="s">
        <v>25</v>
      </c>
    </row>
    <row r="22" spans="1:14" ht="20.100000000000001" customHeight="1" x14ac:dyDescent="0.4">
      <c r="A22" s="12" t="s">
        <v>367</v>
      </c>
      <c r="B22" s="11"/>
      <c r="C22" s="11"/>
      <c r="D22" s="11"/>
      <c r="E22" s="11"/>
      <c r="F22" s="11"/>
      <c r="G22" s="11"/>
      <c r="H22" s="11"/>
      <c r="I22" s="11"/>
      <c r="J22" s="11"/>
    </row>
    <row r="23" spans="1:14" ht="20.100000000000001" customHeight="1" x14ac:dyDescent="0.4">
      <c r="A23" s="11" t="s">
        <v>368</v>
      </c>
      <c r="B23" s="11"/>
      <c r="C23" s="11"/>
      <c r="D23" s="11"/>
      <c r="E23" s="11"/>
      <c r="F23" s="11"/>
      <c r="G23" s="11"/>
      <c r="H23" s="11"/>
      <c r="I23" s="11"/>
      <c r="J23" s="11"/>
    </row>
    <row r="24" spans="1:14" ht="20.100000000000001" customHeight="1" x14ac:dyDescent="0.4">
      <c r="A24" s="12" t="s">
        <v>369</v>
      </c>
      <c r="B24" s="11"/>
      <c r="C24" s="11"/>
      <c r="D24" s="11"/>
      <c r="E24" s="11"/>
      <c r="F24" s="11"/>
      <c r="G24" s="11"/>
      <c r="H24" s="11"/>
      <c r="I24" s="11"/>
      <c r="J24" s="11"/>
    </row>
    <row r="25" spans="1:14" ht="20.100000000000001" customHeight="1" x14ac:dyDescent="0.4">
      <c r="A25" s="12" t="s">
        <v>63</v>
      </c>
      <c r="B25" s="11"/>
      <c r="C25" s="11"/>
      <c r="D25" s="11"/>
      <c r="E25" s="11" t="s">
        <v>62</v>
      </c>
      <c r="F25" s="11"/>
      <c r="G25" s="11"/>
      <c r="H25" s="11"/>
      <c r="I25" s="11"/>
      <c r="J25" s="11"/>
    </row>
    <row r="26" spans="1:14" ht="20.100000000000001" customHeight="1" x14ac:dyDescent="0.4">
      <c r="A26" s="11"/>
      <c r="B26" s="11"/>
      <c r="C26" s="11"/>
      <c r="E26" s="12" t="s">
        <v>61</v>
      </c>
      <c r="F26" s="11"/>
      <c r="G26" s="11"/>
      <c r="H26" s="11"/>
      <c r="I26" s="11"/>
      <c r="J26" s="11"/>
    </row>
    <row r="27" spans="1:14" ht="20.100000000000001" customHeight="1" x14ac:dyDescent="0.4">
      <c r="A27" s="11"/>
      <c r="B27" s="11"/>
      <c r="C27" s="11"/>
      <c r="E27" s="12" t="s">
        <v>60</v>
      </c>
      <c r="F27" s="11"/>
      <c r="G27" s="11"/>
      <c r="H27" s="11"/>
      <c r="I27" s="11"/>
      <c r="J27" s="11"/>
    </row>
    <row r="28" spans="1:14" ht="20.100000000000001" customHeight="1" x14ac:dyDescent="0.4">
      <c r="A28" s="11" t="s">
        <v>59</v>
      </c>
      <c r="B28" s="11"/>
      <c r="C28" s="11"/>
      <c r="D28" s="11"/>
      <c r="E28" s="11"/>
      <c r="F28" s="11"/>
      <c r="G28" s="11"/>
      <c r="H28" s="11"/>
      <c r="I28" s="11"/>
      <c r="J28" s="11"/>
    </row>
    <row r="29" spans="1:14" ht="20.100000000000001" customHeight="1" x14ac:dyDescent="0.4">
      <c r="A29" s="11" t="s">
        <v>58</v>
      </c>
      <c r="B29" s="11"/>
      <c r="C29" s="11"/>
      <c r="D29" s="11"/>
      <c r="E29" s="11"/>
      <c r="F29" s="11"/>
      <c r="G29" s="11"/>
      <c r="H29" s="11"/>
      <c r="I29" s="11"/>
      <c r="J29" s="11"/>
    </row>
    <row r="30" spans="1:14" ht="20.100000000000001" customHeight="1" x14ac:dyDescent="0.4">
      <c r="A30" s="11" t="s">
        <v>248</v>
      </c>
      <c r="B30" s="11"/>
      <c r="C30" s="11"/>
      <c r="D30" s="11"/>
      <c r="E30" s="11"/>
      <c r="F30" s="11"/>
      <c r="G30" s="11"/>
      <c r="H30" s="11"/>
      <c r="I30" s="11"/>
      <c r="J30" s="11"/>
    </row>
    <row r="31" spans="1:14" ht="20.100000000000001" customHeight="1" x14ac:dyDescent="0.4">
      <c r="A31" s="11" t="s">
        <v>57</v>
      </c>
      <c r="B31" s="11"/>
      <c r="C31" s="11"/>
      <c r="D31" s="11"/>
      <c r="E31" s="11"/>
      <c r="F31" s="11"/>
      <c r="G31" s="11"/>
      <c r="H31" s="11"/>
      <c r="I31" s="11"/>
      <c r="J31" s="11"/>
    </row>
    <row r="32" spans="1:14" x14ac:dyDescent="0.4">
      <c r="A32" s="11" t="s">
        <v>364</v>
      </c>
    </row>
    <row r="33" spans="1:1" x14ac:dyDescent="0.4">
      <c r="A33" s="11" t="s">
        <v>365</v>
      </c>
    </row>
  </sheetData>
  <sheetProtection algorithmName="SHA-512" hashValue="jW3WhNbvURaE7ioL7GbhCLOs+y4pX9VjzELwgKrpY8U3iDNE05XJY3OrchhWPe00x0CeEMiSZ2fTItgxnCMUuQ==" saltValue="37rkoKhJqvIGvitiVVWIMg==" spinCount="100000" sheet="1" selectLockedCells="1"/>
  <mergeCells count="42">
    <mergeCell ref="A19:E19"/>
    <mergeCell ref="A20:E20"/>
    <mergeCell ref="A21:E21"/>
    <mergeCell ref="A18:E18"/>
    <mergeCell ref="F19:M19"/>
    <mergeCell ref="F20:M20"/>
    <mergeCell ref="F21:M21"/>
    <mergeCell ref="H7:J7"/>
    <mergeCell ref="D7:F7"/>
    <mergeCell ref="F16:M16"/>
    <mergeCell ref="F8:H8"/>
    <mergeCell ref="C8:E8"/>
    <mergeCell ref="C9:N9"/>
    <mergeCell ref="C10:N10"/>
    <mergeCell ref="A15:E15"/>
    <mergeCell ref="I8:J8"/>
    <mergeCell ref="A14:E14"/>
    <mergeCell ref="C12:D12"/>
    <mergeCell ref="F12:H12"/>
    <mergeCell ref="I12:L12"/>
    <mergeCell ref="M12:N12"/>
    <mergeCell ref="C3:N3"/>
    <mergeCell ref="B4:N4"/>
    <mergeCell ref="L5:N5"/>
    <mergeCell ref="H5:J5"/>
    <mergeCell ref="D5:F5"/>
    <mergeCell ref="F17:M17"/>
    <mergeCell ref="F18:M18"/>
    <mergeCell ref="A17:E17"/>
    <mergeCell ref="K8:N8"/>
    <mergeCell ref="A16:E16"/>
    <mergeCell ref="A5:A13"/>
    <mergeCell ref="B6:B7"/>
    <mergeCell ref="C11:N11"/>
    <mergeCell ref="H13:J13"/>
    <mergeCell ref="D13:F13"/>
    <mergeCell ref="F14:N14"/>
    <mergeCell ref="F15:N15"/>
    <mergeCell ref="L6:N6"/>
    <mergeCell ref="H6:J6"/>
    <mergeCell ref="D6:F6"/>
    <mergeCell ref="L7:N7"/>
  </mergeCells>
  <phoneticPr fontId="1"/>
  <conditionalFormatting sqref="C12:D12">
    <cfRule type="cellIs" dxfId="11" priority="12" operator="equal">
      <formula>0</formula>
    </cfRule>
  </conditionalFormatting>
  <conditionalFormatting sqref="M12:N12">
    <cfRule type="cellIs" dxfId="10" priority="11" operator="equal">
      <formula>0</formula>
    </cfRule>
  </conditionalFormatting>
  <conditionalFormatting sqref="C3:N3">
    <cfRule type="cellIs" dxfId="9" priority="10" operator="equal">
      <formula>0</formula>
    </cfRule>
  </conditionalFormatting>
  <conditionalFormatting sqref="B4:N4">
    <cfRule type="cellIs" dxfId="8" priority="9" operator="equal">
      <formula>0</formula>
    </cfRule>
  </conditionalFormatting>
  <conditionalFormatting sqref="C8:E8">
    <cfRule type="cellIs" dxfId="7" priority="8" operator="equal">
      <formula>0</formula>
    </cfRule>
  </conditionalFormatting>
  <conditionalFormatting sqref="F8:H8">
    <cfRule type="cellIs" dxfId="6" priority="7" operator="equal">
      <formula>0</formula>
    </cfRule>
  </conditionalFormatting>
  <conditionalFormatting sqref="I8:J8">
    <cfRule type="cellIs" dxfId="5" priority="6" operator="equal">
      <formula>0</formula>
    </cfRule>
  </conditionalFormatting>
  <conditionalFormatting sqref="K8:N8">
    <cfRule type="cellIs" dxfId="4" priority="5" operator="equal">
      <formula>0</formula>
    </cfRule>
  </conditionalFormatting>
  <conditionalFormatting sqref="C9:N9">
    <cfRule type="cellIs" dxfId="3" priority="4" operator="equal">
      <formula>0</formula>
    </cfRule>
  </conditionalFormatting>
  <conditionalFormatting sqref="C10:N10">
    <cfRule type="cellIs" dxfId="2" priority="3" operator="equal">
      <formula>0</formula>
    </cfRule>
  </conditionalFormatting>
  <conditionalFormatting sqref="C11:N11">
    <cfRule type="cellIs" dxfId="1" priority="2" operator="equal">
      <formula>0</formula>
    </cfRule>
  </conditionalFormatting>
  <conditionalFormatting sqref="F12:H12">
    <cfRule type="cellIs" dxfId="0" priority="1" operator="equal">
      <formula>0</formula>
    </cfRule>
  </conditionalFormatting>
  <pageMargins left="0.70866141732283472" right="0.70866141732283472" top="0.74803149606299213" bottom="0.74803149606299213"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E1A2-53E0-48BA-A7D6-CD681CA8C8F1}">
  <sheetPr>
    <tabColor rgb="FF009900"/>
    <pageSetUpPr fitToPage="1"/>
  </sheetPr>
  <dimension ref="A1:AB32"/>
  <sheetViews>
    <sheetView showGridLines="0" showZeros="0" view="pageBreakPreview" zoomScaleNormal="100" zoomScaleSheetLayoutView="100" workbookViewId="0">
      <selection activeCell="Z13" sqref="Z13:AB13"/>
    </sheetView>
  </sheetViews>
  <sheetFormatPr defaultRowHeight="18.75" x14ac:dyDescent="0.4"/>
  <cols>
    <col min="1" max="10" width="3.625" customWidth="1"/>
    <col min="11" max="25" width="5.625" customWidth="1"/>
    <col min="26" max="28" width="3.625" customWidth="1"/>
  </cols>
  <sheetData>
    <row r="1" spans="1:28" ht="41.25" customHeight="1" x14ac:dyDescent="0.4">
      <c r="A1" s="62" t="s">
        <v>154</v>
      </c>
      <c r="H1" s="61"/>
    </row>
    <row r="2" spans="1:28" ht="24.75" thickBot="1" x14ac:dyDescent="0.45">
      <c r="A2" s="60" t="s">
        <v>153</v>
      </c>
    </row>
    <row r="3" spans="1:28" ht="28.5" thickBot="1" x14ac:dyDescent="0.45">
      <c r="A3" s="59"/>
      <c r="B3" s="58"/>
      <c r="C3" s="57"/>
      <c r="D3" s="57"/>
      <c r="E3" s="56"/>
      <c r="F3" s="55"/>
      <c r="G3" s="399" t="s">
        <v>152</v>
      </c>
      <c r="H3" s="399"/>
      <c r="I3" s="399"/>
      <c r="J3" s="399"/>
      <c r="K3" s="54" t="str">
        <f>IF(完了実績報告書書データシート!D86="無し","〇","")</f>
        <v/>
      </c>
      <c r="L3" s="400" t="s">
        <v>134</v>
      </c>
      <c r="M3" s="400"/>
      <c r="N3" s="400"/>
      <c r="O3" s="401"/>
      <c r="P3" s="53" t="str">
        <f>IF(完了実績報告書書データシート!D86="有り","〇","")</f>
        <v/>
      </c>
      <c r="Q3" s="402" t="s">
        <v>135</v>
      </c>
      <c r="R3" s="400"/>
      <c r="S3" s="400"/>
      <c r="T3" s="401"/>
      <c r="U3" s="44"/>
      <c r="V3" s="44"/>
      <c r="W3" s="44"/>
      <c r="X3" s="44"/>
      <c r="Y3" s="44"/>
      <c r="Z3" s="44"/>
      <c r="AA3" s="44"/>
      <c r="AB3" s="43"/>
    </row>
    <row r="4" spans="1:28" ht="51.75" customHeight="1" thickBot="1" x14ac:dyDescent="0.45">
      <c r="A4" s="415" t="s">
        <v>151</v>
      </c>
      <c r="B4" s="416"/>
      <c r="C4" s="416"/>
      <c r="D4" s="416"/>
      <c r="E4" s="416"/>
      <c r="F4" s="416"/>
      <c r="G4" s="417" t="s">
        <v>150</v>
      </c>
      <c r="H4" s="418"/>
      <c r="I4" s="418"/>
      <c r="J4" s="418"/>
      <c r="K4" s="419">
        <f>IF(完了実績報告書書データシート!D11="リース",完了実績報告書書データシート!D26,完了実績報告書書データシート!D20)</f>
        <v>0</v>
      </c>
      <c r="L4" s="420"/>
      <c r="M4" s="420"/>
      <c r="N4" s="420"/>
      <c r="O4" s="420"/>
      <c r="P4" s="420"/>
      <c r="Q4" s="420"/>
      <c r="R4" s="420"/>
      <c r="S4" s="420"/>
      <c r="T4" s="420"/>
      <c r="U4" s="420"/>
      <c r="V4" s="420"/>
      <c r="W4" s="420"/>
      <c r="X4" s="420"/>
      <c r="Y4" s="420"/>
      <c r="Z4" s="420"/>
      <c r="AA4" s="420"/>
      <c r="AB4" s="421"/>
    </row>
    <row r="5" spans="1:28" ht="30" customHeight="1" x14ac:dyDescent="0.4">
      <c r="A5" s="427" t="s">
        <v>149</v>
      </c>
      <c r="B5" s="428"/>
      <c r="C5" s="428"/>
      <c r="D5" s="428"/>
      <c r="E5" s="428"/>
      <c r="F5" s="428"/>
      <c r="G5" s="431" t="s">
        <v>377</v>
      </c>
      <c r="H5" s="432"/>
      <c r="I5" s="432"/>
      <c r="J5" s="432"/>
      <c r="K5" s="235" t="str">
        <f>IF(完了実績報告書書データシート!D87="BEV","〇","")</f>
        <v/>
      </c>
      <c r="L5" s="433" t="s">
        <v>86</v>
      </c>
      <c r="M5" s="433"/>
      <c r="N5" s="433"/>
      <c r="O5" s="433"/>
      <c r="P5" s="237" t="str">
        <f>IF(完了実績報告書書データシート!D87="PHEV","〇","")</f>
        <v/>
      </c>
      <c r="Q5" s="433" t="s">
        <v>85</v>
      </c>
      <c r="R5" s="433"/>
      <c r="S5" s="433"/>
      <c r="T5" s="433"/>
      <c r="U5" s="237" t="str">
        <f>IF(完了実績報告書書データシート!D87="FCV","〇","")</f>
        <v/>
      </c>
      <c r="V5" s="433" t="s">
        <v>84</v>
      </c>
      <c r="W5" s="433"/>
      <c r="X5" s="433"/>
      <c r="Y5" s="433"/>
      <c r="Z5" s="433"/>
      <c r="AA5" s="433"/>
      <c r="AB5" s="434"/>
    </row>
    <row r="6" spans="1:28" ht="27" customHeight="1" x14ac:dyDescent="0.4">
      <c r="A6" s="403"/>
      <c r="B6" s="404"/>
      <c r="C6" s="404"/>
      <c r="D6" s="404"/>
      <c r="E6" s="404"/>
      <c r="F6" s="404"/>
      <c r="G6" s="435" t="s">
        <v>378</v>
      </c>
      <c r="H6" s="436"/>
      <c r="I6" s="436"/>
      <c r="J6" s="436"/>
      <c r="K6" s="236" t="str">
        <f>IF(完了実績報告書書データシート!D88="軽自動車(バン)","〇","")</f>
        <v/>
      </c>
      <c r="L6" s="339" t="s">
        <v>82</v>
      </c>
      <c r="M6" s="339"/>
      <c r="N6" s="339"/>
      <c r="O6" s="339"/>
      <c r="P6" s="236" t="str">
        <f>IF(完了実績報告書書データシート!D88="軽自動車(トラック)","〇","")</f>
        <v/>
      </c>
      <c r="Q6" s="422" t="s">
        <v>81</v>
      </c>
      <c r="R6" s="422"/>
      <c r="S6" s="422"/>
      <c r="T6" s="422"/>
      <c r="U6" s="236" t="str">
        <f>IF(完了実績報告書書データシート!D88="トラクタ","〇","")</f>
        <v/>
      </c>
      <c r="V6" s="339" t="s">
        <v>80</v>
      </c>
      <c r="W6" s="339"/>
      <c r="X6" s="339"/>
      <c r="Y6" s="339"/>
      <c r="Z6" s="339"/>
      <c r="AA6" s="339"/>
      <c r="AB6" s="423"/>
    </row>
    <row r="7" spans="1:28" ht="27" customHeight="1" x14ac:dyDescent="0.4">
      <c r="A7" s="403"/>
      <c r="B7" s="404"/>
      <c r="C7" s="404"/>
      <c r="D7" s="404"/>
      <c r="E7" s="404"/>
      <c r="F7" s="404"/>
      <c r="G7" s="437"/>
      <c r="H7" s="438"/>
      <c r="I7" s="438"/>
      <c r="J7" s="438"/>
      <c r="K7" s="236" t="str">
        <f>IF(完了実績報告書書データシート!D88="トラック(小型)","〇","")</f>
        <v/>
      </c>
      <c r="L7" s="339" t="s">
        <v>79</v>
      </c>
      <c r="M7" s="339"/>
      <c r="N7" s="339"/>
      <c r="O7" s="339"/>
      <c r="P7" s="236" t="str">
        <f>IF(完了実績報告書書データシート!D88="トラック(中型)","〇","")</f>
        <v/>
      </c>
      <c r="Q7" s="339" t="s">
        <v>78</v>
      </c>
      <c r="R7" s="339"/>
      <c r="S7" s="339"/>
      <c r="T7" s="339"/>
      <c r="U7" s="236" t="str">
        <f>IF(完了実績報告書書データシート!D88="トラック(大型)","〇","")</f>
        <v/>
      </c>
      <c r="V7" s="339" t="s">
        <v>77</v>
      </c>
      <c r="W7" s="339"/>
      <c r="X7" s="339"/>
      <c r="Y7" s="339"/>
      <c r="Z7" s="339"/>
      <c r="AA7" s="339"/>
      <c r="AB7" s="423"/>
    </row>
    <row r="8" spans="1:28" ht="24.95" customHeight="1" x14ac:dyDescent="0.4">
      <c r="A8" s="403"/>
      <c r="B8" s="404"/>
      <c r="C8" s="404"/>
      <c r="D8" s="404"/>
      <c r="E8" s="404"/>
      <c r="F8" s="404"/>
      <c r="G8" s="409" t="s">
        <v>148</v>
      </c>
      <c r="H8" s="410"/>
      <c r="I8" s="410"/>
      <c r="J8" s="411"/>
      <c r="K8" s="412">
        <f>完了実績報告書書データシート!D89</f>
        <v>0</v>
      </c>
      <c r="L8" s="413"/>
      <c r="M8" s="413"/>
      <c r="N8" s="413"/>
      <c r="O8" s="413"/>
      <c r="P8" s="413"/>
      <c r="Q8" s="413"/>
      <c r="R8" s="413"/>
      <c r="S8" s="413"/>
      <c r="T8" s="413"/>
      <c r="U8" s="413"/>
      <c r="V8" s="413"/>
      <c r="W8" s="413"/>
      <c r="X8" s="413"/>
      <c r="Y8" s="413"/>
      <c r="Z8" s="413"/>
      <c r="AA8" s="413"/>
      <c r="AB8" s="414"/>
    </row>
    <row r="9" spans="1:28" ht="24.95" customHeight="1" x14ac:dyDescent="0.4">
      <c r="A9" s="403"/>
      <c r="B9" s="404"/>
      <c r="C9" s="404"/>
      <c r="D9" s="404"/>
      <c r="E9" s="404"/>
      <c r="F9" s="404"/>
      <c r="G9" s="424" t="s">
        <v>147</v>
      </c>
      <c r="H9" s="425"/>
      <c r="I9" s="425"/>
      <c r="J9" s="426"/>
      <c r="K9" s="412">
        <f>完了実績報告書書データシート!D90</f>
        <v>0</v>
      </c>
      <c r="L9" s="413"/>
      <c r="M9" s="413"/>
      <c r="N9" s="413"/>
      <c r="O9" s="413"/>
      <c r="P9" s="413"/>
      <c r="Q9" s="413"/>
      <c r="R9" s="413"/>
      <c r="S9" s="413"/>
      <c r="T9" s="413"/>
      <c r="U9" s="413"/>
      <c r="V9" s="413"/>
      <c r="W9" s="413"/>
      <c r="X9" s="413"/>
      <c r="Y9" s="413"/>
      <c r="Z9" s="413"/>
      <c r="AA9" s="413"/>
      <c r="AB9" s="414"/>
    </row>
    <row r="10" spans="1:28" ht="24.95" customHeight="1" x14ac:dyDescent="0.4">
      <c r="A10" s="429"/>
      <c r="B10" s="430"/>
      <c r="C10" s="430"/>
      <c r="D10" s="430"/>
      <c r="E10" s="430"/>
      <c r="F10" s="430"/>
      <c r="G10" s="424" t="s">
        <v>146</v>
      </c>
      <c r="H10" s="425"/>
      <c r="I10" s="425"/>
      <c r="J10" s="426"/>
      <c r="K10" s="439">
        <f>完了実績報告書書データシート!D91</f>
        <v>0</v>
      </c>
      <c r="L10" s="440"/>
      <c r="M10" s="142" t="s">
        <v>358</v>
      </c>
      <c r="N10" s="440">
        <f>完了実績報告書書データシート!G91</f>
        <v>0</v>
      </c>
      <c r="O10" s="440"/>
      <c r="P10" s="440"/>
      <c r="Q10" s="440"/>
      <c r="R10" s="441" t="s">
        <v>359</v>
      </c>
      <c r="S10" s="442"/>
      <c r="T10" s="442"/>
      <c r="U10" s="443"/>
      <c r="V10" s="439">
        <f>完了実績報告書書データシート!D93</f>
        <v>0</v>
      </c>
      <c r="W10" s="440"/>
      <c r="X10" s="440"/>
      <c r="Y10" s="440"/>
      <c r="Z10" s="440"/>
      <c r="AA10" s="440"/>
      <c r="AB10" s="444"/>
    </row>
    <row r="11" spans="1:28" ht="24.95" customHeight="1" x14ac:dyDescent="0.4">
      <c r="A11" s="445" t="s">
        <v>145</v>
      </c>
      <c r="B11" s="446"/>
      <c r="C11" s="446"/>
      <c r="D11" s="446"/>
      <c r="E11" s="446"/>
      <c r="F11" s="447"/>
      <c r="G11" s="406" t="s">
        <v>144</v>
      </c>
      <c r="H11" s="407"/>
      <c r="I11" s="407"/>
      <c r="J11" s="408"/>
      <c r="K11" s="52" t="s">
        <v>18</v>
      </c>
      <c r="L11" s="51" t="s">
        <v>143</v>
      </c>
      <c r="M11" s="51" t="s">
        <v>16</v>
      </c>
      <c r="N11" s="51" t="s">
        <v>15</v>
      </c>
      <c r="O11" s="51" t="s">
        <v>14</v>
      </c>
      <c r="P11" s="51" t="s">
        <v>13</v>
      </c>
      <c r="Q11" s="51" t="s">
        <v>12</v>
      </c>
      <c r="R11" s="51" t="s">
        <v>11</v>
      </c>
      <c r="S11" s="51" t="s">
        <v>10</v>
      </c>
      <c r="T11" s="50" t="s">
        <v>9</v>
      </c>
      <c r="U11" s="258" t="s">
        <v>8</v>
      </c>
      <c r="V11" s="259" t="s">
        <v>142</v>
      </c>
      <c r="W11" s="451" t="s">
        <v>440</v>
      </c>
      <c r="X11" s="452"/>
      <c r="Y11" s="448" t="s">
        <v>6</v>
      </c>
      <c r="Z11" s="449"/>
      <c r="AA11" s="449"/>
      <c r="AB11" s="450"/>
    </row>
    <row r="12" spans="1:28" ht="24.95" customHeight="1" x14ac:dyDescent="0.4">
      <c r="A12" s="403"/>
      <c r="B12" s="404"/>
      <c r="C12" s="404"/>
      <c r="D12" s="404"/>
      <c r="E12" s="404"/>
      <c r="F12" s="405"/>
      <c r="G12" s="406" t="s">
        <v>141</v>
      </c>
      <c r="H12" s="407"/>
      <c r="I12" s="407"/>
      <c r="J12" s="408"/>
      <c r="K12" s="1">
        <f>完了実績報告書書データシート!D95</f>
        <v>0</v>
      </c>
      <c r="L12" s="1">
        <f>完了実績報告書書データシート!E95</f>
        <v>0</v>
      </c>
      <c r="M12" s="1">
        <f>完了実績報告書書データシート!F95</f>
        <v>0</v>
      </c>
      <c r="N12" s="1">
        <f>完了実績報告書書データシート!G95</f>
        <v>0</v>
      </c>
      <c r="O12" s="1">
        <f>完了実績報告書書データシート!H95</f>
        <v>0</v>
      </c>
      <c r="P12" s="1">
        <f>完了実績報告書書データシート!I95</f>
        <v>0</v>
      </c>
      <c r="Q12" s="1">
        <f>完了実績報告書書データシート!J95</f>
        <v>0</v>
      </c>
      <c r="R12" s="1">
        <f>完了実績報告書書データシート!K95</f>
        <v>0</v>
      </c>
      <c r="S12" s="1">
        <f>完了実績報告書書データシート!L95</f>
        <v>0</v>
      </c>
      <c r="T12" s="1">
        <f>完了実績報告書書データシート!M95</f>
        <v>0</v>
      </c>
      <c r="U12" s="1">
        <f>完了実績報告書書データシート!N95</f>
        <v>0</v>
      </c>
      <c r="V12" s="1">
        <f>完了実績報告書書データシート!O95</f>
        <v>0</v>
      </c>
      <c r="W12" s="448">
        <f>完了実績報告書書データシート!P95</f>
        <v>0</v>
      </c>
      <c r="X12" s="453"/>
      <c r="Y12" s="47"/>
      <c r="Z12" s="449">
        <f>完了実績報告書書データシート!Q95</f>
        <v>0</v>
      </c>
      <c r="AA12" s="449"/>
      <c r="AB12" s="450"/>
    </row>
    <row r="13" spans="1:28" ht="24.95" customHeight="1" x14ac:dyDescent="0.4">
      <c r="A13" s="403" t="s">
        <v>438</v>
      </c>
      <c r="B13" s="404"/>
      <c r="C13" s="404"/>
      <c r="D13" s="404"/>
      <c r="E13" s="404"/>
      <c r="F13" s="405"/>
      <c r="G13" s="406" t="s">
        <v>140</v>
      </c>
      <c r="H13" s="407"/>
      <c r="I13" s="407"/>
      <c r="J13" s="408"/>
      <c r="K13" s="49">
        <f>完了実績報告書書データシート!D96</f>
        <v>0</v>
      </c>
      <c r="L13" s="49">
        <f>完了実績報告書書データシート!E96</f>
        <v>0</v>
      </c>
      <c r="M13" s="49">
        <f>完了実績報告書書データシート!F96</f>
        <v>0</v>
      </c>
      <c r="N13" s="49">
        <f>完了実績報告書書データシート!G96</f>
        <v>0</v>
      </c>
      <c r="O13" s="49">
        <f>完了実績報告書書データシート!H96</f>
        <v>0</v>
      </c>
      <c r="P13" s="49">
        <f>完了実績報告書書データシート!I96</f>
        <v>0</v>
      </c>
      <c r="Q13" s="49">
        <f>完了実績報告書書データシート!J96</f>
        <v>0</v>
      </c>
      <c r="R13" s="49">
        <f>完了実績報告書書データシート!K96</f>
        <v>0</v>
      </c>
      <c r="S13" s="49">
        <f>完了実績報告書書データシート!L96</f>
        <v>0</v>
      </c>
      <c r="T13" s="49">
        <f>完了実績報告書書データシート!M96</f>
        <v>0</v>
      </c>
      <c r="U13" s="49">
        <f>完了実績報告書書データシート!N96</f>
        <v>0</v>
      </c>
      <c r="V13" s="49">
        <f>完了実績報告書書データシート!O96</f>
        <v>0</v>
      </c>
      <c r="W13" s="454">
        <f>完了実績報告書書データシート!P96</f>
        <v>0</v>
      </c>
      <c r="X13" s="455"/>
      <c r="Y13" s="48" t="s">
        <v>139</v>
      </c>
      <c r="Z13" s="449">
        <f>完了実績報告書書データシート!Q96</f>
        <v>0</v>
      </c>
      <c r="AA13" s="449"/>
      <c r="AB13" s="450"/>
    </row>
    <row r="14" spans="1:28" ht="24.95" customHeight="1" x14ac:dyDescent="0.4">
      <c r="A14" s="403"/>
      <c r="B14" s="404"/>
      <c r="C14" s="404"/>
      <c r="D14" s="404"/>
      <c r="E14" s="404"/>
      <c r="F14" s="405"/>
      <c r="G14" s="406" t="s">
        <v>376</v>
      </c>
      <c r="H14" s="407"/>
      <c r="I14" s="407"/>
      <c r="J14" s="408"/>
      <c r="K14" s="448" t="s">
        <v>138</v>
      </c>
      <c r="L14" s="449"/>
      <c r="M14" s="477" t="str">
        <f>IFERROR(TEXT(完了実績報告書書データシート!D97,"###,###")&amp;"  円","")</f>
        <v/>
      </c>
      <c r="N14" s="477"/>
      <c r="O14" s="477"/>
      <c r="P14" s="477"/>
      <c r="Q14" s="477"/>
      <c r="R14" s="477"/>
      <c r="S14" s="477"/>
      <c r="T14" s="477"/>
      <c r="U14" s="477"/>
      <c r="V14" s="477"/>
      <c r="W14" s="477"/>
      <c r="X14" s="477"/>
      <c r="Y14" s="477"/>
      <c r="Z14" s="477"/>
      <c r="AA14" s="477"/>
      <c r="AB14" s="478"/>
    </row>
    <row r="15" spans="1:28" ht="24.95" customHeight="1" thickBot="1" x14ac:dyDescent="0.45">
      <c r="A15" s="403"/>
      <c r="B15" s="404"/>
      <c r="C15" s="404"/>
      <c r="D15" s="404"/>
      <c r="E15" s="404"/>
      <c r="F15" s="405"/>
      <c r="G15" s="462" t="s">
        <v>375</v>
      </c>
      <c r="H15" s="463"/>
      <c r="I15" s="463"/>
      <c r="J15" s="464"/>
      <c r="K15" s="465" t="s">
        <v>137</v>
      </c>
      <c r="L15" s="466"/>
      <c r="M15" s="467" t="str">
        <f>IFERROR(TEXT(完了実績報告書書データシート!D98,"###,###")&amp;"  円","")</f>
        <v/>
      </c>
      <c r="N15" s="467"/>
      <c r="O15" s="467"/>
      <c r="P15" s="467"/>
      <c r="Q15" s="467"/>
      <c r="R15" s="467"/>
      <c r="S15" s="467"/>
      <c r="T15" s="467"/>
      <c r="U15" s="467"/>
      <c r="V15" s="467"/>
      <c r="W15" s="467"/>
      <c r="X15" s="467"/>
      <c r="Y15" s="467"/>
      <c r="Z15" s="467"/>
      <c r="AA15" s="467"/>
      <c r="AB15" s="468"/>
    </row>
    <row r="16" spans="1:28" ht="24.95" customHeight="1" thickBot="1" x14ac:dyDescent="0.45">
      <c r="A16" s="469"/>
      <c r="B16" s="470"/>
      <c r="C16" s="470"/>
      <c r="D16" s="470"/>
      <c r="E16" s="470"/>
      <c r="F16" s="471"/>
      <c r="G16" s="472" t="s">
        <v>1</v>
      </c>
      <c r="H16" s="473"/>
      <c r="I16" s="473"/>
      <c r="J16" s="473"/>
      <c r="K16" s="238" t="str">
        <f>IF(完了実績報告書書データシート!D99="有り","〇","")</f>
        <v/>
      </c>
      <c r="L16" s="474" t="s">
        <v>135</v>
      </c>
      <c r="M16" s="474"/>
      <c r="N16" s="474"/>
      <c r="O16" s="238" t="str">
        <f>IF(完了実績報告書書データシート!D99="無し","〇","")</f>
        <v/>
      </c>
      <c r="P16" s="475" t="s">
        <v>134</v>
      </c>
      <c r="Q16" s="475"/>
      <c r="R16" s="476"/>
      <c r="S16" s="46"/>
      <c r="T16" s="46"/>
      <c r="U16" s="46"/>
      <c r="V16" s="46"/>
      <c r="W16" s="46"/>
      <c r="X16" s="46"/>
      <c r="Y16" s="46"/>
      <c r="Z16" s="46"/>
      <c r="AA16" s="46"/>
      <c r="AB16" s="45"/>
    </row>
    <row r="17" spans="1:28" ht="65.25" customHeight="1" thickBot="1" x14ac:dyDescent="0.45">
      <c r="A17" s="456" t="s">
        <v>136</v>
      </c>
      <c r="B17" s="457"/>
      <c r="C17" s="457"/>
      <c r="D17" s="457"/>
      <c r="E17" s="457"/>
      <c r="F17" s="457"/>
      <c r="G17" s="457"/>
      <c r="H17" s="457"/>
      <c r="I17" s="457"/>
      <c r="J17" s="458"/>
      <c r="K17" s="239" t="str">
        <f>IF(完了実績報告書書データシート!D100="有り","〇","")</f>
        <v/>
      </c>
      <c r="L17" s="459" t="s">
        <v>135</v>
      </c>
      <c r="M17" s="459"/>
      <c r="N17" s="459"/>
      <c r="O17" s="239" t="str">
        <f>IF(完了実績報告書書データシート!D100="無し","〇","")</f>
        <v/>
      </c>
      <c r="P17" s="460" t="s">
        <v>134</v>
      </c>
      <c r="Q17" s="460"/>
      <c r="R17" s="461"/>
      <c r="S17" s="44"/>
      <c r="T17" s="44"/>
      <c r="U17" s="44"/>
      <c r="V17" s="44"/>
      <c r="W17" s="44"/>
      <c r="X17" s="44"/>
      <c r="Y17" s="44"/>
      <c r="Z17" s="44"/>
      <c r="AA17" s="44"/>
      <c r="AB17" s="43"/>
    </row>
    <row r="18" spans="1:28" ht="19.5" customHeight="1" x14ac:dyDescent="0.4">
      <c r="A18" s="38" t="s">
        <v>366</v>
      </c>
      <c r="B18" s="42"/>
      <c r="C18" s="41"/>
      <c r="D18" s="41"/>
      <c r="E18" s="41"/>
      <c r="F18" s="41"/>
      <c r="G18" s="41"/>
      <c r="H18" s="41"/>
      <c r="I18" s="41"/>
      <c r="J18" s="41"/>
      <c r="K18" s="41"/>
      <c r="L18" s="41"/>
      <c r="M18" s="41"/>
      <c r="N18" s="41"/>
      <c r="O18" s="41"/>
    </row>
    <row r="19" spans="1:28" ht="19.5" customHeight="1" x14ac:dyDescent="0.4">
      <c r="A19" s="38" t="s">
        <v>133</v>
      </c>
      <c r="B19" s="42"/>
      <c r="C19" s="41"/>
      <c r="D19" s="41"/>
      <c r="E19" s="41"/>
      <c r="F19" s="41"/>
      <c r="G19" s="41"/>
      <c r="H19" s="41"/>
      <c r="I19" s="41"/>
      <c r="J19" s="41"/>
      <c r="K19" s="41"/>
      <c r="L19" s="41"/>
      <c r="M19" s="41"/>
      <c r="N19" s="41"/>
      <c r="O19" s="41"/>
    </row>
    <row r="20" spans="1:28" x14ac:dyDescent="0.4">
      <c r="A20" s="39" t="s">
        <v>132</v>
      </c>
      <c r="B20" s="39"/>
      <c r="C20" s="39"/>
      <c r="D20" s="39"/>
      <c r="E20" s="39"/>
      <c r="F20" s="39"/>
      <c r="G20" s="39"/>
      <c r="H20" s="39"/>
      <c r="I20" s="39"/>
      <c r="J20" s="39"/>
      <c r="K20" s="39"/>
      <c r="L20" s="39"/>
      <c r="M20" s="39"/>
      <c r="N20" s="39"/>
      <c r="O20" s="39"/>
      <c r="P20" s="39"/>
    </row>
    <row r="21" spans="1:28" x14ac:dyDescent="0.4">
      <c r="A21" s="39" t="s">
        <v>131</v>
      </c>
      <c r="B21" s="39"/>
      <c r="C21" s="39"/>
      <c r="D21" s="39"/>
      <c r="E21" s="39"/>
      <c r="F21" s="39"/>
      <c r="G21" s="39"/>
      <c r="H21" s="39"/>
      <c r="I21" s="39"/>
      <c r="J21" s="39"/>
      <c r="K21" s="39"/>
      <c r="L21" s="39"/>
      <c r="M21" s="39"/>
      <c r="N21" s="39"/>
      <c r="O21" s="39"/>
      <c r="P21" s="39"/>
    </row>
    <row r="22" spans="1:28" x14ac:dyDescent="0.4">
      <c r="A22" s="39" t="s">
        <v>130</v>
      </c>
      <c r="B22" s="39"/>
      <c r="C22" s="39"/>
      <c r="D22" s="39"/>
      <c r="E22" s="39"/>
      <c r="F22" s="39"/>
      <c r="G22" s="39"/>
      <c r="H22" s="39"/>
      <c r="I22" s="39"/>
      <c r="J22" s="39"/>
      <c r="K22" s="39"/>
      <c r="L22" s="39"/>
      <c r="M22" s="39"/>
      <c r="N22" s="39"/>
      <c r="O22" s="39"/>
      <c r="P22" s="39"/>
    </row>
    <row r="23" spans="1:28" x14ac:dyDescent="0.4">
      <c r="A23" s="39" t="s">
        <v>129</v>
      </c>
      <c r="B23" s="39"/>
      <c r="C23" s="39"/>
      <c r="D23" s="39"/>
      <c r="E23" s="39"/>
      <c r="F23" s="39"/>
      <c r="G23" s="39"/>
      <c r="H23" s="39"/>
      <c r="I23" s="39"/>
      <c r="J23" s="39"/>
      <c r="K23" s="39"/>
      <c r="L23" s="39"/>
      <c r="M23" s="39"/>
      <c r="N23" s="39"/>
      <c r="O23" s="39"/>
      <c r="P23" s="39"/>
    </row>
    <row r="24" spans="1:28" x14ac:dyDescent="0.4">
      <c r="A24" s="39" t="s">
        <v>128</v>
      </c>
      <c r="B24" s="39"/>
      <c r="C24" s="39"/>
      <c r="D24" s="39"/>
      <c r="E24" s="39"/>
      <c r="F24" s="39"/>
      <c r="G24" s="39"/>
      <c r="H24" s="39"/>
      <c r="I24" s="39"/>
      <c r="J24" s="39"/>
      <c r="K24" s="39"/>
      <c r="L24" s="39"/>
      <c r="M24" s="39"/>
      <c r="N24" s="39"/>
      <c r="O24" s="39"/>
      <c r="P24" s="39"/>
    </row>
    <row r="25" spans="1:28" x14ac:dyDescent="0.4">
      <c r="A25" s="40" t="s">
        <v>127</v>
      </c>
      <c r="B25" s="39"/>
      <c r="C25" s="39"/>
      <c r="D25" s="39"/>
      <c r="E25" s="39"/>
      <c r="F25" s="39"/>
      <c r="G25" s="39"/>
      <c r="H25" s="39"/>
      <c r="I25" s="39"/>
      <c r="J25" s="39"/>
      <c r="K25" s="39"/>
      <c r="L25" s="39"/>
      <c r="M25" s="39"/>
      <c r="N25" s="39"/>
      <c r="O25" s="39"/>
      <c r="P25" s="39"/>
    </row>
    <row r="26" spans="1:28" x14ac:dyDescent="0.4">
      <c r="A26" s="39" t="s">
        <v>126</v>
      </c>
      <c r="B26" s="39"/>
      <c r="C26" s="39"/>
      <c r="D26" s="39"/>
      <c r="E26" s="39"/>
      <c r="F26" s="39"/>
      <c r="G26" s="39"/>
      <c r="H26" s="39"/>
      <c r="I26" s="39"/>
      <c r="J26" s="39"/>
      <c r="K26" s="39"/>
      <c r="L26" s="39"/>
      <c r="M26" s="39"/>
      <c r="N26" s="39"/>
      <c r="O26" s="39"/>
      <c r="P26" s="39"/>
    </row>
    <row r="27" spans="1:28" x14ac:dyDescent="0.4">
      <c r="A27" s="39" t="s">
        <v>125</v>
      </c>
      <c r="B27" s="39"/>
      <c r="C27" s="39"/>
      <c r="D27" s="39"/>
      <c r="E27" s="39"/>
      <c r="F27" s="39"/>
      <c r="G27" s="39"/>
      <c r="H27" s="39"/>
      <c r="I27" s="39"/>
      <c r="J27" s="39"/>
      <c r="K27" s="39"/>
      <c r="L27" s="39"/>
      <c r="M27" s="39"/>
      <c r="N27" s="39"/>
      <c r="O27" s="39"/>
      <c r="P27" s="39"/>
    </row>
    <row r="28" spans="1:28" x14ac:dyDescent="0.4">
      <c r="A28" s="39" t="s">
        <v>124</v>
      </c>
    </row>
    <row r="29" spans="1:28" x14ac:dyDescent="0.4">
      <c r="A29" s="39" t="s">
        <v>123</v>
      </c>
    </row>
    <row r="30" spans="1:28" x14ac:dyDescent="0.4">
      <c r="A30" s="39" t="s">
        <v>247</v>
      </c>
    </row>
    <row r="31" spans="1:28" x14ac:dyDescent="0.4">
      <c r="A31" s="38" t="s">
        <v>360</v>
      </c>
    </row>
    <row r="32" spans="1:28" x14ac:dyDescent="0.4">
      <c r="A32" s="38" t="s">
        <v>361</v>
      </c>
    </row>
  </sheetData>
  <sheetProtection algorithmName="SHA-512" hashValue="Nux6VL1af3TrhSi6B6u0s+t66xn8vjtqyE2gV9Y5e54sjFUakDMUszk1yYNTJehoBaaNvKiO3EP1BdHNJPzWsQ==" saltValue="yvnSLyp5eHFRcNmGpSgyIg==" spinCount="100000" sheet="1" selectLockedCells="1"/>
  <mergeCells count="54">
    <mergeCell ref="A14:F14"/>
    <mergeCell ref="G14:J14"/>
    <mergeCell ref="A17:J17"/>
    <mergeCell ref="L17:N17"/>
    <mergeCell ref="P17:R17"/>
    <mergeCell ref="A15:F15"/>
    <mergeCell ref="G15:J15"/>
    <mergeCell ref="K15:L15"/>
    <mergeCell ref="M15:AB15"/>
    <mergeCell ref="A16:F16"/>
    <mergeCell ref="G16:J16"/>
    <mergeCell ref="L16:N16"/>
    <mergeCell ref="P16:R16"/>
    <mergeCell ref="M14:AB14"/>
    <mergeCell ref="K14:L14"/>
    <mergeCell ref="A11:F11"/>
    <mergeCell ref="G11:J11"/>
    <mergeCell ref="Y11:AB11"/>
    <mergeCell ref="A13:F13"/>
    <mergeCell ref="G13:J13"/>
    <mergeCell ref="Z13:AB13"/>
    <mergeCell ref="Z12:AB12"/>
    <mergeCell ref="W11:X11"/>
    <mergeCell ref="W12:X12"/>
    <mergeCell ref="W13:X13"/>
    <mergeCell ref="A5:F10"/>
    <mergeCell ref="G5:J5"/>
    <mergeCell ref="L5:O5"/>
    <mergeCell ref="Q5:T5"/>
    <mergeCell ref="V5:AB5"/>
    <mergeCell ref="G6:J7"/>
    <mergeCell ref="L6:O6"/>
    <mergeCell ref="G10:J10"/>
    <mergeCell ref="V7:AB7"/>
    <mergeCell ref="K10:L10"/>
    <mergeCell ref="N10:Q10"/>
    <mergeCell ref="R10:U10"/>
    <mergeCell ref="V10:AB10"/>
    <mergeCell ref="G3:J3"/>
    <mergeCell ref="L3:O3"/>
    <mergeCell ref="Q3:T3"/>
    <mergeCell ref="A12:F12"/>
    <mergeCell ref="G12:J12"/>
    <mergeCell ref="Q7:T7"/>
    <mergeCell ref="G8:J8"/>
    <mergeCell ref="K8:AB8"/>
    <mergeCell ref="A4:F4"/>
    <mergeCell ref="G4:J4"/>
    <mergeCell ref="K4:AB4"/>
    <mergeCell ref="Q6:T6"/>
    <mergeCell ref="V6:AB6"/>
    <mergeCell ref="L7:O7"/>
    <mergeCell ref="G9:J9"/>
    <mergeCell ref="K9:AB9"/>
  </mergeCells>
  <phoneticPr fontId="1"/>
  <pageMargins left="0.43307086614173229" right="3.937007874015748E-2"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E6C71-6F2D-49AC-8194-DB5F3A033383}">
  <sheetPr>
    <tabColor theme="5" tint="-0.499984740745262"/>
  </sheetPr>
  <dimension ref="B1:N32"/>
  <sheetViews>
    <sheetView showGridLines="0" showZeros="0" view="pageBreakPreview" zoomScaleNormal="100" zoomScaleSheetLayoutView="100" workbookViewId="0"/>
  </sheetViews>
  <sheetFormatPr defaultColWidth="9" defaultRowHeight="13.5" x14ac:dyDescent="0.4"/>
  <cols>
    <col min="1" max="1" width="1" style="127" customWidth="1"/>
    <col min="2" max="2" width="7.375" style="127" customWidth="1"/>
    <col min="3" max="3" width="12.875" style="127" customWidth="1"/>
    <col min="4" max="4" width="4.25" style="127" customWidth="1"/>
    <col min="5" max="5" width="7.375" style="127" customWidth="1"/>
    <col min="6" max="6" width="6.625" style="127" customWidth="1"/>
    <col min="7" max="7" width="5.5" style="127" customWidth="1"/>
    <col min="8" max="8" width="4.25" style="127" customWidth="1"/>
    <col min="9" max="9" width="10.75" style="127" customWidth="1"/>
    <col min="10" max="11" width="7.125" style="127" customWidth="1"/>
    <col min="12" max="12" width="3.5" style="127" customWidth="1"/>
    <col min="13" max="13" width="3.125" style="127" customWidth="1"/>
    <col min="14" max="14" width="3" style="127" customWidth="1"/>
    <col min="15" max="15" width="7.125" style="127" customWidth="1"/>
    <col min="16" max="16384" width="9" style="127"/>
  </cols>
  <sheetData>
    <row r="1" spans="2:14" x14ac:dyDescent="0.4">
      <c r="B1" s="127" t="s">
        <v>202</v>
      </c>
    </row>
    <row r="2" spans="2:14" ht="16.5" customHeight="1" x14ac:dyDescent="0.4"/>
    <row r="3" spans="2:14" ht="14.25" x14ac:dyDescent="0.4">
      <c r="B3" s="128" t="s">
        <v>203</v>
      </c>
    </row>
    <row r="4" spans="2:14" ht="18" customHeight="1" x14ac:dyDescent="0.4">
      <c r="B4" s="128" t="s">
        <v>204</v>
      </c>
    </row>
    <row r="6" spans="2:14" x14ac:dyDescent="0.4">
      <c r="F6" s="129" t="s">
        <v>119</v>
      </c>
      <c r="G6" s="265" t="str">
        <f>完了実績報告書書データシート!E18&amp;"-"&amp;完了実績報告書書データシート!G18</f>
        <v>-</v>
      </c>
      <c r="H6" s="130"/>
      <c r="I6" s="262"/>
    </row>
    <row r="7" spans="2:14" ht="25.5" customHeight="1" x14ac:dyDescent="0.4">
      <c r="D7" s="129" t="s">
        <v>232</v>
      </c>
      <c r="E7" s="127" t="s">
        <v>205</v>
      </c>
      <c r="G7" s="496">
        <f>完了実績報告書書データシート!D19</f>
        <v>0</v>
      </c>
      <c r="H7" s="496"/>
      <c r="I7" s="496"/>
      <c r="J7" s="496"/>
      <c r="K7" s="496"/>
      <c r="L7" s="496"/>
      <c r="M7" s="496"/>
    </row>
    <row r="8" spans="2:14" ht="22.5" customHeight="1" x14ac:dyDescent="0.4">
      <c r="E8" s="127" t="s">
        <v>116</v>
      </c>
      <c r="G8" s="495">
        <f>完了実績報告書書データシート!D20</f>
        <v>0</v>
      </c>
      <c r="H8" s="495"/>
      <c r="I8" s="495"/>
      <c r="J8" s="495"/>
      <c r="K8" s="495"/>
      <c r="L8" s="495"/>
      <c r="M8" s="495"/>
      <c r="N8" s="495"/>
    </row>
    <row r="9" spans="2:14" ht="21.75" customHeight="1" x14ac:dyDescent="0.4">
      <c r="E9" s="493" t="s">
        <v>206</v>
      </c>
      <c r="F9" s="493"/>
      <c r="G9" s="495" t="str">
        <f>完了実績報告書書データシート!D21&amp;"   "&amp;完了実績報告書書データシート!D22</f>
        <v xml:space="preserve">   </v>
      </c>
      <c r="H9" s="495"/>
      <c r="I9" s="495"/>
      <c r="J9" s="495"/>
      <c r="K9" s="495"/>
      <c r="L9" s="495"/>
      <c r="M9" s="495"/>
      <c r="N9" s="203" t="s">
        <v>115</v>
      </c>
    </row>
    <row r="10" spans="2:14" ht="20.25" customHeight="1" x14ac:dyDescent="0.4">
      <c r="D10" s="127" t="s">
        <v>207</v>
      </c>
      <c r="H10" s="495" t="str">
        <f>IF(完了実績報告書書データシート!D11="リース",完了実績報告書書データシート!D26,"")</f>
        <v/>
      </c>
      <c r="I10" s="495"/>
      <c r="J10" s="495"/>
      <c r="K10" s="495"/>
      <c r="L10" s="495"/>
      <c r="M10" s="495"/>
      <c r="N10" s="127" t="s">
        <v>111</v>
      </c>
    </row>
    <row r="11" spans="2:14" x14ac:dyDescent="0.4">
      <c r="I11" s="494"/>
      <c r="J11" s="494"/>
      <c r="K11" s="494"/>
      <c r="L11" s="494"/>
    </row>
    <row r="13" spans="2:14" ht="14.25" x14ac:dyDescent="0.4">
      <c r="B13" s="127" t="s">
        <v>208</v>
      </c>
      <c r="C13" s="131" t="s">
        <v>209</v>
      </c>
    </row>
    <row r="14" spans="2:14" ht="14.25" x14ac:dyDescent="0.4">
      <c r="C14" s="128" t="s">
        <v>210</v>
      </c>
    </row>
    <row r="17" spans="2:14" ht="61.5" customHeight="1" x14ac:dyDescent="0.4">
      <c r="B17" s="487" t="s">
        <v>462</v>
      </c>
      <c r="C17" s="487"/>
      <c r="D17" s="487"/>
      <c r="E17" s="487"/>
      <c r="F17" s="487"/>
      <c r="G17" s="487"/>
      <c r="H17" s="487"/>
      <c r="I17" s="487"/>
      <c r="J17" s="487"/>
      <c r="K17" s="487"/>
      <c r="L17" s="487"/>
      <c r="M17" s="487"/>
      <c r="N17" s="487"/>
    </row>
    <row r="18" spans="2:14" ht="18" customHeight="1" x14ac:dyDescent="0.4">
      <c r="G18" s="127" t="s">
        <v>211</v>
      </c>
    </row>
    <row r="19" spans="2:14" ht="18" customHeight="1" x14ac:dyDescent="0.4"/>
    <row r="20" spans="2:14" ht="33" customHeight="1" x14ac:dyDescent="0.4">
      <c r="B20" s="479" t="s">
        <v>212</v>
      </c>
      <c r="C20" s="479"/>
      <c r="D20" s="488" t="s">
        <v>213</v>
      </c>
      <c r="E20" s="489"/>
      <c r="F20" s="490" t="e">
        <f>完了実績報告書書データシート!M105</f>
        <v>#N/A</v>
      </c>
      <c r="G20" s="491"/>
      <c r="H20" s="491"/>
      <c r="I20" s="492"/>
      <c r="J20" s="132" t="s">
        <v>214</v>
      </c>
      <c r="K20" s="132"/>
      <c r="L20" s="132"/>
      <c r="M20" s="133"/>
    </row>
    <row r="21" spans="2:14" ht="33" customHeight="1" x14ac:dyDescent="0.4">
      <c r="B21" s="479" t="s">
        <v>215</v>
      </c>
      <c r="C21" s="479"/>
      <c r="D21" s="485">
        <f>完了実績報告書書データシート!D42</f>
        <v>0</v>
      </c>
      <c r="E21" s="485"/>
      <c r="F21" s="485"/>
      <c r="G21" s="485"/>
      <c r="H21" s="485"/>
      <c r="I21" s="202" t="s">
        <v>216</v>
      </c>
      <c r="J21" s="485">
        <f>完了実績報告書書データシート!D44</f>
        <v>0</v>
      </c>
      <c r="K21" s="485"/>
      <c r="L21" s="485"/>
      <c r="M21" s="485"/>
    </row>
    <row r="22" spans="2:14" ht="33" customHeight="1" x14ac:dyDescent="0.4">
      <c r="B22" s="479" t="s">
        <v>217</v>
      </c>
      <c r="C22" s="479"/>
      <c r="D22" s="484">
        <f>完了実績報告書書データシート!D43</f>
        <v>0</v>
      </c>
      <c r="E22" s="485"/>
      <c r="F22" s="485"/>
      <c r="G22" s="485"/>
      <c r="H22" s="485"/>
      <c r="I22" s="202" t="s">
        <v>218</v>
      </c>
      <c r="J22" s="486">
        <f>完了実績報告書書データシート!D45</f>
        <v>0</v>
      </c>
      <c r="K22" s="485"/>
      <c r="L22" s="485"/>
      <c r="M22" s="485"/>
    </row>
    <row r="23" spans="2:14" ht="33" customHeight="1" x14ac:dyDescent="0.4">
      <c r="B23" s="479" t="s">
        <v>219</v>
      </c>
      <c r="C23" s="479"/>
      <c r="D23" s="485">
        <f>完了実績報告書書データシート!D46</f>
        <v>0</v>
      </c>
      <c r="E23" s="485"/>
      <c r="F23" s="485"/>
      <c r="G23" s="134"/>
      <c r="H23" s="135" t="s">
        <v>220</v>
      </c>
      <c r="I23" s="485">
        <f>完了実績報告書書データシート!D47</f>
        <v>0</v>
      </c>
      <c r="J23" s="485"/>
      <c r="K23" s="485"/>
      <c r="L23" s="485"/>
      <c r="M23" s="485"/>
    </row>
    <row r="24" spans="2:14" ht="33" customHeight="1" x14ac:dyDescent="0.4">
      <c r="B24" s="479" t="s">
        <v>221</v>
      </c>
      <c r="C24" s="479"/>
      <c r="D24" s="480">
        <f>完了実績報告書書データシート!D49</f>
        <v>0</v>
      </c>
      <c r="E24" s="480"/>
      <c r="F24" s="480"/>
      <c r="G24" s="480"/>
      <c r="H24" s="480"/>
      <c r="I24" s="480"/>
      <c r="J24" s="480"/>
      <c r="K24" s="480"/>
      <c r="L24" s="480"/>
      <c r="M24" s="480"/>
    </row>
    <row r="25" spans="2:14" ht="33" customHeight="1" x14ac:dyDescent="0.4">
      <c r="B25" s="479" t="s">
        <v>222</v>
      </c>
      <c r="C25" s="479"/>
      <c r="D25" s="480">
        <f>完了実績報告書書データシート!D48</f>
        <v>0</v>
      </c>
      <c r="E25" s="480"/>
      <c r="F25" s="480"/>
      <c r="G25" s="480"/>
      <c r="H25" s="480"/>
      <c r="I25" s="480"/>
      <c r="J25" s="480"/>
      <c r="K25" s="480"/>
      <c r="L25" s="480"/>
      <c r="M25" s="480"/>
    </row>
    <row r="26" spans="2:14" x14ac:dyDescent="0.4">
      <c r="B26" s="196" t="s">
        <v>353</v>
      </c>
    </row>
    <row r="27" spans="2:14" x14ac:dyDescent="0.4">
      <c r="B27" s="196" t="s">
        <v>354</v>
      </c>
    </row>
    <row r="29" spans="2:14" x14ac:dyDescent="0.4">
      <c r="B29" s="136"/>
      <c r="C29" s="136"/>
      <c r="D29" s="136"/>
      <c r="E29" s="136"/>
      <c r="F29" s="136"/>
      <c r="G29" s="136"/>
      <c r="H29" s="136"/>
      <c r="I29" s="136"/>
      <c r="J29" s="136"/>
      <c r="K29" s="136"/>
      <c r="L29" s="136"/>
      <c r="M29" s="136"/>
    </row>
    <row r="30" spans="2:14" ht="16.5" customHeight="1" x14ac:dyDescent="0.4">
      <c r="B30" s="127" t="s">
        <v>223</v>
      </c>
    </row>
    <row r="31" spans="2:14" ht="41.1" customHeight="1" x14ac:dyDescent="0.4">
      <c r="B31" s="481" t="s">
        <v>372</v>
      </c>
      <c r="C31" s="481"/>
      <c r="D31" s="134" t="s">
        <v>461</v>
      </c>
      <c r="E31" s="137"/>
      <c r="F31" s="482"/>
      <c r="G31" s="483"/>
      <c r="H31" s="138" t="s">
        <v>165</v>
      </c>
      <c r="I31" s="201" t="s">
        <v>371</v>
      </c>
      <c r="J31" s="479"/>
      <c r="K31" s="479"/>
      <c r="L31" s="479"/>
      <c r="M31" s="479"/>
    </row>
    <row r="32" spans="2:14" ht="39.75" customHeight="1" x14ac:dyDescent="0.4">
      <c r="B32" s="139"/>
      <c r="C32" s="139"/>
      <c r="D32" s="139"/>
      <c r="E32" s="139"/>
      <c r="F32" s="139"/>
      <c r="G32" s="139"/>
      <c r="H32" s="139"/>
      <c r="I32" s="139"/>
      <c r="J32" s="139"/>
      <c r="K32" s="139"/>
      <c r="L32" s="139"/>
      <c r="M32" s="139"/>
    </row>
  </sheetData>
  <sheetProtection algorithmName="SHA-512" hashValue="reHL4MP8dFAh2maHpxbQW+i4iRPWJDqDIiuvO0c7GLHUZy3M7klR2DmM0A74UDvi2RpZGy7R0cg2fMr7zAc87w==" saltValue="0tXG+T6dDJTox7gqt39pVA==" spinCount="100000" sheet="1" objects="1" scenarios="1" selectLockedCells="1" selectUnlockedCells="1"/>
  <mergeCells count="26">
    <mergeCell ref="E9:F9"/>
    <mergeCell ref="I11:L11"/>
    <mergeCell ref="G8:N8"/>
    <mergeCell ref="G7:M7"/>
    <mergeCell ref="H10:M10"/>
    <mergeCell ref="G9:M9"/>
    <mergeCell ref="B17:N17"/>
    <mergeCell ref="B20:C20"/>
    <mergeCell ref="D20:E20"/>
    <mergeCell ref="F20:I20"/>
    <mergeCell ref="B21:C21"/>
    <mergeCell ref="D21:H21"/>
    <mergeCell ref="J21:M21"/>
    <mergeCell ref="B22:C22"/>
    <mergeCell ref="D22:H22"/>
    <mergeCell ref="J22:M22"/>
    <mergeCell ref="B23:C23"/>
    <mergeCell ref="D23:F23"/>
    <mergeCell ref="I23:M23"/>
    <mergeCell ref="B24:C24"/>
    <mergeCell ref="D24:M24"/>
    <mergeCell ref="B25:C25"/>
    <mergeCell ref="D25:M25"/>
    <mergeCell ref="B31:C31"/>
    <mergeCell ref="F31:G31"/>
    <mergeCell ref="J31:M31"/>
  </mergeCells>
  <phoneticPr fontId="1"/>
  <dataValidations count="1">
    <dataValidation type="textLength" operator="lessThanOrEqual" allowBlank="1" showInputMessage="1" showErrorMessage="1" sqref="D24:M24" xr:uid="{5C35ED07-04E5-40B5-9F9E-3CB32FB70C4B}">
      <formula1>30</formula1>
    </dataValidation>
  </dataValidations>
  <pageMargins left="0.70866141732283472" right="0.51181102362204722" top="0.55118110236220474" bottom="0.55118110236220474"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C2BF1-AD4F-4364-9745-4A79FB78AF48}">
  <sheetPr>
    <tabColor rgb="FF7030A0"/>
    <pageSetUpPr fitToPage="1"/>
  </sheetPr>
  <dimension ref="A1:AL35"/>
  <sheetViews>
    <sheetView showZeros="0" view="pageBreakPreview" zoomScale="96" zoomScaleNormal="130" zoomScaleSheetLayoutView="96" workbookViewId="0">
      <selection activeCell="G17" sqref="G17:J17"/>
    </sheetView>
  </sheetViews>
  <sheetFormatPr defaultColWidth="2.625" defaultRowHeight="12" x14ac:dyDescent="0.4"/>
  <cols>
    <col min="1" max="1" width="0.875" style="67" customWidth="1"/>
    <col min="2" max="32" width="2.625" style="67" customWidth="1"/>
    <col min="33" max="173" width="1.625" style="67" customWidth="1"/>
    <col min="174" max="16384" width="2.625" style="67"/>
  </cols>
  <sheetData>
    <row r="1" spans="1:38" ht="17.25" customHeight="1" x14ac:dyDescent="0.4">
      <c r="A1" s="65"/>
      <c r="B1" s="65"/>
      <c r="C1" s="65"/>
      <c r="D1" s="65"/>
      <c r="E1" s="65"/>
      <c r="F1" s="65"/>
      <c r="G1" s="65"/>
      <c r="H1" s="65"/>
      <c r="I1" s="65"/>
      <c r="J1" s="65"/>
      <c r="K1" s="65"/>
      <c r="L1" s="65"/>
      <c r="M1" s="65"/>
      <c r="N1" s="65"/>
      <c r="O1" s="65"/>
      <c r="P1" s="65"/>
      <c r="Q1" s="65"/>
      <c r="R1" s="66"/>
      <c r="S1" s="65"/>
      <c r="T1" s="65"/>
      <c r="U1" s="65"/>
      <c r="V1" s="65"/>
      <c r="W1" s="65"/>
      <c r="X1" s="65"/>
      <c r="Y1" s="65"/>
      <c r="Z1" s="65"/>
      <c r="AA1" s="556"/>
      <c r="AB1" s="556"/>
      <c r="AC1" s="556"/>
      <c r="AD1" s="556"/>
      <c r="AE1" s="556"/>
      <c r="AF1" s="556"/>
      <c r="AG1" s="65"/>
      <c r="AH1" s="65"/>
      <c r="AI1" s="65"/>
      <c r="AJ1" s="65"/>
      <c r="AK1" s="65"/>
      <c r="AL1" s="65"/>
    </row>
    <row r="2" spans="1:38" ht="20.100000000000001" customHeight="1" x14ac:dyDescent="0.4">
      <c r="A2" s="65"/>
      <c r="B2" s="65"/>
      <c r="C2" s="68"/>
      <c r="D2" s="68"/>
      <c r="E2" s="68"/>
      <c r="F2" s="68"/>
      <c r="G2" s="68"/>
      <c r="H2" s="68"/>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row>
    <row r="3" spans="1:38" ht="20.100000000000001" customHeight="1" x14ac:dyDescent="0.4">
      <c r="A3" s="65"/>
      <c r="B3" s="65"/>
      <c r="C3" s="65"/>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65"/>
      <c r="AF3" s="65"/>
      <c r="AG3" s="65"/>
      <c r="AH3" s="65"/>
      <c r="AI3" s="65"/>
      <c r="AJ3" s="65"/>
      <c r="AK3" s="65"/>
      <c r="AL3" s="65"/>
    </row>
    <row r="4" spans="1:38" ht="17.25" x14ac:dyDescent="0.4">
      <c r="A4" s="65"/>
      <c r="B4" s="65"/>
      <c r="C4" s="558" t="s">
        <v>168</v>
      </c>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65"/>
      <c r="AH4" s="65"/>
      <c r="AI4" s="65"/>
      <c r="AJ4" s="65"/>
      <c r="AK4" s="65"/>
      <c r="AL4" s="65"/>
    </row>
    <row r="5" spans="1:38" ht="17.25" x14ac:dyDescent="0.4">
      <c r="A5" s="65"/>
      <c r="B5" s="65"/>
      <c r="C5" s="69"/>
      <c r="D5" s="65"/>
      <c r="E5" s="65"/>
      <c r="F5" s="65"/>
      <c r="G5" s="65"/>
      <c r="H5" s="65"/>
      <c r="I5" s="65"/>
      <c r="J5" s="65"/>
      <c r="K5" s="65"/>
      <c r="L5" s="65"/>
      <c r="M5" s="65"/>
      <c r="N5" s="65"/>
      <c r="O5" s="65"/>
      <c r="P5" s="65"/>
      <c r="Q5" s="65"/>
      <c r="R5" s="65"/>
      <c r="S5" s="65"/>
      <c r="T5" s="65"/>
      <c r="U5" s="560"/>
      <c r="V5" s="560"/>
      <c r="W5" s="560"/>
      <c r="X5" s="560"/>
      <c r="Y5" s="560"/>
      <c r="Z5" s="65"/>
      <c r="AA5" s="65"/>
      <c r="AB5" s="65"/>
      <c r="AC5" s="65"/>
      <c r="AD5" s="65"/>
      <c r="AE5" s="65"/>
      <c r="AF5" s="65"/>
      <c r="AG5" s="65"/>
      <c r="AH5" s="65"/>
      <c r="AI5" s="65"/>
      <c r="AJ5" s="65"/>
      <c r="AK5" s="65"/>
      <c r="AL5" s="65"/>
    </row>
    <row r="6" spans="1:38" ht="17.25" customHeight="1" x14ac:dyDescent="0.4">
      <c r="A6" s="65"/>
      <c r="B6" s="65"/>
      <c r="C6" s="69"/>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row>
    <row r="7" spans="1:38" ht="34.5" customHeight="1" x14ac:dyDescent="0.4">
      <c r="A7" s="65"/>
      <c r="B7" s="65"/>
      <c r="C7" s="69"/>
      <c r="D7" s="65"/>
      <c r="E7" s="65"/>
      <c r="F7" s="65"/>
      <c r="G7" s="65"/>
      <c r="H7" s="65"/>
      <c r="I7" s="65"/>
      <c r="J7" s="65"/>
      <c r="K7" s="65"/>
      <c r="L7" s="65"/>
      <c r="M7" s="65"/>
      <c r="N7" s="561" t="s">
        <v>169</v>
      </c>
      <c r="O7" s="562"/>
      <c r="P7" s="562"/>
      <c r="Q7" s="562"/>
      <c r="R7" s="562"/>
      <c r="S7" s="563" t="str">
        <f>IF(完了実績報告書書データシート!D11="リース",完了実績報告書書データシート!D20,"")</f>
        <v/>
      </c>
      <c r="T7" s="564"/>
      <c r="U7" s="564"/>
      <c r="V7" s="564"/>
      <c r="W7" s="564"/>
      <c r="X7" s="564"/>
      <c r="Y7" s="564"/>
      <c r="Z7" s="564"/>
      <c r="AA7" s="564"/>
      <c r="AB7" s="564"/>
      <c r="AC7" s="564"/>
      <c r="AD7" s="564"/>
      <c r="AE7" s="65"/>
      <c r="AF7" s="65"/>
      <c r="AG7" s="65"/>
      <c r="AH7" s="65"/>
      <c r="AI7" s="65"/>
      <c r="AJ7" s="65"/>
      <c r="AK7" s="65"/>
      <c r="AL7" s="65"/>
    </row>
    <row r="8" spans="1:38" ht="17.25" x14ac:dyDescent="0.4">
      <c r="A8" s="65"/>
      <c r="B8" s="65"/>
      <c r="C8" s="69"/>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row>
    <row r="9" spans="1:38" s="71" customFormat="1" ht="15" customHeight="1" x14ac:dyDescent="0.4">
      <c r="A9" s="70"/>
      <c r="B9" s="548" t="s">
        <v>170</v>
      </c>
      <c r="C9" s="565"/>
      <c r="D9" s="565"/>
      <c r="E9" s="565"/>
      <c r="F9" s="70" t="s">
        <v>171</v>
      </c>
      <c r="G9" s="566">
        <f>完了実績報告書書データシート!D60</f>
        <v>0</v>
      </c>
      <c r="H9" s="566"/>
      <c r="I9" s="566"/>
      <c r="J9" s="566"/>
      <c r="K9" s="566"/>
      <c r="L9" s="566"/>
      <c r="M9" s="566"/>
      <c r="N9" s="566"/>
      <c r="O9" s="566"/>
      <c r="P9" s="566"/>
      <c r="Q9" s="70"/>
      <c r="R9" s="70"/>
      <c r="S9" s="70"/>
      <c r="T9" s="70"/>
      <c r="U9" s="70"/>
      <c r="V9" s="70"/>
      <c r="W9" s="70"/>
      <c r="X9" s="70"/>
      <c r="Y9" s="70"/>
      <c r="Z9" s="70"/>
      <c r="AA9" s="70"/>
      <c r="AB9" s="70"/>
      <c r="AC9" s="70"/>
      <c r="AD9" s="70"/>
      <c r="AE9" s="70"/>
      <c r="AF9" s="70"/>
      <c r="AG9" s="70"/>
      <c r="AH9" s="70"/>
      <c r="AI9" s="70"/>
      <c r="AJ9" s="70"/>
      <c r="AK9" s="70"/>
      <c r="AL9" s="70"/>
    </row>
    <row r="10" spans="1:38" s="71" customFormat="1" ht="15" customHeight="1" x14ac:dyDescent="0.4">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row>
    <row r="11" spans="1:38" s="71" customFormat="1" ht="15" customHeight="1" x14ac:dyDescent="0.4">
      <c r="A11" s="70"/>
      <c r="B11" s="548" t="s">
        <v>172</v>
      </c>
      <c r="C11" s="565"/>
      <c r="D11" s="565"/>
      <c r="E11" s="565"/>
      <c r="F11" s="70" t="s">
        <v>171</v>
      </c>
      <c r="G11" s="567">
        <f>完了実績報告書書データシート!D57</f>
        <v>0</v>
      </c>
      <c r="H11" s="567"/>
      <c r="I11" s="567"/>
      <c r="J11" s="109" t="s">
        <v>31</v>
      </c>
      <c r="K11" s="567">
        <f>完了実績報告書書データシート!G57</f>
        <v>0</v>
      </c>
      <c r="L11" s="567"/>
      <c r="M11" s="567"/>
      <c r="N11" s="567"/>
      <c r="O11" s="109"/>
      <c r="P11" s="109"/>
      <c r="Q11" s="109"/>
      <c r="R11" s="109"/>
      <c r="S11" s="70"/>
      <c r="T11" s="70"/>
      <c r="U11" s="70"/>
      <c r="V11" s="70"/>
      <c r="W11" s="70"/>
      <c r="X11" s="70"/>
      <c r="Y11" s="70"/>
      <c r="Z11" s="70"/>
      <c r="AA11" s="70"/>
      <c r="AB11" s="70"/>
      <c r="AC11" s="70"/>
      <c r="AD11" s="70"/>
      <c r="AE11" s="70"/>
      <c r="AF11" s="70"/>
      <c r="AG11" s="70"/>
      <c r="AH11" s="70"/>
      <c r="AI11" s="70"/>
      <c r="AJ11" s="70"/>
      <c r="AK11" s="70"/>
      <c r="AL11" s="70"/>
    </row>
    <row r="12" spans="1:38" s="71" customFormat="1" ht="15" customHeight="1" x14ac:dyDescent="0.4">
      <c r="A12" s="70"/>
      <c r="B12" s="70"/>
      <c r="C12" s="72"/>
      <c r="D12" s="72"/>
      <c r="E12" s="72"/>
      <c r="F12" s="70"/>
      <c r="G12" s="70"/>
      <c r="H12" s="70"/>
      <c r="I12" s="70"/>
      <c r="J12" s="70"/>
      <c r="K12" s="70"/>
      <c r="L12" s="70"/>
      <c r="M12" s="70"/>
      <c r="N12" s="70"/>
      <c r="O12" s="70"/>
      <c r="P12" s="70"/>
      <c r="Q12" s="70"/>
      <c r="R12" s="70"/>
      <c r="S12" s="70"/>
      <c r="T12" s="70"/>
      <c r="U12" s="70"/>
      <c r="V12" s="73"/>
      <c r="W12" s="73"/>
      <c r="X12" s="73"/>
      <c r="Y12" s="73"/>
      <c r="Z12" s="73"/>
      <c r="AA12" s="74"/>
      <c r="AB12" s="73"/>
      <c r="AC12" s="73"/>
      <c r="AD12" s="73"/>
      <c r="AE12" s="73"/>
      <c r="AF12" s="73"/>
      <c r="AG12" s="70"/>
      <c r="AH12" s="70"/>
      <c r="AI12" s="70"/>
      <c r="AJ12" s="70"/>
      <c r="AK12" s="70"/>
      <c r="AL12" s="70"/>
    </row>
    <row r="13" spans="1:38" s="71" customFormat="1" ht="15" customHeight="1" x14ac:dyDescent="0.4">
      <c r="A13" s="70"/>
      <c r="B13" s="548" t="s">
        <v>173</v>
      </c>
      <c r="C13" s="565"/>
      <c r="D13" s="565"/>
      <c r="E13" s="565"/>
      <c r="F13" s="70" t="s">
        <v>171</v>
      </c>
      <c r="G13" s="549" t="str">
        <f>完了実績報告書書データシート!D52&amp;" "&amp;完了実績報告書書データシート!F52&amp;" "&amp;完了実績報告書書データシート!G52&amp;" "&amp;完了実績報告書書データシート!H52</f>
        <v xml:space="preserve">   </v>
      </c>
      <c r="H13" s="549"/>
      <c r="I13" s="549"/>
      <c r="J13" s="549"/>
      <c r="K13" s="549"/>
      <c r="L13" s="549"/>
      <c r="M13" s="549"/>
      <c r="N13" s="549"/>
      <c r="O13" s="549"/>
      <c r="P13" s="549"/>
      <c r="Q13" s="549"/>
      <c r="R13" s="109"/>
      <c r="S13" s="70"/>
      <c r="T13" s="70"/>
      <c r="U13" s="70"/>
      <c r="V13" s="70"/>
      <c r="W13" s="70"/>
      <c r="X13" s="70"/>
      <c r="Y13" s="70"/>
      <c r="Z13" s="70"/>
      <c r="AA13" s="70"/>
      <c r="AB13" s="70"/>
      <c r="AC13" s="70"/>
      <c r="AD13" s="70"/>
      <c r="AE13" s="70"/>
      <c r="AF13" s="70"/>
      <c r="AG13" s="70"/>
      <c r="AH13" s="70"/>
      <c r="AI13" s="70"/>
      <c r="AJ13" s="70"/>
      <c r="AK13" s="70"/>
      <c r="AL13" s="70"/>
    </row>
    <row r="14" spans="1:38" s="71" customFormat="1" ht="15" customHeight="1" x14ac:dyDescent="0.4">
      <c r="A14" s="70"/>
      <c r="B14" s="70"/>
      <c r="C14" s="72"/>
      <c r="D14" s="72"/>
      <c r="E14" s="72"/>
      <c r="F14" s="70"/>
      <c r="G14" s="70"/>
      <c r="H14" s="75"/>
      <c r="I14" s="75"/>
      <c r="J14" s="75"/>
      <c r="K14" s="75"/>
      <c r="L14" s="75"/>
      <c r="M14" s="75"/>
      <c r="N14" s="70"/>
      <c r="O14" s="70"/>
      <c r="P14" s="70"/>
      <c r="Q14" s="70"/>
      <c r="R14" s="70"/>
      <c r="S14" s="70"/>
      <c r="T14" s="70"/>
      <c r="U14" s="70"/>
      <c r="V14" s="73"/>
      <c r="W14" s="73"/>
      <c r="X14" s="73"/>
      <c r="Y14" s="73"/>
      <c r="Z14" s="73"/>
      <c r="AA14" s="74"/>
      <c r="AB14" s="73"/>
      <c r="AC14" s="73"/>
      <c r="AD14" s="73"/>
      <c r="AE14" s="73"/>
      <c r="AF14" s="73"/>
      <c r="AG14" s="70"/>
      <c r="AH14" s="70"/>
      <c r="AI14" s="70"/>
      <c r="AJ14" s="70"/>
      <c r="AK14" s="70"/>
      <c r="AL14" s="70"/>
    </row>
    <row r="15" spans="1:38" s="71" customFormat="1" ht="15" customHeight="1" x14ac:dyDescent="0.4">
      <c r="A15" s="70"/>
      <c r="B15" s="548" t="s">
        <v>174</v>
      </c>
      <c r="C15" s="548"/>
      <c r="D15" s="548"/>
      <c r="E15" s="548"/>
      <c r="F15" s="70" t="s">
        <v>171</v>
      </c>
      <c r="G15" s="549" t="str">
        <f>IF(完了実績報告書書データシート!D11="リース",完了実績報告書書データシート!D26,"")&amp;" 様"</f>
        <v xml:space="preserve"> 様</v>
      </c>
      <c r="H15" s="549"/>
      <c r="I15" s="549"/>
      <c r="J15" s="549"/>
      <c r="K15" s="549"/>
      <c r="L15" s="549"/>
      <c r="M15" s="549"/>
      <c r="N15" s="549"/>
      <c r="O15" s="549"/>
      <c r="P15" s="549"/>
      <c r="Q15" s="549"/>
      <c r="R15" s="549"/>
      <c r="S15" s="549"/>
      <c r="T15" s="549"/>
      <c r="U15" s="549"/>
      <c r="V15" s="549"/>
      <c r="W15" s="549"/>
      <c r="X15" s="549"/>
      <c r="Y15" s="549"/>
      <c r="Z15" s="549"/>
      <c r="AA15" s="549"/>
      <c r="AB15" s="549"/>
      <c r="AC15" s="549"/>
      <c r="AD15" s="549"/>
      <c r="AE15" s="76"/>
      <c r="AF15" s="76"/>
      <c r="AG15" s="70"/>
      <c r="AH15" s="70"/>
      <c r="AI15" s="70"/>
      <c r="AJ15" s="70"/>
      <c r="AK15" s="70"/>
      <c r="AL15" s="70"/>
    </row>
    <row r="16" spans="1:38" s="71" customFormat="1" ht="15" customHeight="1" x14ac:dyDescent="0.4">
      <c r="A16" s="70"/>
      <c r="B16" s="70"/>
      <c r="C16" s="70"/>
      <c r="D16" s="70"/>
      <c r="E16" s="70"/>
      <c r="F16" s="70"/>
      <c r="G16" s="70"/>
      <c r="H16" s="70"/>
      <c r="I16" s="70"/>
      <c r="J16" s="70"/>
      <c r="K16" s="70"/>
      <c r="L16" s="70"/>
      <c r="M16" s="70"/>
      <c r="N16" s="70"/>
      <c r="O16" s="70"/>
      <c r="P16" s="70"/>
      <c r="Q16" s="70"/>
      <c r="R16" s="70"/>
      <c r="S16" s="70"/>
      <c r="T16" s="70"/>
      <c r="U16" s="70"/>
      <c r="V16" s="73"/>
      <c r="W16" s="73"/>
      <c r="X16" s="73"/>
      <c r="Y16" s="73"/>
      <c r="Z16" s="77"/>
      <c r="AA16" s="77"/>
      <c r="AB16" s="77"/>
      <c r="AC16" s="78"/>
      <c r="AD16" s="76"/>
      <c r="AE16" s="76"/>
      <c r="AF16" s="76"/>
      <c r="AG16" s="70"/>
      <c r="AH16" s="70"/>
      <c r="AI16" s="70"/>
      <c r="AJ16" s="70"/>
      <c r="AK16" s="70"/>
      <c r="AL16" s="70"/>
    </row>
    <row r="17" spans="1:38" s="71" customFormat="1" ht="15" customHeight="1" x14ac:dyDescent="0.4">
      <c r="A17" s="70"/>
      <c r="B17" s="548" t="s">
        <v>175</v>
      </c>
      <c r="C17" s="548"/>
      <c r="D17" s="548"/>
      <c r="E17" s="548"/>
      <c r="F17" s="70" t="s">
        <v>171</v>
      </c>
      <c r="G17" s="550"/>
      <c r="H17" s="550"/>
      <c r="I17" s="550"/>
      <c r="J17" s="550"/>
      <c r="K17" s="551" t="s">
        <v>176</v>
      </c>
      <c r="L17" s="551"/>
      <c r="M17" s="70"/>
      <c r="N17" s="70"/>
      <c r="O17" s="70"/>
      <c r="P17" s="70"/>
      <c r="Q17" s="70"/>
      <c r="R17" s="70"/>
      <c r="S17" s="70"/>
      <c r="T17" s="70"/>
      <c r="U17" s="70"/>
      <c r="V17" s="73"/>
      <c r="W17" s="73"/>
      <c r="X17" s="73"/>
      <c r="Y17" s="73"/>
      <c r="Z17" s="77"/>
      <c r="AA17" s="77"/>
      <c r="AB17" s="77"/>
      <c r="AC17" s="78"/>
      <c r="AD17" s="76"/>
      <c r="AE17" s="76"/>
      <c r="AF17" s="76"/>
      <c r="AG17" s="70"/>
      <c r="AH17" s="70"/>
      <c r="AI17" s="70"/>
      <c r="AJ17" s="70"/>
      <c r="AK17" s="70"/>
      <c r="AL17" s="70"/>
    </row>
    <row r="18" spans="1:38" ht="53.25" customHeight="1" x14ac:dyDescent="0.4">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row>
    <row r="19" spans="1:38" ht="18.75" customHeight="1" thickBot="1" x14ac:dyDescent="0.4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79" t="s">
        <v>177</v>
      </c>
      <c r="AG19" s="65"/>
      <c r="AH19" s="65"/>
      <c r="AI19" s="65"/>
      <c r="AJ19" s="65"/>
      <c r="AK19" s="65"/>
      <c r="AL19" s="65"/>
    </row>
    <row r="20" spans="1:38" ht="30" customHeight="1" thickBot="1" x14ac:dyDescent="0.45">
      <c r="A20" s="65"/>
      <c r="B20" s="65"/>
      <c r="C20" s="500" t="s">
        <v>178</v>
      </c>
      <c r="D20" s="504"/>
      <c r="E20" s="504"/>
      <c r="F20" s="504"/>
      <c r="G20" s="504"/>
      <c r="H20" s="505"/>
      <c r="I20" s="554" t="s">
        <v>179</v>
      </c>
      <c r="J20" s="504"/>
      <c r="K20" s="504"/>
      <c r="L20" s="504"/>
      <c r="M20" s="504"/>
      <c r="N20" s="504"/>
      <c r="O20" s="504"/>
      <c r="P20" s="505"/>
      <c r="Q20" s="554" t="s">
        <v>180</v>
      </c>
      <c r="R20" s="504"/>
      <c r="S20" s="504"/>
      <c r="T20" s="504"/>
      <c r="U20" s="504"/>
      <c r="V20" s="504"/>
      <c r="W20" s="504"/>
      <c r="X20" s="505"/>
      <c r="Y20" s="504" t="s">
        <v>181</v>
      </c>
      <c r="Z20" s="504"/>
      <c r="AA20" s="504"/>
      <c r="AB20" s="504"/>
      <c r="AC20" s="504"/>
      <c r="AD20" s="504"/>
      <c r="AE20" s="504"/>
      <c r="AF20" s="555"/>
      <c r="AG20" s="65"/>
      <c r="AH20" s="65"/>
      <c r="AI20" s="65"/>
      <c r="AJ20" s="65"/>
      <c r="AK20" s="65"/>
      <c r="AL20" s="65"/>
    </row>
    <row r="21" spans="1:38" ht="29.25" customHeight="1" x14ac:dyDescent="0.4">
      <c r="A21" s="65"/>
      <c r="B21" s="65"/>
      <c r="C21" s="523" t="s">
        <v>182</v>
      </c>
      <c r="D21" s="524"/>
      <c r="E21" s="524"/>
      <c r="F21" s="524"/>
      <c r="G21" s="524"/>
      <c r="H21" s="525"/>
      <c r="I21" s="80"/>
      <c r="J21" s="547" t="str">
        <f>IF(完了実績報告書書データシート!D11="リース",完了実績報告書書データシート!D65,"")</f>
        <v/>
      </c>
      <c r="K21" s="547"/>
      <c r="L21" s="547"/>
      <c r="M21" s="547"/>
      <c r="N21" s="547"/>
      <c r="O21" s="547"/>
      <c r="P21" s="81"/>
      <c r="Q21" s="82"/>
      <c r="R21" s="547" t="str">
        <f>J21</f>
        <v/>
      </c>
      <c r="S21" s="547"/>
      <c r="T21" s="547"/>
      <c r="U21" s="547"/>
      <c r="V21" s="547"/>
      <c r="W21" s="547"/>
      <c r="X21" s="83"/>
      <c r="Y21" s="552"/>
      <c r="Z21" s="527"/>
      <c r="AA21" s="527"/>
      <c r="AB21" s="527"/>
      <c r="AC21" s="527"/>
      <c r="AD21" s="527"/>
      <c r="AE21" s="527"/>
      <c r="AF21" s="553"/>
      <c r="AG21" s="65"/>
      <c r="AH21" s="65"/>
      <c r="AI21" s="65"/>
      <c r="AJ21" s="65"/>
      <c r="AK21" s="65"/>
      <c r="AL21" s="65"/>
    </row>
    <row r="22" spans="1:38" ht="29.25" customHeight="1" x14ac:dyDescent="0.4">
      <c r="A22" s="65"/>
      <c r="B22" s="65"/>
      <c r="C22" s="510" t="s">
        <v>183</v>
      </c>
      <c r="D22" s="511"/>
      <c r="E22" s="511"/>
      <c r="F22" s="511"/>
      <c r="G22" s="511"/>
      <c r="H22" s="512"/>
      <c r="I22" s="84"/>
      <c r="P22" s="85"/>
      <c r="Q22" s="84" t="s">
        <v>184</v>
      </c>
      <c r="R22" s="513"/>
      <c r="S22" s="513"/>
      <c r="T22" s="513"/>
      <c r="U22" s="513"/>
      <c r="V22" s="513"/>
      <c r="W22" s="513"/>
      <c r="X22" s="85"/>
      <c r="Y22" s="537"/>
      <c r="Z22" s="538"/>
      <c r="AA22" s="538"/>
      <c r="AB22" s="538"/>
      <c r="AC22" s="538"/>
      <c r="AD22" s="538"/>
      <c r="AE22" s="538"/>
      <c r="AF22" s="539"/>
      <c r="AG22" s="65"/>
      <c r="AH22" s="65"/>
      <c r="AI22" s="65"/>
      <c r="AJ22" s="65"/>
      <c r="AK22" s="65"/>
      <c r="AL22" s="65"/>
    </row>
    <row r="23" spans="1:38" ht="29.25" customHeight="1" thickBot="1" x14ac:dyDescent="0.45">
      <c r="A23" s="65"/>
      <c r="B23" s="65"/>
      <c r="C23" s="544" t="s">
        <v>185</v>
      </c>
      <c r="D23" s="545"/>
      <c r="E23" s="545"/>
      <c r="F23" s="545"/>
      <c r="G23" s="545"/>
      <c r="H23" s="546"/>
      <c r="I23" s="86"/>
      <c r="J23" s="540" t="str">
        <f>IFERROR(J21,"")</f>
        <v/>
      </c>
      <c r="K23" s="540"/>
      <c r="L23" s="540"/>
      <c r="M23" s="540"/>
      <c r="N23" s="540"/>
      <c r="O23" s="540"/>
      <c r="P23" s="87"/>
      <c r="Q23" s="86"/>
      <c r="R23" s="540" t="str">
        <f>IFERROR(R21-R22,"")</f>
        <v/>
      </c>
      <c r="S23" s="540"/>
      <c r="T23" s="540"/>
      <c r="U23" s="540"/>
      <c r="V23" s="540"/>
      <c r="W23" s="540"/>
      <c r="X23" s="87"/>
      <c r="Y23" s="541"/>
      <c r="Z23" s="542"/>
      <c r="AA23" s="542"/>
      <c r="AB23" s="542"/>
      <c r="AC23" s="542"/>
      <c r="AD23" s="542"/>
      <c r="AE23" s="542"/>
      <c r="AF23" s="543"/>
      <c r="AG23" s="65"/>
      <c r="AH23" s="65"/>
      <c r="AI23" s="65"/>
      <c r="AJ23" s="88"/>
      <c r="AK23" s="65"/>
      <c r="AL23" s="65"/>
    </row>
    <row r="24" spans="1:38" ht="29.25" customHeight="1" x14ac:dyDescent="0.4">
      <c r="A24" s="65"/>
      <c r="B24" s="65"/>
      <c r="C24" s="523" t="s">
        <v>186</v>
      </c>
      <c r="D24" s="524"/>
      <c r="E24" s="524"/>
      <c r="F24" s="524"/>
      <c r="G24" s="524"/>
      <c r="H24" s="525"/>
      <c r="I24" s="80"/>
      <c r="J24" s="526"/>
      <c r="K24" s="526"/>
      <c r="L24" s="526"/>
      <c r="M24" s="526"/>
      <c r="N24" s="526"/>
      <c r="O24" s="526"/>
      <c r="P24" s="89"/>
      <c r="Q24" s="90"/>
      <c r="R24" s="526"/>
      <c r="S24" s="526"/>
      <c r="T24" s="526"/>
      <c r="U24" s="526"/>
      <c r="V24" s="526"/>
      <c r="W24" s="526"/>
      <c r="X24" s="83"/>
      <c r="Y24" s="527"/>
      <c r="Z24" s="528"/>
      <c r="AA24" s="528"/>
      <c r="AB24" s="528"/>
      <c r="AC24" s="528"/>
      <c r="AD24" s="528"/>
      <c r="AE24" s="528"/>
      <c r="AF24" s="529"/>
      <c r="AG24" s="65"/>
      <c r="AH24" s="65"/>
      <c r="AI24" s="65"/>
      <c r="AJ24" s="88"/>
      <c r="AK24" s="65"/>
      <c r="AL24" s="65"/>
    </row>
    <row r="25" spans="1:38" ht="29.25" customHeight="1" x14ac:dyDescent="0.4">
      <c r="A25" s="65"/>
      <c r="B25" s="65"/>
      <c r="C25" s="533" t="s">
        <v>187</v>
      </c>
      <c r="D25" s="534"/>
      <c r="E25" s="534"/>
      <c r="F25" s="534"/>
      <c r="G25" s="534"/>
      <c r="H25" s="535"/>
      <c r="I25" s="91"/>
      <c r="J25" s="536"/>
      <c r="K25" s="536"/>
      <c r="L25" s="536"/>
      <c r="M25" s="536"/>
      <c r="N25" s="536"/>
      <c r="O25" s="536"/>
      <c r="P25" s="92"/>
      <c r="Q25" s="93"/>
      <c r="R25" s="536"/>
      <c r="S25" s="536"/>
      <c r="T25" s="536"/>
      <c r="U25" s="536"/>
      <c r="V25" s="536"/>
      <c r="W25" s="536"/>
      <c r="X25" s="94"/>
      <c r="Y25" s="530"/>
      <c r="Z25" s="531"/>
      <c r="AA25" s="531"/>
      <c r="AB25" s="531"/>
      <c r="AC25" s="531"/>
      <c r="AD25" s="531"/>
      <c r="AE25" s="531"/>
      <c r="AF25" s="532"/>
      <c r="AG25" s="65"/>
      <c r="AH25" s="65"/>
      <c r="AI25" s="65"/>
      <c r="AJ25" s="65"/>
      <c r="AK25" s="65"/>
      <c r="AL25" s="65"/>
    </row>
    <row r="26" spans="1:38" ht="29.25" customHeight="1" thickBot="1" x14ac:dyDescent="0.45">
      <c r="A26" s="65"/>
      <c r="B26" s="65"/>
      <c r="C26" s="510" t="s">
        <v>188</v>
      </c>
      <c r="D26" s="511"/>
      <c r="E26" s="511"/>
      <c r="F26" s="511"/>
      <c r="G26" s="511"/>
      <c r="H26" s="512"/>
      <c r="I26" s="84"/>
      <c r="J26" s="513">
        <f>SUM(J24:O25)</f>
        <v>0</v>
      </c>
      <c r="K26" s="513"/>
      <c r="L26" s="513"/>
      <c r="M26" s="513"/>
      <c r="N26" s="513"/>
      <c r="O26" s="513"/>
      <c r="P26" s="85"/>
      <c r="Q26" s="84"/>
      <c r="R26" s="513">
        <f>SUM(R24:W25)</f>
        <v>0</v>
      </c>
      <c r="S26" s="513"/>
      <c r="T26" s="513"/>
      <c r="U26" s="513"/>
      <c r="V26" s="513"/>
      <c r="W26" s="513"/>
      <c r="X26" s="85"/>
      <c r="Y26" s="514"/>
      <c r="Z26" s="515"/>
      <c r="AA26" s="515"/>
      <c r="AB26" s="515"/>
      <c r="AC26" s="515"/>
      <c r="AD26" s="515"/>
      <c r="AE26" s="515"/>
      <c r="AF26" s="516"/>
      <c r="AG26" s="65"/>
      <c r="AH26" s="65"/>
      <c r="AI26" s="65"/>
      <c r="AJ26" s="65"/>
      <c r="AK26" s="65"/>
      <c r="AL26" s="65"/>
    </row>
    <row r="27" spans="1:38" ht="29.25" customHeight="1" thickBot="1" x14ac:dyDescent="0.45">
      <c r="A27" s="65"/>
      <c r="B27" s="65"/>
      <c r="C27" s="500" t="s">
        <v>189</v>
      </c>
      <c r="D27" s="504"/>
      <c r="E27" s="504"/>
      <c r="F27" s="504"/>
      <c r="G27" s="504"/>
      <c r="H27" s="505"/>
      <c r="I27" s="95" t="s">
        <v>184</v>
      </c>
      <c r="J27" s="506"/>
      <c r="K27" s="506"/>
      <c r="L27" s="506"/>
      <c r="M27" s="506"/>
      <c r="N27" s="506"/>
      <c r="O27" s="506"/>
      <c r="P27" s="96"/>
      <c r="Q27" s="95" t="s">
        <v>184</v>
      </c>
      <c r="R27" s="506"/>
      <c r="S27" s="506"/>
      <c r="T27" s="506"/>
      <c r="U27" s="506"/>
      <c r="V27" s="506"/>
      <c r="W27" s="506"/>
      <c r="X27" s="96"/>
      <c r="Y27" s="517"/>
      <c r="Z27" s="518"/>
      <c r="AA27" s="518"/>
      <c r="AB27" s="518"/>
      <c r="AC27" s="518"/>
      <c r="AD27" s="518"/>
      <c r="AE27" s="518"/>
      <c r="AF27" s="519"/>
      <c r="AG27" s="65"/>
      <c r="AH27" s="65"/>
      <c r="AI27" s="65"/>
      <c r="AJ27" s="65"/>
      <c r="AK27" s="65"/>
      <c r="AL27" s="65"/>
    </row>
    <row r="28" spans="1:38" ht="29.25" customHeight="1" thickBot="1" x14ac:dyDescent="0.45">
      <c r="A28" s="65"/>
      <c r="B28" s="65"/>
      <c r="C28" s="500" t="s">
        <v>190</v>
      </c>
      <c r="D28" s="504"/>
      <c r="E28" s="504"/>
      <c r="F28" s="504"/>
      <c r="G28" s="504"/>
      <c r="H28" s="505"/>
      <c r="I28" s="95"/>
      <c r="J28" s="507" t="str">
        <f>IFERROR((J23+J26-J27),"")</f>
        <v/>
      </c>
      <c r="K28" s="507"/>
      <c r="L28" s="507"/>
      <c r="M28" s="507"/>
      <c r="N28" s="507"/>
      <c r="O28" s="507"/>
      <c r="P28" s="96"/>
      <c r="Q28" s="95"/>
      <c r="R28" s="507" t="str">
        <f>IFERROR((R23+R26-R27),"")</f>
        <v/>
      </c>
      <c r="S28" s="507"/>
      <c r="T28" s="507"/>
      <c r="U28" s="507"/>
      <c r="V28" s="507"/>
      <c r="W28" s="507"/>
      <c r="X28" s="96"/>
      <c r="Y28" s="97" t="s">
        <v>191</v>
      </c>
      <c r="Z28" s="508" t="str">
        <f>IFERROR(J28-R28,"")</f>
        <v/>
      </c>
      <c r="AA28" s="508"/>
      <c r="AB28" s="508"/>
      <c r="AC28" s="508"/>
      <c r="AD28" s="508"/>
      <c r="AE28" s="508"/>
      <c r="AF28" s="509"/>
      <c r="AG28" s="65"/>
      <c r="AH28" s="65"/>
      <c r="AI28" s="65"/>
      <c r="AJ28" s="65"/>
      <c r="AK28" s="65"/>
      <c r="AL28" s="65"/>
    </row>
    <row r="29" spans="1:38" ht="29.25" customHeight="1" thickBot="1" x14ac:dyDescent="0.45">
      <c r="A29" s="65"/>
      <c r="B29" s="65"/>
      <c r="C29" s="500" t="s">
        <v>192</v>
      </c>
      <c r="D29" s="501"/>
      <c r="E29" s="501"/>
      <c r="F29" s="501"/>
      <c r="G29" s="501"/>
      <c r="H29" s="502"/>
      <c r="I29" s="95"/>
      <c r="J29" s="503" t="e">
        <f>J28/G17</f>
        <v>#VALUE!</v>
      </c>
      <c r="K29" s="503"/>
      <c r="L29" s="503"/>
      <c r="M29" s="503"/>
      <c r="N29" s="503"/>
      <c r="O29" s="503"/>
      <c r="P29" s="96"/>
      <c r="Q29" s="98"/>
      <c r="R29" s="503" t="e">
        <f>R28/G17</f>
        <v>#VALUE!</v>
      </c>
      <c r="S29" s="503"/>
      <c r="T29" s="503"/>
      <c r="U29" s="503"/>
      <c r="V29" s="503"/>
      <c r="W29" s="503"/>
      <c r="X29" s="99"/>
      <c r="Y29" s="520"/>
      <c r="Z29" s="521"/>
      <c r="AA29" s="521"/>
      <c r="AB29" s="521"/>
      <c r="AC29" s="521"/>
      <c r="AD29" s="521"/>
      <c r="AE29" s="521"/>
      <c r="AF29" s="522"/>
      <c r="AG29" s="65"/>
      <c r="AH29" s="65"/>
      <c r="AI29" s="65"/>
      <c r="AJ29" s="65"/>
      <c r="AK29" s="65"/>
      <c r="AL29" s="65"/>
    </row>
    <row r="30" spans="1:38" ht="6.75" customHeight="1" x14ac:dyDescent="0.4">
      <c r="A30" s="65"/>
      <c r="B30" s="65"/>
      <c r="C30" s="100"/>
      <c r="D30" s="100"/>
      <c r="E30" s="100"/>
      <c r="F30" s="100"/>
      <c r="G30" s="100"/>
      <c r="H30" s="100"/>
      <c r="I30" s="101"/>
      <c r="J30" s="102"/>
      <c r="K30" s="102"/>
      <c r="L30" s="102"/>
      <c r="M30" s="102"/>
      <c r="N30" s="102"/>
      <c r="O30" s="102"/>
      <c r="P30" s="102"/>
      <c r="Q30" s="103"/>
      <c r="R30" s="102"/>
      <c r="S30" s="102"/>
      <c r="T30" s="102"/>
      <c r="U30" s="102"/>
      <c r="V30" s="102"/>
      <c r="W30" s="102"/>
      <c r="X30" s="104"/>
      <c r="Y30" s="105"/>
      <c r="Z30" s="106"/>
      <c r="AA30" s="106"/>
      <c r="AB30" s="106"/>
      <c r="AC30" s="106"/>
      <c r="AD30" s="106"/>
      <c r="AE30" s="106"/>
      <c r="AF30" s="106"/>
      <c r="AG30" s="65"/>
      <c r="AH30" s="65"/>
      <c r="AI30" s="65"/>
      <c r="AJ30" s="65"/>
      <c r="AK30" s="65"/>
      <c r="AL30" s="65"/>
    </row>
    <row r="31" spans="1:38" ht="15.75" customHeight="1" x14ac:dyDescent="0.4">
      <c r="A31" s="65"/>
      <c r="B31" s="65"/>
      <c r="C31" s="107" t="s">
        <v>193</v>
      </c>
      <c r="D31" s="100"/>
      <c r="E31" s="100"/>
      <c r="F31" s="100"/>
      <c r="G31" s="100"/>
      <c r="H31" s="100"/>
      <c r="I31" s="101"/>
      <c r="J31" s="102"/>
      <c r="K31" s="102"/>
      <c r="L31" s="102"/>
      <c r="M31" s="102"/>
      <c r="N31" s="102"/>
      <c r="O31" s="102"/>
      <c r="P31" s="102"/>
      <c r="Q31" s="103"/>
      <c r="R31" s="102"/>
      <c r="S31" s="102"/>
      <c r="T31" s="102"/>
      <c r="U31" s="102"/>
      <c r="V31" s="102"/>
      <c r="W31" s="102"/>
      <c r="X31" s="104"/>
      <c r="Y31" s="105"/>
      <c r="Z31" s="106"/>
      <c r="AA31" s="106"/>
      <c r="AB31" s="106"/>
      <c r="AC31" s="106"/>
      <c r="AD31" s="106"/>
      <c r="AE31" s="106"/>
      <c r="AF31" s="106"/>
      <c r="AG31" s="65"/>
      <c r="AH31" s="65"/>
      <c r="AI31" s="65"/>
      <c r="AJ31" s="65"/>
      <c r="AK31" s="65"/>
      <c r="AL31" s="65"/>
    </row>
    <row r="32" spans="1:38" ht="29.25" customHeight="1" x14ac:dyDescent="0.4">
      <c r="A32" s="65"/>
      <c r="B32" s="65"/>
      <c r="C32" s="107"/>
      <c r="D32" s="100"/>
      <c r="E32" s="100"/>
      <c r="F32" s="100"/>
      <c r="G32" s="100"/>
      <c r="H32" s="100"/>
      <c r="I32" s="101"/>
      <c r="J32" s="102"/>
      <c r="K32" s="102"/>
      <c r="L32" s="102"/>
      <c r="M32" s="102"/>
      <c r="N32" s="102"/>
      <c r="O32" s="102"/>
      <c r="P32" s="102"/>
      <c r="Q32" s="103"/>
      <c r="R32" s="102"/>
      <c r="S32" s="102"/>
      <c r="T32" s="102"/>
      <c r="U32" s="102"/>
      <c r="V32" s="102"/>
      <c r="W32" s="102"/>
      <c r="X32" s="104"/>
      <c r="Y32" s="105"/>
      <c r="Z32" s="106"/>
      <c r="AA32" s="106"/>
      <c r="AB32" s="106"/>
      <c r="AC32" s="106"/>
      <c r="AD32" s="106"/>
      <c r="AE32" s="106"/>
      <c r="AF32" s="106"/>
      <c r="AG32" s="65"/>
      <c r="AH32" s="65"/>
      <c r="AI32" s="65"/>
      <c r="AJ32" s="65"/>
      <c r="AK32" s="65"/>
      <c r="AL32" s="65"/>
    </row>
    <row r="33" spans="3:25" ht="12.75" thickBot="1" x14ac:dyDescent="0.45"/>
    <row r="34" spans="3:25" ht="12.75" thickBot="1" x14ac:dyDescent="0.45">
      <c r="C34" s="67" t="s">
        <v>194</v>
      </c>
      <c r="K34" s="497" t="e">
        <f>J29*G17</f>
        <v>#VALUE!</v>
      </c>
      <c r="L34" s="498"/>
      <c r="M34" s="498"/>
      <c r="N34" s="498"/>
      <c r="O34" s="499"/>
      <c r="S34" s="497" t="e">
        <f>R29*G17</f>
        <v>#VALUE!</v>
      </c>
      <c r="T34" s="498"/>
      <c r="U34" s="498"/>
      <c r="V34" s="498"/>
      <c r="W34" s="499"/>
      <c r="Y34" s="67" t="s">
        <v>195</v>
      </c>
    </row>
    <row r="35" spans="3:25" x14ac:dyDescent="0.4">
      <c r="C35" s="108" t="s">
        <v>196</v>
      </c>
    </row>
  </sheetData>
  <sheetProtection selectLockedCells="1"/>
  <mergeCells count="59">
    <mergeCell ref="B9:E9"/>
    <mergeCell ref="G9:P9"/>
    <mergeCell ref="B11:E11"/>
    <mergeCell ref="B13:E13"/>
    <mergeCell ref="G11:I11"/>
    <mergeCell ref="K11:N11"/>
    <mergeCell ref="G13:Q13"/>
    <mergeCell ref="AA1:AF1"/>
    <mergeCell ref="D3:AD3"/>
    <mergeCell ref="C4:AF4"/>
    <mergeCell ref="U5:Y5"/>
    <mergeCell ref="N7:R7"/>
    <mergeCell ref="S7:AD7"/>
    <mergeCell ref="C21:H21"/>
    <mergeCell ref="J21:O21"/>
    <mergeCell ref="R21:W21"/>
    <mergeCell ref="B15:E15"/>
    <mergeCell ref="G15:AD15"/>
    <mergeCell ref="B17:E17"/>
    <mergeCell ref="G17:J17"/>
    <mergeCell ref="K17:L17"/>
    <mergeCell ref="Y21:AF21"/>
    <mergeCell ref="C20:H20"/>
    <mergeCell ref="I20:P20"/>
    <mergeCell ref="Q20:X20"/>
    <mergeCell ref="Y20:AF20"/>
    <mergeCell ref="C22:H22"/>
    <mergeCell ref="R22:W22"/>
    <mergeCell ref="Y22:AF22"/>
    <mergeCell ref="R23:W23"/>
    <mergeCell ref="Y23:AF23"/>
    <mergeCell ref="C23:H23"/>
    <mergeCell ref="J23:O23"/>
    <mergeCell ref="C24:H24"/>
    <mergeCell ref="J24:O24"/>
    <mergeCell ref="R24:W24"/>
    <mergeCell ref="Y24:AF24"/>
    <mergeCell ref="Y25:AF25"/>
    <mergeCell ref="C25:H25"/>
    <mergeCell ref="J25:O25"/>
    <mergeCell ref="R25:W25"/>
    <mergeCell ref="Z28:AF28"/>
    <mergeCell ref="R29:W29"/>
    <mergeCell ref="C26:H26"/>
    <mergeCell ref="J26:O26"/>
    <mergeCell ref="R26:W26"/>
    <mergeCell ref="Y26:AF26"/>
    <mergeCell ref="Y27:AF27"/>
    <mergeCell ref="Y29:AF29"/>
    <mergeCell ref="K34:O34"/>
    <mergeCell ref="S34:W34"/>
    <mergeCell ref="C29:H29"/>
    <mergeCell ref="J29:O29"/>
    <mergeCell ref="C27:H27"/>
    <mergeCell ref="J27:O27"/>
    <mergeCell ref="R27:W27"/>
    <mergeCell ref="C28:H28"/>
    <mergeCell ref="J28:O28"/>
    <mergeCell ref="R28:W28"/>
  </mergeCells>
  <phoneticPr fontId="1"/>
  <pageMargins left="0.55118110236220474" right="0.35433070866141736" top="0.62992125984251968" bottom="0.43307086614173229" header="0.27559055118110237"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E62C5-305F-4B6C-9221-DD63380C121E}">
  <sheetPr>
    <tabColor rgb="FF7030A0"/>
    <pageSetUpPr fitToPage="1"/>
  </sheetPr>
  <dimension ref="A1:AL36"/>
  <sheetViews>
    <sheetView showZeros="0" view="pageBreakPreview" topLeftCell="A16" zoomScaleNormal="130" zoomScaleSheetLayoutView="100" workbookViewId="0">
      <selection activeCell="J29" sqref="J29:O30"/>
    </sheetView>
  </sheetViews>
  <sheetFormatPr defaultColWidth="2.625" defaultRowHeight="12" x14ac:dyDescent="0.4"/>
  <cols>
    <col min="1" max="1" width="0.875" style="67" customWidth="1"/>
    <col min="2" max="32" width="2.625" style="67" customWidth="1"/>
    <col min="33" max="173" width="1.625" style="67" customWidth="1"/>
    <col min="174" max="16384" width="2.625" style="67"/>
  </cols>
  <sheetData>
    <row r="1" spans="1:38" ht="17.25" customHeight="1" x14ac:dyDescent="0.4">
      <c r="A1" s="65"/>
      <c r="B1" s="65"/>
      <c r="C1" s="65"/>
      <c r="D1" s="65"/>
      <c r="E1" s="65"/>
      <c r="F1" s="65"/>
      <c r="G1" s="65"/>
      <c r="H1" s="65"/>
      <c r="I1" s="65"/>
      <c r="J1" s="65"/>
      <c r="K1" s="65"/>
      <c r="L1" s="65"/>
      <c r="M1" s="65"/>
      <c r="N1" s="65"/>
      <c r="O1" s="65"/>
      <c r="P1" s="65"/>
      <c r="Q1" s="65"/>
      <c r="R1" s="66"/>
      <c r="S1" s="65"/>
      <c r="T1" s="65"/>
      <c r="U1" s="65"/>
      <c r="V1" s="65"/>
      <c r="W1" s="65"/>
      <c r="X1" s="65"/>
      <c r="Y1" s="65"/>
      <c r="Z1" s="65"/>
      <c r="AA1" s="556"/>
      <c r="AB1" s="556"/>
      <c r="AC1" s="556"/>
      <c r="AD1" s="556"/>
      <c r="AE1" s="556"/>
      <c r="AF1" s="556"/>
      <c r="AG1" s="65"/>
      <c r="AH1" s="65"/>
      <c r="AI1" s="65"/>
      <c r="AJ1" s="65"/>
      <c r="AK1" s="65"/>
      <c r="AL1" s="65"/>
    </row>
    <row r="2" spans="1:38" ht="20.100000000000001" customHeight="1" x14ac:dyDescent="0.4">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row>
    <row r="3" spans="1:38" ht="20.100000000000001" customHeight="1" x14ac:dyDescent="0.4">
      <c r="A3" s="65"/>
      <c r="B3" s="65"/>
      <c r="C3" s="65"/>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65"/>
      <c r="AF3" s="65"/>
      <c r="AG3" s="65"/>
      <c r="AH3" s="65"/>
      <c r="AI3" s="65"/>
      <c r="AJ3" s="65"/>
      <c r="AK3" s="65"/>
      <c r="AL3" s="65"/>
    </row>
    <row r="4" spans="1:38" ht="17.25" x14ac:dyDescent="0.4">
      <c r="A4" s="65"/>
      <c r="B4" s="65"/>
      <c r="C4" s="558" t="s">
        <v>168</v>
      </c>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65"/>
      <c r="AH4" s="65"/>
      <c r="AI4" s="65"/>
      <c r="AJ4" s="65"/>
      <c r="AK4" s="65"/>
      <c r="AL4" s="65"/>
    </row>
    <row r="5" spans="1:38" ht="17.25" x14ac:dyDescent="0.4">
      <c r="A5" s="65"/>
      <c r="B5" s="65"/>
      <c r="C5" s="69"/>
      <c r="D5" s="65"/>
      <c r="E5" s="65"/>
      <c r="F5" s="65"/>
      <c r="G5" s="65"/>
      <c r="H5" s="65"/>
      <c r="I5" s="65"/>
      <c r="J5" s="65"/>
      <c r="K5" s="65"/>
      <c r="L5" s="65"/>
      <c r="M5" s="65"/>
      <c r="N5" s="65"/>
      <c r="O5" s="65"/>
      <c r="P5" s="65"/>
      <c r="Q5" s="65"/>
      <c r="R5" s="65"/>
      <c r="S5" s="65"/>
      <c r="T5" s="65"/>
      <c r="U5" s="560"/>
      <c r="V5" s="560"/>
      <c r="W5" s="560"/>
      <c r="X5" s="560"/>
      <c r="Y5" s="560"/>
      <c r="Z5" s="65"/>
      <c r="AA5" s="65"/>
      <c r="AB5" s="65"/>
      <c r="AC5" s="65"/>
      <c r="AD5" s="65"/>
      <c r="AE5" s="65"/>
      <c r="AF5" s="65"/>
      <c r="AG5" s="65"/>
      <c r="AH5" s="65"/>
      <c r="AI5" s="65"/>
      <c r="AJ5" s="65"/>
      <c r="AK5" s="65"/>
      <c r="AL5" s="65"/>
    </row>
    <row r="6" spans="1:38" ht="17.25" customHeight="1" x14ac:dyDescent="0.4">
      <c r="A6" s="65"/>
      <c r="B6" s="65"/>
      <c r="C6" s="69"/>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row>
    <row r="7" spans="1:38" ht="34.5" customHeight="1" x14ac:dyDescent="0.4">
      <c r="A7" s="65"/>
      <c r="B7" s="65"/>
      <c r="C7" s="69"/>
      <c r="D7" s="65"/>
      <c r="E7" s="65"/>
      <c r="F7" s="65"/>
      <c r="G7" s="65"/>
      <c r="H7" s="65"/>
      <c r="I7" s="65"/>
      <c r="J7" s="65"/>
      <c r="K7" s="65"/>
      <c r="L7" s="65"/>
      <c r="M7" s="65"/>
      <c r="N7" s="561" t="s">
        <v>169</v>
      </c>
      <c r="O7" s="562"/>
      <c r="P7" s="562"/>
      <c r="Q7" s="562"/>
      <c r="R7" s="562"/>
      <c r="S7" s="563" t="str">
        <f>IF(完了実績報告書書データシート!D11="リース",完了実績報告書書データシート!D20,"")</f>
        <v/>
      </c>
      <c r="T7" s="564"/>
      <c r="U7" s="564"/>
      <c r="V7" s="564"/>
      <c r="W7" s="564"/>
      <c r="X7" s="564"/>
      <c r="Y7" s="564"/>
      <c r="Z7" s="564"/>
      <c r="AA7" s="564"/>
      <c r="AB7" s="564"/>
      <c r="AC7" s="564"/>
      <c r="AD7" s="564"/>
      <c r="AE7" s="65"/>
      <c r="AF7" s="65"/>
      <c r="AG7" s="65"/>
      <c r="AH7" s="65"/>
      <c r="AI7" s="65"/>
      <c r="AJ7" s="65"/>
      <c r="AK7" s="65"/>
      <c r="AL7" s="65"/>
    </row>
    <row r="8" spans="1:38" ht="17.25" x14ac:dyDescent="0.4">
      <c r="A8" s="65"/>
      <c r="B8" s="65"/>
      <c r="C8" s="69"/>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row>
    <row r="9" spans="1:38" s="71" customFormat="1" ht="15" customHeight="1" x14ac:dyDescent="0.4">
      <c r="A9" s="70"/>
      <c r="B9" s="548" t="s">
        <v>170</v>
      </c>
      <c r="C9" s="565"/>
      <c r="D9" s="565"/>
      <c r="E9" s="565"/>
      <c r="F9" s="70" t="s">
        <v>171</v>
      </c>
      <c r="G9" s="566">
        <f>完了実績報告書書データシート!D60</f>
        <v>0</v>
      </c>
      <c r="H9" s="566"/>
      <c r="I9" s="566"/>
      <c r="J9" s="566"/>
      <c r="K9" s="566"/>
      <c r="L9" s="566"/>
      <c r="M9" s="566"/>
      <c r="N9" s="566"/>
      <c r="O9" s="566"/>
      <c r="P9" s="566"/>
      <c r="Q9" s="70"/>
      <c r="R9" s="70"/>
      <c r="S9" s="70"/>
      <c r="T9" s="70"/>
      <c r="U9" s="70"/>
      <c r="V9" s="70"/>
      <c r="W9" s="70"/>
      <c r="X9" s="70"/>
      <c r="Y9" s="70"/>
      <c r="Z9" s="70"/>
      <c r="AA9" s="70"/>
      <c r="AB9" s="70"/>
      <c r="AC9" s="70"/>
      <c r="AD9" s="70"/>
      <c r="AE9" s="70"/>
      <c r="AF9" s="70"/>
      <c r="AG9" s="70"/>
      <c r="AH9" s="70"/>
      <c r="AI9" s="70"/>
      <c r="AJ9" s="70"/>
      <c r="AK9" s="70"/>
      <c r="AL9" s="70"/>
    </row>
    <row r="10" spans="1:38" s="71" customFormat="1" ht="15" customHeight="1" x14ac:dyDescent="0.4">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row>
    <row r="11" spans="1:38" s="71" customFormat="1" ht="15" customHeight="1" x14ac:dyDescent="0.4">
      <c r="A11" s="70"/>
      <c r="B11" s="548" t="s">
        <v>172</v>
      </c>
      <c r="C11" s="565"/>
      <c r="D11" s="565"/>
      <c r="E11" s="565"/>
      <c r="F11" s="70" t="s">
        <v>171</v>
      </c>
      <c r="G11" s="567">
        <f>完了実績報告書書データシート!D57</f>
        <v>0</v>
      </c>
      <c r="H11" s="567"/>
      <c r="I11" s="567"/>
      <c r="J11" s="109" t="s">
        <v>31</v>
      </c>
      <c r="K11" s="567">
        <f>完了実績報告書書データシート!G57</f>
        <v>0</v>
      </c>
      <c r="L11" s="567"/>
      <c r="M11" s="567"/>
      <c r="N11" s="567"/>
      <c r="O11" s="109"/>
      <c r="P11" s="109"/>
      <c r="Q11" s="109"/>
      <c r="R11" s="109"/>
      <c r="S11" s="70"/>
      <c r="T11" s="70"/>
      <c r="U11" s="70"/>
      <c r="V11" s="70"/>
      <c r="W11" s="70"/>
      <c r="X11" s="70"/>
      <c r="Y11" s="70"/>
      <c r="Z11" s="70"/>
      <c r="AA11" s="70"/>
      <c r="AB11" s="70"/>
      <c r="AC11" s="70"/>
      <c r="AD11" s="70"/>
      <c r="AE11" s="70"/>
      <c r="AF11" s="70"/>
      <c r="AG11" s="70"/>
      <c r="AH11" s="70"/>
      <c r="AI11" s="70"/>
      <c r="AJ11" s="70"/>
      <c r="AK11" s="70"/>
      <c r="AL11" s="70"/>
    </row>
    <row r="12" spans="1:38" s="71" customFormat="1" ht="15" customHeight="1" x14ac:dyDescent="0.4">
      <c r="A12" s="70"/>
      <c r="B12" s="70"/>
      <c r="C12" s="72"/>
      <c r="D12" s="72"/>
      <c r="E12" s="72"/>
      <c r="F12" s="70"/>
      <c r="G12" s="70"/>
      <c r="H12" s="590"/>
      <c r="I12" s="590"/>
      <c r="J12" s="590"/>
      <c r="K12" s="590"/>
      <c r="L12" s="590"/>
      <c r="M12" s="590"/>
      <c r="N12" s="70"/>
      <c r="O12" s="70"/>
      <c r="P12" s="70"/>
      <c r="Q12" s="70"/>
      <c r="R12" s="70"/>
      <c r="S12" s="70"/>
      <c r="T12" s="70"/>
      <c r="U12" s="70"/>
      <c r="V12" s="73"/>
      <c r="W12" s="73"/>
      <c r="X12" s="73"/>
      <c r="Y12" s="73"/>
      <c r="Z12" s="73"/>
      <c r="AA12" s="74"/>
      <c r="AB12" s="73"/>
      <c r="AC12" s="73"/>
      <c r="AD12" s="73"/>
      <c r="AE12" s="73"/>
      <c r="AF12" s="73"/>
      <c r="AG12" s="70"/>
      <c r="AH12" s="70"/>
      <c r="AI12" s="70"/>
      <c r="AJ12" s="70"/>
      <c r="AK12" s="70"/>
      <c r="AL12" s="70"/>
    </row>
    <row r="13" spans="1:38" s="71" customFormat="1" ht="15" customHeight="1" x14ac:dyDescent="0.4">
      <c r="A13" s="70"/>
      <c r="B13" s="548" t="s">
        <v>173</v>
      </c>
      <c r="C13" s="565"/>
      <c r="D13" s="565"/>
      <c r="E13" s="565"/>
      <c r="F13" s="70" t="s">
        <v>171</v>
      </c>
      <c r="G13" s="549" t="str">
        <f>完了実績報告書書データシート!D52&amp;" "&amp;完了実績報告書書データシート!F52&amp;" "&amp;完了実績報告書書データシート!G52&amp;" "&amp;完了実績報告書書データシート!H52</f>
        <v xml:space="preserve">   </v>
      </c>
      <c r="H13" s="549"/>
      <c r="I13" s="549"/>
      <c r="J13" s="549"/>
      <c r="K13" s="549"/>
      <c r="L13" s="549"/>
      <c r="M13" s="549"/>
      <c r="N13" s="549"/>
      <c r="O13" s="549"/>
      <c r="P13" s="549"/>
      <c r="Q13" s="549"/>
      <c r="R13" s="109"/>
      <c r="S13" s="70"/>
      <c r="T13" s="70"/>
      <c r="U13" s="70"/>
      <c r="V13" s="70"/>
      <c r="W13" s="70"/>
      <c r="X13" s="70"/>
      <c r="Y13" s="70"/>
      <c r="Z13" s="70"/>
      <c r="AA13" s="70"/>
      <c r="AB13" s="70"/>
      <c r="AC13" s="70"/>
      <c r="AD13" s="70"/>
      <c r="AE13" s="70"/>
      <c r="AF13" s="70"/>
      <c r="AG13" s="70"/>
      <c r="AH13" s="70"/>
      <c r="AI13" s="70"/>
      <c r="AJ13" s="70"/>
      <c r="AK13" s="70"/>
      <c r="AL13" s="70"/>
    </row>
    <row r="14" spans="1:38" s="71" customFormat="1" ht="15" customHeight="1" x14ac:dyDescent="0.4">
      <c r="A14" s="70"/>
      <c r="B14" s="70"/>
      <c r="C14" s="72"/>
      <c r="D14" s="72"/>
      <c r="E14" s="72"/>
      <c r="F14" s="70"/>
      <c r="G14" s="70"/>
      <c r="H14" s="75"/>
      <c r="I14" s="75"/>
      <c r="J14" s="75"/>
      <c r="K14" s="75"/>
      <c r="L14" s="75"/>
      <c r="M14" s="75"/>
      <c r="N14" s="70"/>
      <c r="O14" s="70"/>
      <c r="P14" s="70"/>
      <c r="Q14" s="70"/>
      <c r="R14" s="70"/>
      <c r="S14" s="70"/>
      <c r="T14" s="70"/>
      <c r="U14" s="70"/>
      <c r="V14" s="73"/>
      <c r="W14" s="73"/>
      <c r="X14" s="73"/>
      <c r="Y14" s="73"/>
      <c r="Z14" s="73"/>
      <c r="AA14" s="74"/>
      <c r="AB14" s="73"/>
      <c r="AC14" s="73"/>
      <c r="AD14" s="73"/>
      <c r="AE14" s="73"/>
      <c r="AF14" s="73"/>
      <c r="AG14" s="70"/>
      <c r="AH14" s="70"/>
      <c r="AI14" s="70"/>
      <c r="AJ14" s="70"/>
      <c r="AK14" s="70"/>
      <c r="AL14" s="70"/>
    </row>
    <row r="15" spans="1:38" s="71" customFormat="1" ht="15" customHeight="1" x14ac:dyDescent="0.4">
      <c r="A15" s="70"/>
      <c r="B15" s="548" t="s">
        <v>174</v>
      </c>
      <c r="C15" s="548"/>
      <c r="D15" s="548"/>
      <c r="E15" s="548"/>
      <c r="F15" s="70" t="s">
        <v>171</v>
      </c>
      <c r="G15" s="549" t="str">
        <f>IF(完了実績報告書書データシート!D11="リース",完了実績報告書書データシート!D26,"")&amp;" 様"</f>
        <v xml:space="preserve"> 様</v>
      </c>
      <c r="H15" s="549"/>
      <c r="I15" s="549"/>
      <c r="J15" s="549"/>
      <c r="K15" s="549"/>
      <c r="L15" s="549"/>
      <c r="M15" s="549"/>
      <c r="N15" s="549"/>
      <c r="O15" s="549"/>
      <c r="P15" s="549"/>
      <c r="Q15" s="549"/>
      <c r="R15" s="549"/>
      <c r="S15" s="549"/>
      <c r="T15" s="549"/>
      <c r="U15" s="549"/>
      <c r="V15" s="549"/>
      <c r="W15" s="549"/>
      <c r="X15" s="549"/>
      <c r="Y15" s="549"/>
      <c r="Z15" s="549"/>
      <c r="AA15" s="549"/>
      <c r="AB15" s="549"/>
      <c r="AC15" s="549"/>
      <c r="AD15" s="549"/>
      <c r="AE15" s="76"/>
      <c r="AF15" s="76"/>
      <c r="AG15" s="70"/>
      <c r="AH15" s="70"/>
      <c r="AI15" s="70"/>
      <c r="AJ15" s="70"/>
      <c r="AK15" s="70"/>
      <c r="AL15" s="70"/>
    </row>
    <row r="16" spans="1:38" s="71" customFormat="1" ht="15" customHeight="1" x14ac:dyDescent="0.4">
      <c r="A16" s="70"/>
      <c r="B16" s="70"/>
      <c r="C16" s="70"/>
      <c r="D16" s="70"/>
      <c r="E16" s="70"/>
      <c r="F16" s="70"/>
      <c r="G16" s="70"/>
      <c r="H16" s="70"/>
      <c r="I16" s="70"/>
      <c r="J16" s="70"/>
      <c r="K16" s="70"/>
      <c r="L16" s="70"/>
      <c r="M16" s="70"/>
      <c r="N16" s="70"/>
      <c r="O16" s="70"/>
      <c r="P16" s="70"/>
      <c r="Q16" s="70"/>
      <c r="R16" s="70"/>
      <c r="S16" s="70"/>
      <c r="T16" s="70"/>
      <c r="U16" s="70"/>
      <c r="V16" s="73"/>
      <c r="W16" s="73"/>
      <c r="X16" s="73"/>
      <c r="Y16" s="73"/>
      <c r="Z16" s="77"/>
      <c r="AA16" s="77"/>
      <c r="AB16" s="77"/>
      <c r="AC16" s="78"/>
      <c r="AD16" s="76"/>
      <c r="AE16" s="76"/>
      <c r="AF16" s="76"/>
      <c r="AG16" s="70"/>
      <c r="AH16" s="70"/>
      <c r="AI16" s="70"/>
      <c r="AJ16" s="70"/>
      <c r="AK16" s="70"/>
      <c r="AL16" s="70"/>
    </row>
    <row r="17" spans="1:38" s="71" customFormat="1" ht="15" customHeight="1" x14ac:dyDescent="0.4">
      <c r="A17" s="70"/>
      <c r="B17" s="548" t="s">
        <v>175</v>
      </c>
      <c r="C17" s="548"/>
      <c r="D17" s="548"/>
      <c r="E17" s="548"/>
      <c r="F17" s="70" t="s">
        <v>171</v>
      </c>
      <c r="G17" s="550"/>
      <c r="H17" s="550"/>
      <c r="I17" s="550"/>
      <c r="J17" s="550"/>
      <c r="K17" s="551" t="s">
        <v>176</v>
      </c>
      <c r="L17" s="551"/>
      <c r="M17" s="70"/>
      <c r="N17" s="70"/>
      <c r="O17" s="70"/>
      <c r="P17" s="70"/>
      <c r="Q17" s="70"/>
      <c r="R17" s="70"/>
      <c r="S17" s="70"/>
      <c r="T17" s="70"/>
      <c r="U17" s="70"/>
      <c r="V17" s="73"/>
      <c r="W17" s="73"/>
      <c r="X17" s="73"/>
      <c r="Y17" s="73"/>
      <c r="Z17" s="77"/>
      <c r="AA17" s="77"/>
      <c r="AB17" s="77"/>
      <c r="AC17" s="78"/>
      <c r="AD17" s="76"/>
      <c r="AE17" s="76"/>
      <c r="AF17" s="76"/>
      <c r="AG17" s="70"/>
      <c r="AH17" s="70"/>
      <c r="AI17" s="70"/>
      <c r="AJ17" s="70"/>
      <c r="AK17" s="70"/>
      <c r="AL17" s="70"/>
    </row>
    <row r="18" spans="1:38" ht="53.25" customHeight="1" x14ac:dyDescent="0.4">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row>
    <row r="19" spans="1:38" ht="18.75" customHeight="1" thickBot="1" x14ac:dyDescent="0.4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79" t="s">
        <v>177</v>
      </c>
      <c r="AG19" s="65"/>
      <c r="AH19" s="65"/>
      <c r="AI19" s="65"/>
      <c r="AJ19" s="65"/>
      <c r="AK19" s="65"/>
      <c r="AL19" s="65"/>
    </row>
    <row r="20" spans="1:38" ht="30" customHeight="1" thickBot="1" x14ac:dyDescent="0.45">
      <c r="A20" s="65"/>
      <c r="B20" s="65"/>
      <c r="C20" s="500" t="s">
        <v>178</v>
      </c>
      <c r="D20" s="504"/>
      <c r="E20" s="504"/>
      <c r="F20" s="504"/>
      <c r="G20" s="504"/>
      <c r="H20" s="505"/>
      <c r="I20" s="554" t="s">
        <v>179</v>
      </c>
      <c r="J20" s="504"/>
      <c r="K20" s="504"/>
      <c r="L20" s="504"/>
      <c r="M20" s="504"/>
      <c r="N20" s="504"/>
      <c r="O20" s="504"/>
      <c r="P20" s="505"/>
      <c r="Q20" s="554" t="s">
        <v>180</v>
      </c>
      <c r="R20" s="504"/>
      <c r="S20" s="504"/>
      <c r="T20" s="504"/>
      <c r="U20" s="504"/>
      <c r="V20" s="504"/>
      <c r="W20" s="504"/>
      <c r="X20" s="505"/>
      <c r="Y20" s="504" t="s">
        <v>181</v>
      </c>
      <c r="Z20" s="504"/>
      <c r="AA20" s="504"/>
      <c r="AB20" s="504"/>
      <c r="AC20" s="504"/>
      <c r="AD20" s="504"/>
      <c r="AE20" s="504"/>
      <c r="AF20" s="555"/>
      <c r="AG20" s="65"/>
      <c r="AH20" s="65"/>
      <c r="AI20" s="65"/>
      <c r="AJ20" s="65"/>
      <c r="AK20" s="65"/>
      <c r="AL20" s="65"/>
    </row>
    <row r="21" spans="1:38" ht="29.25" customHeight="1" x14ac:dyDescent="0.4">
      <c r="A21" s="65"/>
      <c r="B21" s="65"/>
      <c r="C21" s="523" t="s">
        <v>182</v>
      </c>
      <c r="D21" s="524"/>
      <c r="E21" s="524"/>
      <c r="F21" s="524"/>
      <c r="G21" s="524"/>
      <c r="H21" s="525"/>
      <c r="I21" s="80"/>
      <c r="J21" s="547" t="str">
        <f>IF(完了実績報告書書データシート!D11="リース",完了実績報告書書データシート!D65,"")</f>
        <v/>
      </c>
      <c r="K21" s="547"/>
      <c r="L21" s="547"/>
      <c r="M21" s="547"/>
      <c r="N21" s="547"/>
      <c r="O21" s="547"/>
      <c r="P21" s="89"/>
      <c r="Q21" s="90"/>
      <c r="R21" s="547" t="str">
        <f>J21</f>
        <v/>
      </c>
      <c r="S21" s="547"/>
      <c r="T21" s="547"/>
      <c r="U21" s="547"/>
      <c r="V21" s="547"/>
      <c r="W21" s="547"/>
      <c r="X21" s="83"/>
      <c r="Y21" s="552"/>
      <c r="Z21" s="527"/>
      <c r="AA21" s="527"/>
      <c r="AB21" s="527"/>
      <c r="AC21" s="527"/>
      <c r="AD21" s="527"/>
      <c r="AE21" s="527"/>
      <c r="AF21" s="553"/>
      <c r="AG21" s="65"/>
      <c r="AH21" s="65"/>
      <c r="AI21" s="65"/>
      <c r="AJ21" s="65"/>
      <c r="AK21" s="65"/>
      <c r="AL21" s="65"/>
    </row>
    <row r="22" spans="1:38" ht="29.25" customHeight="1" x14ac:dyDescent="0.4">
      <c r="A22" s="65"/>
      <c r="B22" s="65"/>
      <c r="C22" s="510" t="s">
        <v>183</v>
      </c>
      <c r="D22" s="511"/>
      <c r="E22" s="511"/>
      <c r="F22" s="511"/>
      <c r="G22" s="511"/>
      <c r="H22" s="512"/>
      <c r="I22" s="84"/>
      <c r="P22" s="85"/>
      <c r="Q22" s="84" t="s">
        <v>184</v>
      </c>
      <c r="R22" s="513"/>
      <c r="S22" s="513"/>
      <c r="T22" s="513"/>
      <c r="U22" s="513"/>
      <c r="V22" s="513"/>
      <c r="W22" s="513"/>
      <c r="X22" s="85"/>
      <c r="Y22" s="537"/>
      <c r="Z22" s="538"/>
      <c r="AA22" s="538"/>
      <c r="AB22" s="538"/>
      <c r="AC22" s="538"/>
      <c r="AD22" s="538"/>
      <c r="AE22" s="538"/>
      <c r="AF22" s="539"/>
      <c r="AG22" s="65"/>
      <c r="AH22" s="65"/>
      <c r="AI22" s="65"/>
      <c r="AJ22" s="65"/>
      <c r="AK22" s="65"/>
      <c r="AL22" s="65"/>
    </row>
    <row r="23" spans="1:38" ht="29.25" customHeight="1" thickBot="1" x14ac:dyDescent="0.45">
      <c r="A23" s="65"/>
      <c r="B23" s="65"/>
      <c r="C23" s="544" t="s">
        <v>185</v>
      </c>
      <c r="D23" s="545"/>
      <c r="E23" s="545"/>
      <c r="F23" s="545"/>
      <c r="G23" s="545"/>
      <c r="H23" s="546"/>
      <c r="I23" s="86"/>
      <c r="J23" s="540" t="str">
        <f>IFERROR(J21,"")</f>
        <v/>
      </c>
      <c r="K23" s="540"/>
      <c r="L23" s="540"/>
      <c r="M23" s="540"/>
      <c r="N23" s="540"/>
      <c r="O23" s="540"/>
      <c r="P23" s="87"/>
      <c r="Q23" s="86"/>
      <c r="R23" s="540" t="str">
        <f>IFERROR(R21-R22,"")</f>
        <v/>
      </c>
      <c r="S23" s="540"/>
      <c r="T23" s="540"/>
      <c r="U23" s="540"/>
      <c r="V23" s="540"/>
      <c r="W23" s="540"/>
      <c r="X23" s="87"/>
      <c r="Y23" s="541"/>
      <c r="Z23" s="542"/>
      <c r="AA23" s="542"/>
      <c r="AB23" s="542"/>
      <c r="AC23" s="542"/>
      <c r="AD23" s="542"/>
      <c r="AE23" s="542"/>
      <c r="AF23" s="543"/>
      <c r="AG23" s="65"/>
      <c r="AH23" s="65"/>
      <c r="AI23" s="65"/>
      <c r="AJ23" s="88"/>
      <c r="AK23" s="65"/>
      <c r="AL23" s="65"/>
    </row>
    <row r="24" spans="1:38" ht="29.25" customHeight="1" x14ac:dyDescent="0.4">
      <c r="A24" s="65"/>
      <c r="B24" s="65"/>
      <c r="C24" s="523" t="s">
        <v>186</v>
      </c>
      <c r="D24" s="524"/>
      <c r="E24" s="524"/>
      <c r="F24" s="524"/>
      <c r="G24" s="524"/>
      <c r="H24" s="525"/>
      <c r="I24" s="80"/>
      <c r="J24" s="526"/>
      <c r="K24" s="526"/>
      <c r="L24" s="526"/>
      <c r="M24" s="526"/>
      <c r="N24" s="526"/>
      <c r="O24" s="526"/>
      <c r="P24" s="89"/>
      <c r="Q24" s="90"/>
      <c r="R24" s="526"/>
      <c r="S24" s="526"/>
      <c r="T24" s="526"/>
      <c r="U24" s="526"/>
      <c r="V24" s="526"/>
      <c r="W24" s="526"/>
      <c r="X24" s="83"/>
      <c r="Y24" s="527"/>
      <c r="Z24" s="528"/>
      <c r="AA24" s="528"/>
      <c r="AB24" s="528"/>
      <c r="AC24" s="528"/>
      <c r="AD24" s="528"/>
      <c r="AE24" s="528"/>
      <c r="AF24" s="529"/>
      <c r="AG24" s="65"/>
      <c r="AH24" s="65"/>
      <c r="AI24" s="65"/>
      <c r="AJ24" s="88"/>
      <c r="AK24" s="65"/>
      <c r="AL24" s="65"/>
    </row>
    <row r="25" spans="1:38" ht="29.25" customHeight="1" x14ac:dyDescent="0.4">
      <c r="A25" s="65"/>
      <c r="B25" s="65"/>
      <c r="C25" s="533" t="s">
        <v>187</v>
      </c>
      <c r="D25" s="534"/>
      <c r="E25" s="534"/>
      <c r="F25" s="534"/>
      <c r="G25" s="534"/>
      <c r="H25" s="535"/>
      <c r="I25" s="91"/>
      <c r="J25" s="536"/>
      <c r="K25" s="536"/>
      <c r="L25" s="536"/>
      <c r="M25" s="536"/>
      <c r="N25" s="536"/>
      <c r="O25" s="536"/>
      <c r="P25" s="92"/>
      <c r="Q25" s="93"/>
      <c r="R25" s="536"/>
      <c r="S25" s="536"/>
      <c r="T25" s="536"/>
      <c r="U25" s="536"/>
      <c r="V25" s="536"/>
      <c r="W25" s="536"/>
      <c r="X25" s="94"/>
      <c r="Y25" s="530"/>
      <c r="Z25" s="531"/>
      <c r="AA25" s="531"/>
      <c r="AB25" s="531"/>
      <c r="AC25" s="531"/>
      <c r="AD25" s="531"/>
      <c r="AE25" s="531"/>
      <c r="AF25" s="532"/>
      <c r="AG25" s="65"/>
      <c r="AH25" s="65"/>
      <c r="AI25" s="65"/>
      <c r="AJ25" s="65"/>
      <c r="AK25" s="65"/>
      <c r="AL25" s="65"/>
    </row>
    <row r="26" spans="1:38" ht="29.25" customHeight="1" thickBot="1" x14ac:dyDescent="0.45">
      <c r="A26" s="65"/>
      <c r="B26" s="65"/>
      <c r="C26" s="510" t="s">
        <v>188</v>
      </c>
      <c r="D26" s="511"/>
      <c r="E26" s="511"/>
      <c r="F26" s="511"/>
      <c r="G26" s="511"/>
      <c r="H26" s="512"/>
      <c r="I26" s="84"/>
      <c r="J26" s="513">
        <f>SUM(J24:O25)</f>
        <v>0</v>
      </c>
      <c r="K26" s="513"/>
      <c r="L26" s="513"/>
      <c r="M26" s="513"/>
      <c r="N26" s="513"/>
      <c r="O26" s="513"/>
      <c r="P26" s="85"/>
      <c r="Q26" s="84"/>
      <c r="R26" s="513">
        <f>SUM(R24:W25)</f>
        <v>0</v>
      </c>
      <c r="S26" s="513"/>
      <c r="T26" s="513"/>
      <c r="U26" s="513"/>
      <c r="V26" s="513"/>
      <c r="W26" s="513"/>
      <c r="X26" s="85"/>
      <c r="Y26" s="514"/>
      <c r="Z26" s="515"/>
      <c r="AA26" s="515"/>
      <c r="AB26" s="515"/>
      <c r="AC26" s="515"/>
      <c r="AD26" s="515"/>
      <c r="AE26" s="515"/>
      <c r="AF26" s="516"/>
      <c r="AG26" s="65"/>
      <c r="AH26" s="65"/>
      <c r="AI26" s="65"/>
      <c r="AJ26" s="65"/>
      <c r="AK26" s="65"/>
      <c r="AL26" s="65"/>
    </row>
    <row r="27" spans="1:38" ht="29.25" customHeight="1" thickBot="1" x14ac:dyDescent="0.45">
      <c r="A27" s="65"/>
      <c r="B27" s="65"/>
      <c r="C27" s="500" t="s">
        <v>189</v>
      </c>
      <c r="D27" s="504"/>
      <c r="E27" s="504"/>
      <c r="F27" s="504"/>
      <c r="G27" s="504"/>
      <c r="H27" s="505"/>
      <c r="I27" s="95" t="s">
        <v>184</v>
      </c>
      <c r="J27" s="506"/>
      <c r="K27" s="506"/>
      <c r="L27" s="506"/>
      <c r="M27" s="506"/>
      <c r="N27" s="506"/>
      <c r="O27" s="506"/>
      <c r="P27" s="96"/>
      <c r="Q27" s="95" t="s">
        <v>184</v>
      </c>
      <c r="R27" s="506"/>
      <c r="S27" s="506"/>
      <c r="T27" s="506"/>
      <c r="U27" s="506"/>
      <c r="V27" s="506"/>
      <c r="W27" s="506"/>
      <c r="X27" s="96"/>
      <c r="Y27" s="517"/>
      <c r="Z27" s="518"/>
      <c r="AA27" s="518"/>
      <c r="AB27" s="518"/>
      <c r="AC27" s="518"/>
      <c r="AD27" s="518"/>
      <c r="AE27" s="518"/>
      <c r="AF27" s="519"/>
      <c r="AG27" s="65"/>
      <c r="AH27" s="65"/>
      <c r="AI27" s="65"/>
      <c r="AJ27" s="65"/>
      <c r="AK27" s="65"/>
      <c r="AL27" s="65"/>
    </row>
    <row r="28" spans="1:38" ht="29.25" customHeight="1" thickBot="1" x14ac:dyDescent="0.45">
      <c r="A28" s="65"/>
      <c r="B28" s="65"/>
      <c r="C28" s="500" t="s">
        <v>190</v>
      </c>
      <c r="D28" s="504"/>
      <c r="E28" s="504"/>
      <c r="F28" s="504"/>
      <c r="G28" s="504"/>
      <c r="H28" s="505"/>
      <c r="I28" s="95"/>
      <c r="J28" s="507" t="str">
        <f>IFERROR((J23+J26-J27),"")</f>
        <v/>
      </c>
      <c r="K28" s="507"/>
      <c r="L28" s="507"/>
      <c r="M28" s="507"/>
      <c r="N28" s="507"/>
      <c r="O28" s="507"/>
      <c r="P28" s="96"/>
      <c r="Q28" s="95"/>
      <c r="R28" s="507" t="str">
        <f>IFERROR((R23+R26-R27),"")</f>
        <v/>
      </c>
      <c r="S28" s="507"/>
      <c r="T28" s="507"/>
      <c r="U28" s="507"/>
      <c r="V28" s="507"/>
      <c r="W28" s="507"/>
      <c r="X28" s="96"/>
      <c r="Y28" s="97" t="s">
        <v>191</v>
      </c>
      <c r="Z28" s="588" t="str">
        <f>IFERROR(J28-R28,"")</f>
        <v/>
      </c>
      <c r="AA28" s="588"/>
      <c r="AB28" s="588"/>
      <c r="AC28" s="588"/>
      <c r="AD28" s="588"/>
      <c r="AE28" s="588"/>
      <c r="AF28" s="589"/>
      <c r="AG28" s="65"/>
      <c r="AH28" s="65"/>
      <c r="AI28" s="65"/>
      <c r="AJ28" s="65"/>
      <c r="AK28" s="65"/>
      <c r="AL28" s="65"/>
    </row>
    <row r="29" spans="1:38" ht="29.25" customHeight="1" x14ac:dyDescent="0.4">
      <c r="A29" s="65"/>
      <c r="B29" s="65"/>
      <c r="C29" s="574" t="s">
        <v>192</v>
      </c>
      <c r="D29" s="575"/>
      <c r="E29" s="575"/>
      <c r="F29" s="575"/>
      <c r="G29" s="575"/>
      <c r="H29" s="576"/>
      <c r="I29" s="110"/>
      <c r="J29" s="580"/>
      <c r="K29" s="580"/>
      <c r="L29" s="580"/>
      <c r="M29" s="580"/>
      <c r="N29" s="580"/>
      <c r="O29" s="580"/>
      <c r="P29" s="111"/>
      <c r="Q29" s="112"/>
      <c r="R29" s="582"/>
      <c r="S29" s="582"/>
      <c r="T29" s="582"/>
      <c r="U29" s="582"/>
      <c r="V29" s="582"/>
      <c r="W29" s="582"/>
      <c r="X29" s="113"/>
      <c r="Y29" s="583"/>
      <c r="Z29" s="584"/>
      <c r="AA29" s="584"/>
      <c r="AB29" s="114" t="s">
        <v>197</v>
      </c>
      <c r="AC29" s="114"/>
      <c r="AD29" s="114"/>
      <c r="AE29" s="114"/>
      <c r="AF29" s="115"/>
      <c r="AG29" s="65"/>
      <c r="AH29" s="65"/>
      <c r="AI29" s="65"/>
      <c r="AJ29" s="65"/>
      <c r="AK29" s="65"/>
      <c r="AL29" s="65"/>
    </row>
    <row r="30" spans="1:38" ht="29.25" customHeight="1" thickBot="1" x14ac:dyDescent="0.45">
      <c r="A30" s="65"/>
      <c r="B30" s="65"/>
      <c r="C30" s="577"/>
      <c r="D30" s="578"/>
      <c r="E30" s="578"/>
      <c r="F30" s="578"/>
      <c r="G30" s="578"/>
      <c r="H30" s="579"/>
      <c r="I30" s="116"/>
      <c r="J30" s="581"/>
      <c r="K30" s="581"/>
      <c r="L30" s="581"/>
      <c r="M30" s="581"/>
      <c r="N30" s="581"/>
      <c r="O30" s="581"/>
      <c r="P30" s="117"/>
      <c r="Q30" s="118"/>
      <c r="R30" s="585"/>
      <c r="S30" s="585"/>
      <c r="T30" s="585"/>
      <c r="U30" s="585"/>
      <c r="V30" s="585"/>
      <c r="W30" s="585"/>
      <c r="X30" s="119"/>
      <c r="Y30" s="586"/>
      <c r="Z30" s="587"/>
      <c r="AA30" s="587"/>
      <c r="AB30" s="120" t="s">
        <v>197</v>
      </c>
      <c r="AC30" s="120"/>
      <c r="AD30" s="120"/>
      <c r="AE30" s="120"/>
      <c r="AF30" s="121"/>
      <c r="AG30" s="65"/>
      <c r="AH30" s="65"/>
      <c r="AI30" s="65"/>
      <c r="AJ30" s="65"/>
      <c r="AK30" s="65"/>
      <c r="AL30" s="65"/>
    </row>
    <row r="31" spans="1:38" ht="9" customHeight="1" x14ac:dyDescent="0.4">
      <c r="A31" s="65"/>
      <c r="B31" s="65"/>
      <c r="C31" s="100"/>
      <c r="D31" s="100"/>
      <c r="E31" s="100"/>
      <c r="F31" s="100"/>
      <c r="G31" s="100"/>
      <c r="H31" s="100"/>
      <c r="I31" s="101"/>
      <c r="J31" s="122"/>
      <c r="K31" s="122"/>
      <c r="L31" s="122"/>
      <c r="M31" s="122"/>
      <c r="N31" s="122"/>
      <c r="O31" s="122"/>
      <c r="P31" s="102"/>
      <c r="Q31" s="101"/>
      <c r="R31" s="101"/>
      <c r="S31" s="101"/>
      <c r="T31" s="101"/>
      <c r="U31" s="122"/>
      <c r="V31" s="122"/>
      <c r="W31" s="122"/>
      <c r="X31" s="122"/>
      <c r="Y31" s="105"/>
      <c r="Z31" s="106"/>
      <c r="AA31" s="106"/>
      <c r="AB31" s="106"/>
      <c r="AC31" s="106"/>
      <c r="AD31" s="106"/>
      <c r="AE31" s="106"/>
      <c r="AF31" s="106"/>
      <c r="AG31" s="65"/>
      <c r="AH31" s="65"/>
      <c r="AI31" s="65"/>
      <c r="AJ31" s="65"/>
      <c r="AK31" s="65"/>
      <c r="AL31" s="65"/>
    </row>
    <row r="32" spans="1:38" ht="16.5" customHeight="1" x14ac:dyDescent="0.4">
      <c r="A32" s="65"/>
      <c r="B32" s="65"/>
      <c r="C32" s="107" t="s">
        <v>193</v>
      </c>
      <c r="D32" s="100"/>
      <c r="E32" s="100"/>
      <c r="F32" s="100"/>
      <c r="G32" s="100"/>
      <c r="H32" s="100"/>
      <c r="I32" s="101"/>
      <c r="J32" s="122"/>
      <c r="K32" s="122"/>
      <c r="L32" s="122"/>
      <c r="M32" s="122"/>
      <c r="N32" s="122"/>
      <c r="O32" s="122"/>
      <c r="P32" s="102"/>
      <c r="Q32" s="101"/>
      <c r="R32" s="101"/>
      <c r="S32" s="101"/>
      <c r="T32" s="101"/>
      <c r="U32" s="122"/>
      <c r="V32" s="122"/>
      <c r="W32" s="122"/>
      <c r="X32" s="122"/>
      <c r="Y32" s="105"/>
      <c r="Z32" s="106"/>
      <c r="AA32" s="106"/>
      <c r="AB32" s="106"/>
      <c r="AC32" s="106"/>
      <c r="AD32" s="106"/>
      <c r="AE32" s="106"/>
      <c r="AF32" s="106"/>
      <c r="AG32" s="65"/>
      <c r="AH32" s="65"/>
      <c r="AI32" s="65"/>
      <c r="AJ32" s="65"/>
      <c r="AK32" s="65"/>
      <c r="AL32" s="65"/>
    </row>
    <row r="33" spans="1:38" ht="16.5" customHeight="1" x14ac:dyDescent="0.4">
      <c r="A33" s="65"/>
      <c r="B33" s="65"/>
      <c r="C33" s="107"/>
      <c r="D33" s="100"/>
      <c r="E33" s="100"/>
      <c r="F33" s="100"/>
      <c r="G33" s="100"/>
      <c r="H33" s="100"/>
      <c r="I33" s="101"/>
      <c r="J33" s="122"/>
      <c r="K33" s="122"/>
      <c r="L33" s="122"/>
      <c r="M33" s="122"/>
      <c r="N33" s="122"/>
      <c r="O33" s="122"/>
      <c r="P33" s="102"/>
      <c r="Q33" s="101"/>
      <c r="R33" s="101"/>
      <c r="S33" s="101"/>
      <c r="T33" s="101"/>
      <c r="U33" s="122"/>
      <c r="V33" s="122"/>
      <c r="W33" s="122"/>
      <c r="X33" s="122"/>
      <c r="Y33" s="105"/>
      <c r="Z33" s="106"/>
      <c r="AA33" s="106"/>
      <c r="AB33" s="106"/>
      <c r="AC33" s="106"/>
      <c r="AD33" s="106"/>
      <c r="AE33" s="106"/>
      <c r="AF33" s="106"/>
      <c r="AG33" s="65"/>
      <c r="AH33" s="65"/>
      <c r="AI33" s="65"/>
      <c r="AJ33" s="65"/>
      <c r="AK33" s="65"/>
      <c r="AL33" s="65"/>
    </row>
    <row r="34" spans="1:38" ht="18.75" customHeight="1" thickBot="1" x14ac:dyDescent="0.45"/>
    <row r="35" spans="1:38" ht="18" customHeight="1" thickBot="1" x14ac:dyDescent="0.45">
      <c r="C35" s="67" t="s">
        <v>194</v>
      </c>
      <c r="L35" s="568">
        <f>IFERROR(J29*G17,"")</f>
        <v>0</v>
      </c>
      <c r="M35" s="569"/>
      <c r="N35" s="569"/>
      <c r="O35" s="569"/>
      <c r="P35" s="570"/>
      <c r="T35" s="571">
        <f>R29*Y29+R30*Y30</f>
        <v>0</v>
      </c>
      <c r="U35" s="572"/>
      <c r="V35" s="572"/>
      <c r="W35" s="573"/>
      <c r="X35" s="123"/>
    </row>
    <row r="36" spans="1:38" x14ac:dyDescent="0.4">
      <c r="C36" s="108" t="s">
        <v>196</v>
      </c>
    </row>
  </sheetData>
  <sheetProtection selectLockedCells="1"/>
  <mergeCells count="62">
    <mergeCell ref="AA1:AF1"/>
    <mergeCell ref="D3:AD3"/>
    <mergeCell ref="C4:AF4"/>
    <mergeCell ref="U5:Y5"/>
    <mergeCell ref="N7:R7"/>
    <mergeCell ref="S7:AD7"/>
    <mergeCell ref="B15:E15"/>
    <mergeCell ref="G15:AD15"/>
    <mergeCell ref="B17:E17"/>
    <mergeCell ref="G17:J17"/>
    <mergeCell ref="K17:L17"/>
    <mergeCell ref="B9:E9"/>
    <mergeCell ref="G9:P9"/>
    <mergeCell ref="B11:E11"/>
    <mergeCell ref="H12:M12"/>
    <mergeCell ref="B13:E13"/>
    <mergeCell ref="G13:Q13"/>
    <mergeCell ref="Y21:AF21"/>
    <mergeCell ref="C22:H22"/>
    <mergeCell ref="R22:W22"/>
    <mergeCell ref="Y22:AF22"/>
    <mergeCell ref="C20:H20"/>
    <mergeCell ref="I20:P20"/>
    <mergeCell ref="Q20:X20"/>
    <mergeCell ref="Y20:AF20"/>
    <mergeCell ref="Y23:AF23"/>
    <mergeCell ref="C24:H24"/>
    <mergeCell ref="J24:O24"/>
    <mergeCell ref="R24:W24"/>
    <mergeCell ref="Y24:AF24"/>
    <mergeCell ref="Y25:AF25"/>
    <mergeCell ref="C26:H26"/>
    <mergeCell ref="J26:O26"/>
    <mergeCell ref="R26:W26"/>
    <mergeCell ref="Y26:AF26"/>
    <mergeCell ref="Y29:AA29"/>
    <mergeCell ref="R30:W30"/>
    <mergeCell ref="Y30:AA30"/>
    <mergeCell ref="C27:H27"/>
    <mergeCell ref="J27:O27"/>
    <mergeCell ref="R27:W27"/>
    <mergeCell ref="Y27:AF27"/>
    <mergeCell ref="C28:H28"/>
    <mergeCell ref="J28:O28"/>
    <mergeCell ref="R28:W28"/>
    <mergeCell ref="Z28:AF28"/>
    <mergeCell ref="L35:P35"/>
    <mergeCell ref="T35:W35"/>
    <mergeCell ref="G11:I11"/>
    <mergeCell ref="K11:N11"/>
    <mergeCell ref="C29:H30"/>
    <mergeCell ref="J29:O30"/>
    <mergeCell ref="R29:W29"/>
    <mergeCell ref="C25:H25"/>
    <mergeCell ref="J25:O25"/>
    <mergeCell ref="R25:W25"/>
    <mergeCell ref="C23:H23"/>
    <mergeCell ref="J23:O23"/>
    <mergeCell ref="R23:W23"/>
    <mergeCell ref="C21:H21"/>
    <mergeCell ref="J21:O21"/>
    <mergeCell ref="R21:W21"/>
  </mergeCells>
  <phoneticPr fontId="1"/>
  <pageMargins left="0.55118110236220474" right="0.35433070866141736" top="0.62992125984251968" bottom="0.62992125984251968" header="0.27559055118110237"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346FF-512B-41F3-BF5A-BB79940775E9}">
  <sheetPr>
    <tabColor rgb="FF7030A0"/>
    <pageSetUpPr fitToPage="1"/>
  </sheetPr>
  <dimension ref="A1:AL36"/>
  <sheetViews>
    <sheetView showZeros="0" view="pageBreakPreview" topLeftCell="A11" zoomScaleNormal="130" zoomScaleSheetLayoutView="100" workbookViewId="0">
      <selection activeCell="J32" sqref="J32"/>
    </sheetView>
  </sheetViews>
  <sheetFormatPr defaultColWidth="2.625" defaultRowHeight="12" x14ac:dyDescent="0.4"/>
  <cols>
    <col min="1" max="1" width="0.875" style="67" customWidth="1"/>
    <col min="2" max="32" width="2.625" style="67" customWidth="1"/>
    <col min="33" max="173" width="1.625" style="67" customWidth="1"/>
    <col min="174" max="16384" width="2.625" style="67"/>
  </cols>
  <sheetData>
    <row r="1" spans="1:38" ht="17.25" customHeight="1" x14ac:dyDescent="0.4">
      <c r="A1" s="65"/>
      <c r="B1" s="65"/>
      <c r="C1" s="65"/>
      <c r="D1" s="65"/>
      <c r="E1" s="65"/>
      <c r="F1" s="65"/>
      <c r="G1" s="65"/>
      <c r="H1" s="65"/>
      <c r="I1" s="65"/>
      <c r="J1" s="65"/>
      <c r="K1" s="65"/>
      <c r="L1" s="65"/>
      <c r="M1" s="65"/>
      <c r="N1" s="65"/>
      <c r="O1" s="65"/>
      <c r="P1" s="65"/>
      <c r="Q1" s="65"/>
      <c r="R1" s="66"/>
      <c r="S1" s="65"/>
      <c r="T1" s="65"/>
      <c r="U1" s="65"/>
      <c r="V1" s="65"/>
      <c r="W1" s="65"/>
      <c r="X1" s="65"/>
      <c r="Y1" s="65"/>
      <c r="Z1" s="65"/>
      <c r="AA1" s="556"/>
      <c r="AB1" s="556"/>
      <c r="AC1" s="556"/>
      <c r="AD1" s="556"/>
      <c r="AE1" s="556"/>
      <c r="AF1" s="556"/>
      <c r="AG1" s="65"/>
      <c r="AH1" s="65"/>
      <c r="AI1" s="65"/>
      <c r="AJ1" s="65"/>
      <c r="AK1" s="65"/>
      <c r="AL1" s="65"/>
    </row>
    <row r="2" spans="1:38" ht="20.100000000000001" customHeight="1" x14ac:dyDescent="0.4">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row>
    <row r="3" spans="1:38" ht="20.100000000000001" customHeight="1" x14ac:dyDescent="0.4">
      <c r="A3" s="65"/>
      <c r="B3" s="65"/>
      <c r="C3" s="65"/>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65"/>
      <c r="AF3" s="65"/>
      <c r="AG3" s="65"/>
      <c r="AH3" s="65"/>
      <c r="AI3" s="65"/>
      <c r="AJ3" s="65"/>
      <c r="AK3" s="65"/>
      <c r="AL3" s="65"/>
    </row>
    <row r="4" spans="1:38" ht="17.25" x14ac:dyDescent="0.4">
      <c r="A4" s="65"/>
      <c r="B4" s="65"/>
      <c r="C4" s="558" t="s">
        <v>168</v>
      </c>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65"/>
      <c r="AH4" s="65"/>
      <c r="AI4" s="65"/>
      <c r="AJ4" s="65"/>
      <c r="AK4" s="65"/>
      <c r="AL4" s="65"/>
    </row>
    <row r="5" spans="1:38" ht="17.25" x14ac:dyDescent="0.4">
      <c r="A5" s="65"/>
      <c r="B5" s="65"/>
      <c r="C5" s="69"/>
      <c r="D5" s="65"/>
      <c r="E5" s="65"/>
      <c r="F5" s="65"/>
      <c r="G5" s="65"/>
      <c r="H5" s="65"/>
      <c r="I5" s="65"/>
      <c r="J5" s="65"/>
      <c r="K5" s="65"/>
      <c r="L5" s="65"/>
      <c r="M5" s="65"/>
      <c r="N5" s="65"/>
      <c r="O5" s="65"/>
      <c r="P5" s="65"/>
      <c r="Q5" s="65"/>
      <c r="R5" s="65"/>
      <c r="S5" s="65"/>
      <c r="T5" s="65"/>
      <c r="U5" s="560"/>
      <c r="V5" s="560"/>
      <c r="W5" s="560"/>
      <c r="X5" s="560"/>
      <c r="Y5" s="560"/>
      <c r="Z5" s="65"/>
      <c r="AA5" s="65"/>
      <c r="AB5" s="65"/>
      <c r="AC5" s="65"/>
      <c r="AD5" s="65"/>
      <c r="AE5" s="65"/>
      <c r="AF5" s="65"/>
      <c r="AG5" s="65"/>
      <c r="AH5" s="65"/>
      <c r="AI5" s="65"/>
      <c r="AJ5" s="65"/>
      <c r="AK5" s="65"/>
      <c r="AL5" s="65"/>
    </row>
    <row r="6" spans="1:38" ht="17.25" customHeight="1" x14ac:dyDescent="0.4">
      <c r="A6" s="65"/>
      <c r="B6" s="65"/>
      <c r="C6" s="69"/>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row>
    <row r="7" spans="1:38" ht="34.5" customHeight="1" x14ac:dyDescent="0.4">
      <c r="A7" s="65"/>
      <c r="B7" s="65"/>
      <c r="C7" s="69"/>
      <c r="D7" s="65"/>
      <c r="E7" s="65"/>
      <c r="F7" s="65"/>
      <c r="G7" s="65"/>
      <c r="H7" s="65"/>
      <c r="I7" s="65"/>
      <c r="J7" s="65"/>
      <c r="K7" s="65"/>
      <c r="L7" s="65"/>
      <c r="M7" s="65"/>
      <c r="N7" s="561" t="s">
        <v>169</v>
      </c>
      <c r="O7" s="562"/>
      <c r="P7" s="562"/>
      <c r="Q7" s="562"/>
      <c r="R7" s="562"/>
      <c r="S7" s="563" t="str">
        <f>IF(完了実績報告書書データシート!D11="リース",完了実績報告書書データシート!D20,"")</f>
        <v/>
      </c>
      <c r="T7" s="564"/>
      <c r="U7" s="564"/>
      <c r="V7" s="564"/>
      <c r="W7" s="564"/>
      <c r="X7" s="564"/>
      <c r="Y7" s="564"/>
      <c r="Z7" s="564"/>
      <c r="AA7" s="564"/>
      <c r="AB7" s="564"/>
      <c r="AC7" s="564"/>
      <c r="AD7" s="564"/>
      <c r="AE7" s="65"/>
      <c r="AF7" s="65"/>
      <c r="AG7" s="65"/>
      <c r="AH7" s="65"/>
      <c r="AI7" s="65"/>
      <c r="AJ7" s="65"/>
      <c r="AK7" s="65"/>
      <c r="AL7" s="65"/>
    </row>
    <row r="8" spans="1:38" ht="17.25" x14ac:dyDescent="0.4">
      <c r="A8" s="65"/>
      <c r="B8" s="65"/>
      <c r="C8" s="69"/>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row>
    <row r="9" spans="1:38" s="71" customFormat="1" ht="15" customHeight="1" x14ac:dyDescent="0.4">
      <c r="A9" s="70"/>
      <c r="B9" s="548" t="s">
        <v>170</v>
      </c>
      <c r="C9" s="565"/>
      <c r="D9" s="565"/>
      <c r="E9" s="565"/>
      <c r="F9" s="70" t="s">
        <v>171</v>
      </c>
      <c r="G9" s="566">
        <f>完了実績報告書書データシート!D60</f>
        <v>0</v>
      </c>
      <c r="H9" s="566"/>
      <c r="I9" s="566"/>
      <c r="J9" s="566"/>
      <c r="K9" s="566"/>
      <c r="L9" s="566"/>
      <c r="M9" s="566"/>
      <c r="N9" s="566"/>
      <c r="O9" s="566"/>
      <c r="P9" s="566"/>
      <c r="Q9" s="70"/>
      <c r="R9" s="70"/>
      <c r="S9" s="70"/>
      <c r="T9" s="70"/>
      <c r="U9" s="70"/>
      <c r="V9" s="70"/>
      <c r="W9" s="70"/>
      <c r="X9" s="70"/>
      <c r="Y9" s="70"/>
      <c r="Z9" s="70"/>
      <c r="AA9" s="70"/>
      <c r="AB9" s="70"/>
      <c r="AC9" s="70"/>
      <c r="AD9" s="70"/>
      <c r="AE9" s="70"/>
      <c r="AF9" s="70"/>
      <c r="AG9" s="70"/>
      <c r="AH9" s="70"/>
      <c r="AI9" s="70"/>
      <c r="AJ9" s="70"/>
      <c r="AK9" s="70"/>
      <c r="AL9" s="70"/>
    </row>
    <row r="10" spans="1:38" s="71" customFormat="1" ht="15" customHeight="1" x14ac:dyDescent="0.4">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row>
    <row r="11" spans="1:38" s="71" customFormat="1" ht="15" customHeight="1" x14ac:dyDescent="0.4">
      <c r="A11" s="70"/>
      <c r="B11" s="548" t="s">
        <v>172</v>
      </c>
      <c r="C11" s="565"/>
      <c r="D11" s="565"/>
      <c r="E11" s="565"/>
      <c r="F11" s="70" t="s">
        <v>171</v>
      </c>
      <c r="G11" s="567">
        <f>完了実績報告書書データシート!D57</f>
        <v>0</v>
      </c>
      <c r="H11" s="567"/>
      <c r="I11" s="567"/>
      <c r="J11" s="109" t="s">
        <v>31</v>
      </c>
      <c r="K11" s="567">
        <f>完了実績報告書書データシート!G57</f>
        <v>0</v>
      </c>
      <c r="L11" s="567"/>
      <c r="M11" s="567"/>
      <c r="N11" s="567"/>
      <c r="O11" s="109"/>
      <c r="P11" s="109"/>
      <c r="Q11" s="109"/>
      <c r="R11" s="109"/>
      <c r="S11" s="70"/>
      <c r="T11" s="70"/>
      <c r="U11" s="70"/>
      <c r="V11" s="70"/>
      <c r="W11" s="70"/>
      <c r="X11" s="70"/>
      <c r="Y11" s="70"/>
      <c r="Z11" s="70"/>
      <c r="AA11" s="70"/>
      <c r="AB11" s="70"/>
      <c r="AC11" s="70"/>
      <c r="AD11" s="70"/>
      <c r="AE11" s="70"/>
      <c r="AF11" s="70"/>
      <c r="AG11" s="70"/>
      <c r="AH11" s="70"/>
      <c r="AI11" s="70"/>
      <c r="AJ11" s="70"/>
      <c r="AK11" s="70"/>
      <c r="AL11" s="70"/>
    </row>
    <row r="12" spans="1:38" s="71" customFormat="1" ht="15" customHeight="1" x14ac:dyDescent="0.4">
      <c r="A12" s="70"/>
      <c r="B12" s="70"/>
      <c r="C12" s="72"/>
      <c r="D12" s="72"/>
      <c r="E12" s="72"/>
      <c r="F12" s="70"/>
      <c r="G12" s="70"/>
      <c r="H12" s="590"/>
      <c r="I12" s="590"/>
      <c r="J12" s="590"/>
      <c r="K12" s="590"/>
      <c r="L12" s="590"/>
      <c r="M12" s="590"/>
      <c r="N12" s="70"/>
      <c r="O12" s="70"/>
      <c r="P12" s="70"/>
      <c r="Q12" s="70"/>
      <c r="R12" s="70"/>
      <c r="S12" s="70"/>
      <c r="T12" s="70"/>
      <c r="U12" s="70"/>
      <c r="V12" s="73"/>
      <c r="W12" s="73"/>
      <c r="X12" s="73"/>
      <c r="Y12" s="73"/>
      <c r="Z12" s="73"/>
      <c r="AA12" s="74"/>
      <c r="AB12" s="73"/>
      <c r="AC12" s="73"/>
      <c r="AD12" s="73"/>
      <c r="AE12" s="73"/>
      <c r="AF12" s="73"/>
      <c r="AG12" s="70"/>
      <c r="AH12" s="70"/>
      <c r="AI12" s="70"/>
      <c r="AJ12" s="70"/>
      <c r="AK12" s="70"/>
      <c r="AL12" s="70"/>
    </row>
    <row r="13" spans="1:38" s="71" customFormat="1" ht="15" customHeight="1" x14ac:dyDescent="0.4">
      <c r="A13" s="70"/>
      <c r="B13" s="548" t="s">
        <v>173</v>
      </c>
      <c r="C13" s="565"/>
      <c r="D13" s="565"/>
      <c r="E13" s="565"/>
      <c r="F13" s="70" t="s">
        <v>171</v>
      </c>
      <c r="G13" s="549" t="str">
        <f>完了実績報告書書データシート!D52&amp;" "&amp;完了実績報告書書データシート!F52&amp;" "&amp;完了実績報告書書データシート!G52&amp;" "&amp;完了実績報告書書データシート!H52</f>
        <v xml:space="preserve">   </v>
      </c>
      <c r="H13" s="549"/>
      <c r="I13" s="549"/>
      <c r="J13" s="549"/>
      <c r="K13" s="549"/>
      <c r="L13" s="549"/>
      <c r="M13" s="549"/>
      <c r="N13" s="549"/>
      <c r="O13" s="549"/>
      <c r="P13" s="549"/>
      <c r="Q13" s="549"/>
      <c r="R13" s="109"/>
      <c r="S13" s="70"/>
      <c r="T13" s="70"/>
      <c r="U13" s="70"/>
      <c r="V13" s="70"/>
      <c r="W13" s="70"/>
      <c r="X13" s="70"/>
      <c r="Y13" s="70"/>
      <c r="Z13" s="70"/>
      <c r="AA13" s="70"/>
      <c r="AB13" s="70"/>
      <c r="AC13" s="70"/>
      <c r="AD13" s="70"/>
      <c r="AE13" s="70"/>
      <c r="AF13" s="70"/>
      <c r="AG13" s="70"/>
      <c r="AH13" s="70"/>
      <c r="AI13" s="70"/>
      <c r="AJ13" s="70"/>
      <c r="AK13" s="70"/>
      <c r="AL13" s="70"/>
    </row>
    <row r="14" spans="1:38" s="71" customFormat="1" ht="15" customHeight="1" x14ac:dyDescent="0.4">
      <c r="A14" s="70"/>
      <c r="B14" s="70"/>
      <c r="C14" s="72"/>
      <c r="D14" s="72"/>
      <c r="E14" s="72"/>
      <c r="F14" s="70"/>
      <c r="G14" s="70"/>
      <c r="H14" s="75"/>
      <c r="I14" s="75"/>
      <c r="J14" s="75"/>
      <c r="K14" s="75"/>
      <c r="L14" s="75"/>
      <c r="M14" s="75"/>
      <c r="N14" s="70"/>
      <c r="O14" s="70"/>
      <c r="P14" s="70"/>
      <c r="Q14" s="70"/>
      <c r="R14" s="70"/>
      <c r="S14" s="70"/>
      <c r="T14" s="70"/>
      <c r="U14" s="70"/>
      <c r="V14" s="73"/>
      <c r="W14" s="73"/>
      <c r="X14" s="73"/>
      <c r="Y14" s="73"/>
      <c r="Z14" s="73"/>
      <c r="AA14" s="74"/>
      <c r="AB14" s="73"/>
      <c r="AC14" s="73"/>
      <c r="AD14" s="73"/>
      <c r="AE14" s="73"/>
      <c r="AF14" s="73"/>
      <c r="AG14" s="70"/>
      <c r="AH14" s="70"/>
      <c r="AI14" s="70"/>
      <c r="AJ14" s="70"/>
      <c r="AK14" s="70"/>
      <c r="AL14" s="70"/>
    </row>
    <row r="15" spans="1:38" s="71" customFormat="1" ht="15" customHeight="1" x14ac:dyDescent="0.4">
      <c r="A15" s="70"/>
      <c r="B15" s="548" t="s">
        <v>174</v>
      </c>
      <c r="C15" s="548"/>
      <c r="D15" s="548"/>
      <c r="E15" s="548"/>
      <c r="F15" s="70" t="s">
        <v>171</v>
      </c>
      <c r="G15" s="549" t="str">
        <f>IF(完了実績報告書書データシート!D11="リース",完了実績報告書書データシート!D26,"")&amp;" 様"</f>
        <v xml:space="preserve"> 様</v>
      </c>
      <c r="H15" s="549"/>
      <c r="I15" s="549"/>
      <c r="J15" s="549"/>
      <c r="K15" s="549"/>
      <c r="L15" s="549"/>
      <c r="M15" s="549"/>
      <c r="N15" s="549"/>
      <c r="O15" s="549"/>
      <c r="P15" s="549"/>
      <c r="Q15" s="549"/>
      <c r="R15" s="549"/>
      <c r="S15" s="549"/>
      <c r="T15" s="549"/>
      <c r="U15" s="549"/>
      <c r="V15" s="549"/>
      <c r="W15" s="549"/>
      <c r="X15" s="549"/>
      <c r="Y15" s="549"/>
      <c r="Z15" s="549"/>
      <c r="AA15" s="549"/>
      <c r="AB15" s="549"/>
      <c r="AC15" s="549"/>
      <c r="AD15" s="549"/>
      <c r="AE15" s="76"/>
      <c r="AF15" s="76"/>
      <c r="AG15" s="70"/>
      <c r="AH15" s="70"/>
      <c r="AI15" s="70"/>
      <c r="AJ15" s="70"/>
      <c r="AK15" s="70"/>
      <c r="AL15" s="70"/>
    </row>
    <row r="16" spans="1:38" s="71" customFormat="1" ht="15" customHeight="1" x14ac:dyDescent="0.4">
      <c r="A16" s="70"/>
      <c r="B16" s="70"/>
      <c r="C16" s="70"/>
      <c r="D16" s="70"/>
      <c r="E16" s="70"/>
      <c r="F16" s="70"/>
      <c r="G16" s="70"/>
      <c r="H16" s="70"/>
      <c r="I16" s="70"/>
      <c r="J16" s="70"/>
      <c r="K16" s="70"/>
      <c r="L16" s="70"/>
      <c r="M16" s="70"/>
      <c r="N16" s="70"/>
      <c r="O16" s="70"/>
      <c r="P16" s="70"/>
      <c r="Q16" s="70"/>
      <c r="R16" s="70"/>
      <c r="S16" s="70"/>
      <c r="T16" s="70"/>
      <c r="U16" s="70"/>
      <c r="V16" s="73"/>
      <c r="W16" s="73"/>
      <c r="X16" s="73"/>
      <c r="Y16" s="73"/>
      <c r="Z16" s="77"/>
      <c r="AA16" s="77"/>
      <c r="AB16" s="77"/>
      <c r="AC16" s="78"/>
      <c r="AD16" s="76"/>
      <c r="AE16" s="76"/>
      <c r="AF16" s="76"/>
      <c r="AG16" s="70"/>
      <c r="AH16" s="70"/>
      <c r="AI16" s="70"/>
      <c r="AJ16" s="70"/>
      <c r="AK16" s="70"/>
      <c r="AL16" s="70"/>
    </row>
    <row r="17" spans="1:38" s="71" customFormat="1" ht="15" customHeight="1" x14ac:dyDescent="0.4">
      <c r="A17" s="70"/>
      <c r="B17" s="548" t="s">
        <v>175</v>
      </c>
      <c r="C17" s="548"/>
      <c r="D17" s="548"/>
      <c r="E17" s="548"/>
      <c r="F17" s="70" t="s">
        <v>171</v>
      </c>
      <c r="G17" s="550"/>
      <c r="H17" s="550"/>
      <c r="I17" s="550"/>
      <c r="J17" s="550"/>
      <c r="K17" s="551" t="s">
        <v>176</v>
      </c>
      <c r="L17" s="551"/>
      <c r="M17" s="70"/>
      <c r="N17" s="70"/>
      <c r="O17" s="70"/>
      <c r="P17" s="70"/>
      <c r="Q17" s="70"/>
      <c r="R17" s="70"/>
      <c r="S17" s="70"/>
      <c r="T17" s="70"/>
      <c r="U17" s="70"/>
      <c r="V17" s="73"/>
      <c r="W17" s="73"/>
      <c r="X17" s="73"/>
      <c r="Y17" s="73"/>
      <c r="Z17" s="77"/>
      <c r="AA17" s="77"/>
      <c r="AB17" s="77"/>
      <c r="AC17" s="78"/>
      <c r="AD17" s="76"/>
      <c r="AE17" s="76"/>
      <c r="AF17" s="76"/>
      <c r="AG17" s="70"/>
      <c r="AH17" s="70"/>
      <c r="AI17" s="70"/>
      <c r="AJ17" s="70"/>
      <c r="AK17" s="70"/>
      <c r="AL17" s="70"/>
    </row>
    <row r="18" spans="1:38" ht="53.25" customHeight="1" x14ac:dyDescent="0.4">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row>
    <row r="19" spans="1:38" ht="18.75" customHeight="1" thickBot="1" x14ac:dyDescent="0.4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79" t="s">
        <v>177</v>
      </c>
      <c r="AG19" s="65"/>
      <c r="AH19" s="65"/>
      <c r="AI19" s="65"/>
      <c r="AJ19" s="65"/>
      <c r="AK19" s="65"/>
      <c r="AL19" s="65"/>
    </row>
    <row r="20" spans="1:38" ht="30" customHeight="1" thickBot="1" x14ac:dyDescent="0.45">
      <c r="A20" s="65"/>
      <c r="B20" s="65"/>
      <c r="C20" s="500" t="s">
        <v>178</v>
      </c>
      <c r="D20" s="504"/>
      <c r="E20" s="504"/>
      <c r="F20" s="504"/>
      <c r="G20" s="504"/>
      <c r="H20" s="505"/>
      <c r="I20" s="554" t="s">
        <v>179</v>
      </c>
      <c r="J20" s="504"/>
      <c r="K20" s="504"/>
      <c r="L20" s="504"/>
      <c r="M20" s="504"/>
      <c r="N20" s="504"/>
      <c r="O20" s="504"/>
      <c r="P20" s="505"/>
      <c r="Q20" s="554" t="s">
        <v>180</v>
      </c>
      <c r="R20" s="504"/>
      <c r="S20" s="504"/>
      <c r="T20" s="504"/>
      <c r="U20" s="504"/>
      <c r="V20" s="504"/>
      <c r="W20" s="504"/>
      <c r="X20" s="505"/>
      <c r="Y20" s="504" t="s">
        <v>181</v>
      </c>
      <c r="Z20" s="504"/>
      <c r="AA20" s="504"/>
      <c r="AB20" s="504"/>
      <c r="AC20" s="504"/>
      <c r="AD20" s="504"/>
      <c r="AE20" s="504"/>
      <c r="AF20" s="555"/>
      <c r="AG20" s="65"/>
      <c r="AH20" s="65"/>
      <c r="AI20" s="65"/>
      <c r="AJ20" s="65"/>
      <c r="AK20" s="65"/>
      <c r="AL20" s="65"/>
    </row>
    <row r="21" spans="1:38" ht="29.25" customHeight="1" x14ac:dyDescent="0.4">
      <c r="A21" s="65"/>
      <c r="B21" s="65"/>
      <c r="C21" s="523" t="s">
        <v>182</v>
      </c>
      <c r="D21" s="524"/>
      <c r="E21" s="524"/>
      <c r="F21" s="524"/>
      <c r="G21" s="524"/>
      <c r="H21" s="525"/>
      <c r="I21" s="80"/>
      <c r="J21" s="547" t="str">
        <f>IF(完了実績報告書書データシート!D11="リース",完了実績報告書書データシート!D65,"")</f>
        <v/>
      </c>
      <c r="K21" s="547"/>
      <c r="L21" s="547"/>
      <c r="M21" s="547"/>
      <c r="N21" s="547"/>
      <c r="O21" s="547"/>
      <c r="P21" s="89"/>
      <c r="Q21" s="90"/>
      <c r="R21" s="547" t="str">
        <f>J21</f>
        <v/>
      </c>
      <c r="S21" s="547"/>
      <c r="T21" s="547"/>
      <c r="U21" s="547"/>
      <c r="V21" s="547"/>
      <c r="W21" s="547"/>
      <c r="X21" s="83"/>
      <c r="Y21" s="552"/>
      <c r="Z21" s="527"/>
      <c r="AA21" s="527"/>
      <c r="AB21" s="527"/>
      <c r="AC21" s="527"/>
      <c r="AD21" s="527"/>
      <c r="AE21" s="527"/>
      <c r="AF21" s="553"/>
      <c r="AG21" s="65"/>
      <c r="AH21" s="65"/>
      <c r="AI21" s="65"/>
      <c r="AJ21" s="65"/>
      <c r="AK21" s="65"/>
      <c r="AL21" s="65"/>
    </row>
    <row r="22" spans="1:38" ht="29.25" customHeight="1" x14ac:dyDescent="0.4">
      <c r="A22" s="65"/>
      <c r="B22" s="65"/>
      <c r="C22" s="510" t="s">
        <v>183</v>
      </c>
      <c r="D22" s="511"/>
      <c r="E22" s="511"/>
      <c r="F22" s="511"/>
      <c r="G22" s="511"/>
      <c r="H22" s="512"/>
      <c r="I22" s="84"/>
      <c r="P22" s="85"/>
      <c r="Q22" s="84" t="s">
        <v>184</v>
      </c>
      <c r="R22" s="513"/>
      <c r="S22" s="513"/>
      <c r="T22" s="513"/>
      <c r="U22" s="513"/>
      <c r="V22" s="513"/>
      <c r="W22" s="513"/>
      <c r="X22" s="85"/>
      <c r="Y22" s="537"/>
      <c r="Z22" s="538"/>
      <c r="AA22" s="538"/>
      <c r="AB22" s="538"/>
      <c r="AC22" s="538"/>
      <c r="AD22" s="538"/>
      <c r="AE22" s="538"/>
      <c r="AF22" s="539"/>
      <c r="AG22" s="65"/>
      <c r="AH22" s="65"/>
      <c r="AI22" s="65"/>
      <c r="AJ22" s="65"/>
      <c r="AK22" s="65"/>
      <c r="AL22" s="65"/>
    </row>
    <row r="23" spans="1:38" ht="29.25" customHeight="1" thickBot="1" x14ac:dyDescent="0.45">
      <c r="A23" s="65"/>
      <c r="B23" s="65"/>
      <c r="C23" s="544" t="s">
        <v>185</v>
      </c>
      <c r="D23" s="545"/>
      <c r="E23" s="545"/>
      <c r="F23" s="545"/>
      <c r="G23" s="545"/>
      <c r="H23" s="546"/>
      <c r="I23" s="86"/>
      <c r="J23" s="540" t="str">
        <f>IFERROR(J21,"")</f>
        <v/>
      </c>
      <c r="K23" s="540"/>
      <c r="L23" s="540"/>
      <c r="M23" s="540"/>
      <c r="N23" s="540"/>
      <c r="O23" s="540"/>
      <c r="P23" s="87"/>
      <c r="Q23" s="86"/>
      <c r="R23" s="540" t="str">
        <f>IFERROR(R21-R22,"")</f>
        <v/>
      </c>
      <c r="S23" s="540"/>
      <c r="T23" s="540"/>
      <c r="U23" s="540"/>
      <c r="V23" s="540"/>
      <c r="W23" s="540"/>
      <c r="X23" s="87"/>
      <c r="Y23" s="541"/>
      <c r="Z23" s="542"/>
      <c r="AA23" s="542"/>
      <c r="AB23" s="542"/>
      <c r="AC23" s="542"/>
      <c r="AD23" s="542"/>
      <c r="AE23" s="542"/>
      <c r="AF23" s="543"/>
      <c r="AG23" s="65"/>
      <c r="AH23" s="65"/>
      <c r="AI23" s="65"/>
      <c r="AJ23" s="88"/>
      <c r="AK23" s="65"/>
      <c r="AL23" s="65"/>
    </row>
    <row r="24" spans="1:38" ht="29.25" customHeight="1" x14ac:dyDescent="0.4">
      <c r="A24" s="65"/>
      <c r="B24" s="65"/>
      <c r="C24" s="523" t="s">
        <v>186</v>
      </c>
      <c r="D24" s="524"/>
      <c r="E24" s="524"/>
      <c r="F24" s="524"/>
      <c r="G24" s="524"/>
      <c r="H24" s="525"/>
      <c r="I24" s="80"/>
      <c r="J24" s="526"/>
      <c r="K24" s="526"/>
      <c r="L24" s="526"/>
      <c r="M24" s="526"/>
      <c r="N24" s="526"/>
      <c r="O24" s="526"/>
      <c r="P24" s="89"/>
      <c r="Q24" s="90"/>
      <c r="R24" s="526"/>
      <c r="S24" s="526"/>
      <c r="T24" s="526"/>
      <c r="U24" s="526"/>
      <c r="V24" s="526"/>
      <c r="W24" s="526"/>
      <c r="X24" s="83"/>
      <c r="Y24" s="527"/>
      <c r="Z24" s="528"/>
      <c r="AA24" s="528"/>
      <c r="AB24" s="528"/>
      <c r="AC24" s="528"/>
      <c r="AD24" s="528"/>
      <c r="AE24" s="528"/>
      <c r="AF24" s="529"/>
      <c r="AG24" s="65"/>
      <c r="AH24" s="65"/>
      <c r="AI24" s="65"/>
      <c r="AJ24" s="88"/>
      <c r="AK24" s="65"/>
      <c r="AL24" s="65"/>
    </row>
    <row r="25" spans="1:38" ht="29.25" customHeight="1" x14ac:dyDescent="0.4">
      <c r="A25" s="65"/>
      <c r="B25" s="65"/>
      <c r="C25" s="533" t="s">
        <v>187</v>
      </c>
      <c r="D25" s="534"/>
      <c r="E25" s="534"/>
      <c r="F25" s="534"/>
      <c r="G25" s="534"/>
      <c r="H25" s="535"/>
      <c r="I25" s="91"/>
      <c r="J25" s="536"/>
      <c r="K25" s="536"/>
      <c r="L25" s="536"/>
      <c r="M25" s="536"/>
      <c r="N25" s="536"/>
      <c r="O25" s="536"/>
      <c r="P25" s="92"/>
      <c r="Q25" s="93"/>
      <c r="R25" s="536"/>
      <c r="S25" s="536"/>
      <c r="T25" s="536"/>
      <c r="U25" s="536"/>
      <c r="V25" s="536"/>
      <c r="W25" s="536"/>
      <c r="X25" s="94"/>
      <c r="Y25" s="530"/>
      <c r="Z25" s="531"/>
      <c r="AA25" s="531"/>
      <c r="AB25" s="531"/>
      <c r="AC25" s="531"/>
      <c r="AD25" s="531"/>
      <c r="AE25" s="531"/>
      <c r="AF25" s="532"/>
      <c r="AG25" s="65"/>
      <c r="AH25" s="65"/>
      <c r="AI25" s="65"/>
      <c r="AJ25" s="65"/>
      <c r="AK25" s="65"/>
      <c r="AL25" s="65"/>
    </row>
    <row r="26" spans="1:38" ht="29.25" customHeight="1" thickBot="1" x14ac:dyDescent="0.45">
      <c r="A26" s="65"/>
      <c r="B26" s="65"/>
      <c r="C26" s="510" t="s">
        <v>188</v>
      </c>
      <c r="D26" s="511"/>
      <c r="E26" s="511"/>
      <c r="F26" s="511"/>
      <c r="G26" s="511"/>
      <c r="H26" s="512"/>
      <c r="I26" s="84"/>
      <c r="J26" s="513">
        <f>SUM(J24:O25)</f>
        <v>0</v>
      </c>
      <c r="K26" s="513"/>
      <c r="L26" s="513"/>
      <c r="M26" s="513"/>
      <c r="N26" s="513"/>
      <c r="O26" s="513"/>
      <c r="P26" s="85"/>
      <c r="Q26" s="84"/>
      <c r="R26" s="513">
        <f>SUM(R24:W25)</f>
        <v>0</v>
      </c>
      <c r="S26" s="513"/>
      <c r="T26" s="513"/>
      <c r="U26" s="513"/>
      <c r="V26" s="513"/>
      <c r="W26" s="513"/>
      <c r="X26" s="85"/>
      <c r="Y26" s="514"/>
      <c r="Z26" s="515"/>
      <c r="AA26" s="515"/>
      <c r="AB26" s="515"/>
      <c r="AC26" s="515"/>
      <c r="AD26" s="515"/>
      <c r="AE26" s="515"/>
      <c r="AF26" s="516"/>
      <c r="AG26" s="65"/>
      <c r="AH26" s="65"/>
      <c r="AI26" s="65"/>
      <c r="AJ26" s="65"/>
      <c r="AK26" s="65"/>
      <c r="AL26" s="65"/>
    </row>
    <row r="27" spans="1:38" ht="29.25" customHeight="1" thickBot="1" x14ac:dyDescent="0.45">
      <c r="A27" s="65"/>
      <c r="B27" s="65"/>
      <c r="C27" s="500" t="s">
        <v>189</v>
      </c>
      <c r="D27" s="504"/>
      <c r="E27" s="504"/>
      <c r="F27" s="504"/>
      <c r="G27" s="504"/>
      <c r="H27" s="505"/>
      <c r="I27" s="95" t="s">
        <v>184</v>
      </c>
      <c r="J27" s="506"/>
      <c r="K27" s="506"/>
      <c r="L27" s="506"/>
      <c r="M27" s="506"/>
      <c r="N27" s="506"/>
      <c r="O27" s="506"/>
      <c r="P27" s="96"/>
      <c r="Q27" s="95" t="s">
        <v>184</v>
      </c>
      <c r="R27" s="506"/>
      <c r="S27" s="506"/>
      <c r="T27" s="506"/>
      <c r="U27" s="506"/>
      <c r="V27" s="506"/>
      <c r="W27" s="506"/>
      <c r="X27" s="96"/>
      <c r="Y27" s="517"/>
      <c r="Z27" s="518"/>
      <c r="AA27" s="518"/>
      <c r="AB27" s="518"/>
      <c r="AC27" s="518"/>
      <c r="AD27" s="518"/>
      <c r="AE27" s="518"/>
      <c r="AF27" s="519"/>
      <c r="AG27" s="65"/>
      <c r="AH27" s="65"/>
      <c r="AI27" s="65"/>
      <c r="AJ27" s="65"/>
      <c r="AK27" s="65"/>
      <c r="AL27" s="65"/>
    </row>
    <row r="28" spans="1:38" ht="29.25" customHeight="1" thickBot="1" x14ac:dyDescent="0.45">
      <c r="A28" s="65"/>
      <c r="B28" s="65"/>
      <c r="C28" s="500" t="s">
        <v>190</v>
      </c>
      <c r="D28" s="504"/>
      <c r="E28" s="504"/>
      <c r="F28" s="504"/>
      <c r="G28" s="504"/>
      <c r="H28" s="505"/>
      <c r="I28" s="95"/>
      <c r="J28" s="507" t="str">
        <f>IFERROR((J23+J26-J27),"")</f>
        <v/>
      </c>
      <c r="K28" s="507"/>
      <c r="L28" s="507"/>
      <c r="M28" s="507"/>
      <c r="N28" s="507"/>
      <c r="O28" s="507"/>
      <c r="P28" s="96"/>
      <c r="Q28" s="95"/>
      <c r="R28" s="507" t="str">
        <f>IFERROR((R23+R26-R27),"")</f>
        <v/>
      </c>
      <c r="S28" s="507"/>
      <c r="T28" s="507"/>
      <c r="U28" s="507"/>
      <c r="V28" s="507"/>
      <c r="W28" s="507"/>
      <c r="X28" s="96"/>
      <c r="Y28" s="97" t="s">
        <v>191</v>
      </c>
      <c r="Z28" s="600" t="str">
        <f>IFERROR(J28-R28,"")</f>
        <v/>
      </c>
      <c r="AA28" s="600"/>
      <c r="AB28" s="600"/>
      <c r="AC28" s="600"/>
      <c r="AD28" s="600"/>
      <c r="AE28" s="600"/>
      <c r="AF28" s="601"/>
      <c r="AG28" s="65"/>
      <c r="AH28" s="65"/>
      <c r="AI28" s="65"/>
      <c r="AJ28" s="65"/>
      <c r="AK28" s="65"/>
      <c r="AL28" s="65"/>
    </row>
    <row r="29" spans="1:38" ht="29.25" customHeight="1" x14ac:dyDescent="0.4">
      <c r="A29" s="65"/>
      <c r="B29" s="65"/>
      <c r="C29" s="597" t="s">
        <v>198</v>
      </c>
      <c r="D29" s="598"/>
      <c r="E29" s="598"/>
      <c r="F29" s="598"/>
      <c r="G29" s="598"/>
      <c r="H29" s="599"/>
      <c r="I29" s="124"/>
      <c r="J29" s="582"/>
      <c r="K29" s="582"/>
      <c r="L29" s="582"/>
      <c r="M29" s="582"/>
      <c r="N29" s="582"/>
      <c r="O29" s="582"/>
      <c r="P29" s="125"/>
      <c r="Q29" s="112"/>
      <c r="R29" s="582"/>
      <c r="S29" s="582"/>
      <c r="T29" s="582"/>
      <c r="U29" s="582"/>
      <c r="V29" s="582"/>
      <c r="W29" s="582"/>
      <c r="X29" s="113"/>
      <c r="Y29" s="126"/>
      <c r="Z29" s="114" t="s">
        <v>199</v>
      </c>
      <c r="AA29" s="114"/>
      <c r="AB29" s="114"/>
      <c r="AC29" s="114"/>
      <c r="AD29" s="114"/>
      <c r="AE29" s="114"/>
      <c r="AF29" s="115"/>
      <c r="AG29" s="65"/>
      <c r="AH29" s="65"/>
      <c r="AI29" s="65"/>
      <c r="AJ29" s="65"/>
      <c r="AK29" s="65"/>
      <c r="AL29" s="65"/>
    </row>
    <row r="30" spans="1:38" ht="29.25" customHeight="1" thickBot="1" x14ac:dyDescent="0.45">
      <c r="A30" s="65"/>
      <c r="B30" s="65"/>
      <c r="C30" s="577" t="s">
        <v>192</v>
      </c>
      <c r="D30" s="578"/>
      <c r="E30" s="578"/>
      <c r="F30" s="578"/>
      <c r="G30" s="578"/>
      <c r="H30" s="579"/>
      <c r="I30" s="116"/>
      <c r="J30" s="585"/>
      <c r="K30" s="585"/>
      <c r="L30" s="585"/>
      <c r="M30" s="585"/>
      <c r="N30" s="585"/>
      <c r="O30" s="585"/>
      <c r="P30" s="117"/>
      <c r="Q30" s="118"/>
      <c r="R30" s="585"/>
      <c r="S30" s="585"/>
      <c r="T30" s="585"/>
      <c r="U30" s="585"/>
      <c r="V30" s="585"/>
      <c r="W30" s="585"/>
      <c r="X30" s="119"/>
      <c r="Y30" s="591"/>
      <c r="Z30" s="592"/>
      <c r="AA30" s="592"/>
      <c r="AB30" s="592"/>
      <c r="AC30" s="592"/>
      <c r="AD30" s="592"/>
      <c r="AE30" s="592"/>
      <c r="AF30" s="593"/>
      <c r="AG30" s="65"/>
      <c r="AH30" s="65"/>
      <c r="AI30" s="65"/>
      <c r="AJ30" s="65"/>
      <c r="AK30" s="65"/>
      <c r="AL30" s="65"/>
    </row>
    <row r="31" spans="1:38" ht="9" customHeight="1" x14ac:dyDescent="0.4">
      <c r="A31" s="65"/>
      <c r="B31" s="65"/>
      <c r="C31" s="100"/>
      <c r="D31" s="100"/>
      <c r="E31" s="100"/>
      <c r="F31" s="100"/>
      <c r="G31" s="100"/>
      <c r="H31" s="100"/>
      <c r="I31" s="101"/>
      <c r="J31" s="122"/>
      <c r="K31" s="122"/>
      <c r="L31" s="122"/>
      <c r="M31" s="122"/>
      <c r="N31" s="122"/>
      <c r="O31" s="122"/>
      <c r="P31" s="102"/>
      <c r="Q31" s="101"/>
      <c r="R31" s="101"/>
      <c r="S31" s="101"/>
      <c r="T31" s="101"/>
      <c r="U31" s="122"/>
      <c r="V31" s="122"/>
      <c r="W31" s="122"/>
      <c r="X31" s="122"/>
      <c r="Y31" s="105"/>
      <c r="Z31" s="106"/>
      <c r="AA31" s="106"/>
      <c r="AB31" s="106"/>
      <c r="AC31" s="106"/>
      <c r="AD31" s="106"/>
      <c r="AE31" s="106"/>
      <c r="AF31" s="106"/>
      <c r="AG31" s="65"/>
      <c r="AH31" s="65"/>
      <c r="AI31" s="65"/>
      <c r="AJ31" s="65"/>
      <c r="AK31" s="65"/>
      <c r="AL31" s="65"/>
    </row>
    <row r="32" spans="1:38" ht="16.5" customHeight="1" x14ac:dyDescent="0.4">
      <c r="A32" s="65"/>
      <c r="B32" s="65"/>
      <c r="C32" s="107" t="s">
        <v>193</v>
      </c>
      <c r="D32" s="100"/>
      <c r="E32" s="100"/>
      <c r="F32" s="100"/>
      <c r="G32" s="100"/>
      <c r="H32" s="100"/>
      <c r="I32" s="101"/>
      <c r="J32" s="122"/>
      <c r="K32" s="122"/>
      <c r="L32" s="122"/>
      <c r="M32" s="122"/>
      <c r="N32" s="122"/>
      <c r="O32" s="122"/>
      <c r="P32" s="102"/>
      <c r="Q32" s="101"/>
      <c r="R32" s="101"/>
      <c r="S32" s="101"/>
      <c r="T32" s="101"/>
      <c r="U32" s="122"/>
      <c r="V32" s="122"/>
      <c r="W32" s="122"/>
      <c r="X32" s="122"/>
      <c r="Y32" s="105"/>
      <c r="Z32" s="106"/>
      <c r="AA32" s="106"/>
      <c r="AB32" s="106"/>
      <c r="AC32" s="106"/>
      <c r="AD32" s="106"/>
      <c r="AE32" s="106"/>
      <c r="AF32" s="106"/>
      <c r="AG32" s="65"/>
      <c r="AH32" s="65"/>
      <c r="AI32" s="65"/>
      <c r="AJ32" s="65"/>
      <c r="AK32" s="65"/>
      <c r="AL32" s="65"/>
    </row>
    <row r="33" spans="1:38" ht="16.5" customHeight="1" x14ac:dyDescent="0.4">
      <c r="A33" s="65"/>
      <c r="B33" s="65"/>
      <c r="C33" s="107"/>
      <c r="D33" s="100"/>
      <c r="E33" s="100"/>
      <c r="F33" s="100"/>
      <c r="G33" s="100"/>
      <c r="H33" s="100"/>
      <c r="I33" s="101"/>
      <c r="J33" s="122"/>
      <c r="K33" s="122"/>
      <c r="L33" s="122"/>
      <c r="M33" s="122"/>
      <c r="N33" s="122"/>
      <c r="O33" s="122"/>
      <c r="P33" s="102"/>
      <c r="Q33" s="101"/>
      <c r="R33" s="101"/>
      <c r="S33" s="101"/>
      <c r="T33" s="101"/>
      <c r="U33" s="122"/>
      <c r="V33" s="122"/>
      <c r="W33" s="122"/>
      <c r="X33" s="122"/>
      <c r="Y33" s="105"/>
      <c r="Z33" s="106"/>
      <c r="AA33" s="106"/>
      <c r="AB33" s="106"/>
      <c r="AC33" s="106"/>
      <c r="AD33" s="106"/>
      <c r="AE33" s="106"/>
      <c r="AF33" s="106"/>
      <c r="AG33" s="65"/>
      <c r="AH33" s="65"/>
      <c r="AI33" s="65"/>
      <c r="AJ33" s="65"/>
      <c r="AK33" s="65"/>
      <c r="AL33" s="65"/>
    </row>
    <row r="34" spans="1:38" ht="24.75" customHeight="1" thickBot="1" x14ac:dyDescent="0.45"/>
    <row r="35" spans="1:38" ht="18" customHeight="1" thickBot="1" x14ac:dyDescent="0.45">
      <c r="C35" s="67" t="s">
        <v>200</v>
      </c>
      <c r="L35" s="594">
        <f>J29+J30*G17</f>
        <v>0</v>
      </c>
      <c r="M35" s="595"/>
      <c r="N35" s="595"/>
      <c r="O35" s="596"/>
      <c r="T35" s="571">
        <f>R29+R30*G17</f>
        <v>0</v>
      </c>
      <c r="U35" s="572"/>
      <c r="V35" s="572"/>
      <c r="W35" s="573"/>
      <c r="X35" s="123"/>
    </row>
    <row r="36" spans="1:38" x14ac:dyDescent="0.4">
      <c r="C36" s="108" t="s">
        <v>201</v>
      </c>
    </row>
  </sheetData>
  <sheetProtection selectLockedCells="1"/>
  <mergeCells count="63">
    <mergeCell ref="AA1:AF1"/>
    <mergeCell ref="D3:AD3"/>
    <mergeCell ref="C4:AF4"/>
    <mergeCell ref="U5:Y5"/>
    <mergeCell ref="N7:R7"/>
    <mergeCell ref="S7:AD7"/>
    <mergeCell ref="C20:H20"/>
    <mergeCell ref="I20:P20"/>
    <mergeCell ref="Q20:X20"/>
    <mergeCell ref="Y20:AF20"/>
    <mergeCell ref="B9:E9"/>
    <mergeCell ref="G9:P9"/>
    <mergeCell ref="B11:E11"/>
    <mergeCell ref="H12:M12"/>
    <mergeCell ref="B13:E13"/>
    <mergeCell ref="B15:E15"/>
    <mergeCell ref="G15:AD15"/>
    <mergeCell ref="B17:E17"/>
    <mergeCell ref="G17:J17"/>
    <mergeCell ref="K17:L17"/>
    <mergeCell ref="G13:Q13"/>
    <mergeCell ref="C21:H21"/>
    <mergeCell ref="J21:O21"/>
    <mergeCell ref="R21:W21"/>
    <mergeCell ref="Y21:AF21"/>
    <mergeCell ref="C22:H22"/>
    <mergeCell ref="R22:W22"/>
    <mergeCell ref="Y22:AF22"/>
    <mergeCell ref="C23:H23"/>
    <mergeCell ref="J23:O23"/>
    <mergeCell ref="R23:W23"/>
    <mergeCell ref="Y23:AF23"/>
    <mergeCell ref="C24:H24"/>
    <mergeCell ref="J24:O24"/>
    <mergeCell ref="R24:W24"/>
    <mergeCell ref="Y24:AF24"/>
    <mergeCell ref="J28:O28"/>
    <mergeCell ref="R28:W28"/>
    <mergeCell ref="Z28:AF28"/>
    <mergeCell ref="C25:H25"/>
    <mergeCell ref="J25:O25"/>
    <mergeCell ref="R25:W25"/>
    <mergeCell ref="Y25:AF25"/>
    <mergeCell ref="C26:H26"/>
    <mergeCell ref="J26:O26"/>
    <mergeCell ref="R26:W26"/>
    <mergeCell ref="Y26:AF26"/>
    <mergeCell ref="Y30:AF30"/>
    <mergeCell ref="L35:O35"/>
    <mergeCell ref="T35:W35"/>
    <mergeCell ref="G11:I11"/>
    <mergeCell ref="K11:N11"/>
    <mergeCell ref="C29:H29"/>
    <mergeCell ref="J29:O29"/>
    <mergeCell ref="R29:W29"/>
    <mergeCell ref="C30:H30"/>
    <mergeCell ref="J30:O30"/>
    <mergeCell ref="R30:W30"/>
    <mergeCell ref="C27:H27"/>
    <mergeCell ref="J27:O27"/>
    <mergeCell ref="R27:W27"/>
    <mergeCell ref="Y27:AF27"/>
    <mergeCell ref="C28:H28"/>
  </mergeCells>
  <phoneticPr fontId="1"/>
  <pageMargins left="0.55118110236220474" right="0.35433070866141736" top="0.62992125984251968" bottom="0.62992125984251968" header="0.27559055118110237"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28</vt:i4>
      </vt:variant>
    </vt:vector>
  </HeadingPairs>
  <TitlesOfParts>
    <vt:vector size="36" baseType="lpstr">
      <vt:lpstr>完了実績報告書書データシート</vt:lpstr>
      <vt:lpstr>様式第11（完了実績報告書）</vt:lpstr>
      <vt:lpstr>様式第11（別紙1）</vt:lpstr>
      <vt:lpstr>様式第11（別紙2） 実績</vt:lpstr>
      <vt:lpstr>様式第13（第13条関係）</vt:lpstr>
      <vt:lpstr>雛形＿リース料金均等</vt:lpstr>
      <vt:lpstr>雛形＿リース料金変動あり</vt:lpstr>
      <vt:lpstr>雛形＿前払い金あり</vt:lpstr>
      <vt:lpstr>ASF株式会社</vt:lpstr>
      <vt:lpstr>CENNTROまたは不明</vt:lpstr>
      <vt:lpstr>DFSKまたは不明</vt:lpstr>
      <vt:lpstr>HWELECTRO株式会社</vt:lpstr>
      <vt:lpstr>完了実績報告書書データシート!Print_Area</vt:lpstr>
      <vt:lpstr>雛形＿リース料金均等!Print_Area</vt:lpstr>
      <vt:lpstr>雛形＿リース料金変動あり!Print_Area</vt:lpstr>
      <vt:lpstr>雛形＿前払い金あり!Print_Area</vt:lpstr>
      <vt:lpstr>'様式第11（別紙1）'!Print_Area</vt:lpstr>
      <vt:lpstr>'様式第11（別紙2） 実績'!Print_Area</vt:lpstr>
      <vt:lpstr>'様式第13（第13条関係）'!Print_Area</vt:lpstr>
      <vt:lpstr>アパテックモーターズ株式会社</vt:lpstr>
      <vt:lpstr>いすゞ</vt:lpstr>
      <vt:lpstr>いすゞ自動車株式会社</vt:lpstr>
      <vt:lpstr>トヨタ</vt:lpstr>
      <vt:lpstr>トヨタ自動車株式会社</vt:lpstr>
      <vt:lpstr>フォロフライ株式会社</vt:lpstr>
      <vt:lpstr>株式会社EVモーターズ・ジャパン</vt:lpstr>
      <vt:lpstr>株式会社タジマモーターコーポレーション</vt:lpstr>
      <vt:lpstr>三菱</vt:lpstr>
      <vt:lpstr>三菱ふそう</vt:lpstr>
      <vt:lpstr>三菱ふそうトラック・バス株式会社</vt:lpstr>
      <vt:lpstr>三菱自動車工業株式会社</vt:lpstr>
      <vt:lpstr>諾亜建設株式会社</vt:lpstr>
      <vt:lpstr>日野</vt:lpstr>
      <vt:lpstr>日野自動車株式会社</vt:lpstr>
      <vt:lpstr>不明</vt:lpstr>
      <vt:lpstr>柳州五菱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m-fuchikami</cp:lastModifiedBy>
  <cp:lastPrinted>2023-11-08T04:11:00Z</cp:lastPrinted>
  <dcterms:created xsi:type="dcterms:W3CDTF">2023-06-27T06:03:46Z</dcterms:created>
  <dcterms:modified xsi:type="dcterms:W3CDTF">2024-08-15T06:37:51Z</dcterms:modified>
</cp:coreProperties>
</file>