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Z:\書式\第１段階申請\データシート\繰り越し予算用\"/>
    </mc:Choice>
  </mc:AlternateContent>
  <xr:revisionPtr revIDLastSave="0" documentId="13_ncr:1_{B37F5CAC-FB74-4CA0-BD10-BF294A247EB5}" xr6:coauthVersionLast="36" xr6:coauthVersionMax="36" xr10:uidLastSave="{00000000-0000-0000-0000-000000000000}"/>
  <bookViews>
    <workbookView xWindow="0" yWindow="0" windowWidth="19200" windowHeight="6855" xr2:uid="{00000000-000D-0000-FFFF-FFFF00000000}"/>
  </bookViews>
  <sheets>
    <sheet name="交付申請書データシート" sheetId="2" r:id="rId1"/>
    <sheet name="様式第1" sheetId="1" r:id="rId2"/>
    <sheet name="様式第1（別紙1）" sheetId="3" r:id="rId3"/>
    <sheet name="様式第1（別紙2）兼様式第11（別紙2）" sheetId="8" r:id="rId4"/>
    <sheet name="別添" sheetId="9" r:id="rId5"/>
    <sheet name="委任状フォーマット" sheetId="10" r:id="rId6"/>
  </sheets>
  <definedNames>
    <definedName name="_xlnm._FilterDatabase" localSheetId="0" hidden="1">交付申請書データシート!$AG$52:$AQ$52</definedName>
    <definedName name="ASF株式会社">交付申請書データシート!$AH$53</definedName>
    <definedName name="HWELECTRO株式会社">交付申請書データシート!$AM$53:$AM$55</definedName>
    <definedName name="_xlnm.Print_Area" localSheetId="5">委任状フォーマット!$A$1:$AA$28</definedName>
    <definedName name="_xlnm.Print_Area" localSheetId="0">交付申請書データシート!$A$1:$AE$77</definedName>
    <definedName name="_xlnm.Print_Area" localSheetId="4">別添!$A$1:$Z$51</definedName>
    <definedName name="_xlnm.Print_Area" localSheetId="1">様式第1!$A$1:$W$48</definedName>
    <definedName name="_xlnm.Print_Area" localSheetId="2">'様式第1（別紙1）'!$A$1:$J$12</definedName>
    <definedName name="_xlnm.Print_Area" localSheetId="3">'様式第1（別紙2）兼様式第11（別紙2）'!$A$1:$AB$32</definedName>
    <definedName name="アパテックモーターズ株式会社">交付申請書データシート!$AO$53:$AO$54</definedName>
    <definedName name="いすゞ自動車株式会社">交付申請書データシート!$AL$53:$AL$55</definedName>
    <definedName name="トヨタ自動車株式会社">交付申請書データシート!$AN$53</definedName>
    <definedName name="フォロフライ株式会社">交付申請書データシート!$AG$53:$AG$57</definedName>
    <definedName name="株式会社EVモーターズ・ジャパン">交付申請書データシート!$AQ$53:$AQ$54</definedName>
    <definedName name="株式会社タジマモーターコーポレーション">交付申請書データシート!$AR$53</definedName>
    <definedName name="三菱ふそうトラック・バス株式会社">交付申請書データシート!$AK$53</definedName>
    <definedName name="三菱自動車工業株式会社">交付申請書データシート!$AI$53:$AI$56</definedName>
    <definedName name="諾亜建設株式会社">交付申請書データシート!$AP$53</definedName>
    <definedName name="日野自動車株式会社">交付申請書データシート!$AJ$53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1" i="2" l="1"/>
  <c r="AM82" i="2"/>
  <c r="AM70" i="2"/>
  <c r="AM71" i="2"/>
  <c r="AM72" i="2"/>
  <c r="AM73" i="2"/>
  <c r="AM69" i="2"/>
  <c r="AM68" i="2"/>
  <c r="K68" i="2" l="1"/>
  <c r="AM75" i="2"/>
  <c r="Q60" i="2"/>
  <c r="H67" i="2" s="1"/>
  <c r="Q59" i="2"/>
  <c r="G63" i="2" l="1"/>
  <c r="Q13" i="9" l="1"/>
  <c r="P10" i="9"/>
  <c r="E42" i="1"/>
  <c r="J41" i="1"/>
  <c r="J38" i="1"/>
  <c r="M12" i="1"/>
  <c r="J10" i="1"/>
  <c r="K9" i="1"/>
  <c r="Z13" i="8" l="1"/>
  <c r="Z12" i="8"/>
  <c r="W13" i="8"/>
  <c r="W12" i="8"/>
  <c r="V12" i="8"/>
  <c r="U13" i="8"/>
  <c r="V13" i="8"/>
  <c r="T13" i="8"/>
  <c r="D67" i="2"/>
  <c r="F67" i="2"/>
  <c r="AM121" i="2" l="1"/>
  <c r="AM122" i="2"/>
  <c r="AM83" i="2"/>
  <c r="AM84" i="2"/>
  <c r="AM81" i="2"/>
  <c r="AM80" i="2" l="1"/>
  <c r="AM88" i="2"/>
  <c r="AM87" i="2"/>
  <c r="T5" i="1" l="1"/>
  <c r="AM125" i="2" l="1"/>
  <c r="AM126" i="2"/>
  <c r="AM123" i="2"/>
  <c r="AM124" i="2"/>
  <c r="AM78" i="2" l="1"/>
  <c r="AM79" i="2"/>
  <c r="AM77" i="2"/>
  <c r="AM76" i="2"/>
  <c r="AM67" i="2"/>
  <c r="AM66" i="2"/>
  <c r="AM65" i="2"/>
  <c r="AM64" i="2"/>
  <c r="B8" i="3" l="1"/>
  <c r="V10" i="8" l="1"/>
  <c r="N10" i="8"/>
  <c r="K10" i="8"/>
  <c r="N14" i="1" l="1"/>
  <c r="S2" i="9" l="1"/>
  <c r="AM61" i="2" l="1"/>
  <c r="AM62" i="2"/>
  <c r="AM63" i="2"/>
  <c r="AM74" i="2"/>
  <c r="AM85" i="2"/>
  <c r="AM86" i="2"/>
  <c r="AM89" i="2"/>
  <c r="AM90" i="2"/>
  <c r="AM91" i="2"/>
  <c r="AM92" i="2"/>
  <c r="AM93" i="2"/>
  <c r="AM94" i="2"/>
  <c r="AM95" i="2"/>
  <c r="AM96" i="2"/>
  <c r="AM97" i="2"/>
  <c r="AM98" i="2"/>
  <c r="AM99" i="2"/>
  <c r="AM100" i="2"/>
  <c r="AM101" i="2"/>
  <c r="AM102" i="2"/>
  <c r="AM103" i="2"/>
  <c r="AM104" i="2"/>
  <c r="AM105" i="2"/>
  <c r="AM106" i="2"/>
  <c r="AM107" i="2"/>
  <c r="AM108" i="2"/>
  <c r="AM109" i="2"/>
  <c r="AM110" i="2"/>
  <c r="AM111" i="2"/>
  <c r="AM112" i="2"/>
  <c r="AM113" i="2"/>
  <c r="AM114" i="2"/>
  <c r="AM115" i="2"/>
  <c r="AM116" i="2"/>
  <c r="AM117" i="2"/>
  <c r="AM118" i="2"/>
  <c r="AM119" i="2"/>
  <c r="AM120" i="2"/>
  <c r="AM60" i="2"/>
  <c r="M14" i="8" l="1"/>
  <c r="K8" i="8"/>
  <c r="K29" i="1" l="1"/>
  <c r="Q6" i="1"/>
  <c r="H42" i="1" l="1"/>
  <c r="N11" i="9" l="1"/>
  <c r="C4" i="3"/>
  <c r="C3" i="3"/>
  <c r="Q12" i="9" l="1"/>
  <c r="R15" i="9"/>
  <c r="K4" i="8"/>
  <c r="J29" i="2" l="1"/>
  <c r="P43" i="1" l="1"/>
  <c r="F43" i="1"/>
  <c r="P39" i="1"/>
  <c r="G39" i="1"/>
  <c r="M35" i="1" l="1"/>
  <c r="A35" i="1"/>
  <c r="Q32" i="1"/>
  <c r="I32" i="1"/>
  <c r="A32" i="1"/>
  <c r="M31" i="1"/>
  <c r="A31" i="1"/>
  <c r="K69" i="2"/>
  <c r="K70" i="2"/>
  <c r="K71" i="2"/>
  <c r="K72" i="2"/>
  <c r="K73" i="2"/>
  <c r="K74" i="2"/>
  <c r="K75" i="2"/>
  <c r="K76" i="2"/>
  <c r="I67" i="2"/>
  <c r="K67" i="2" s="1"/>
  <c r="O68" i="2" s="1"/>
  <c r="M15" i="8" l="1"/>
  <c r="J28" i="1"/>
  <c r="O17" i="8" l="1"/>
  <c r="K17" i="8"/>
  <c r="O16" i="8"/>
  <c r="K16" i="8"/>
  <c r="M13" i="8"/>
  <c r="N13" i="8"/>
  <c r="O13" i="8"/>
  <c r="P13" i="8"/>
  <c r="Q13" i="8"/>
  <c r="R13" i="8"/>
  <c r="S13" i="8"/>
  <c r="L13" i="8"/>
  <c r="K13" i="8"/>
  <c r="O12" i="8"/>
  <c r="P12" i="8"/>
  <c r="Q12" i="8"/>
  <c r="R12" i="8"/>
  <c r="S12" i="8"/>
  <c r="T12" i="8"/>
  <c r="U12" i="8"/>
  <c r="N12" i="8"/>
  <c r="M12" i="8"/>
  <c r="L12" i="8"/>
  <c r="K12" i="8"/>
  <c r="K9" i="8"/>
  <c r="U7" i="8" l="1"/>
  <c r="P7" i="8"/>
  <c r="K7" i="8"/>
  <c r="U6" i="8"/>
  <c r="P6" i="8"/>
  <c r="K6" i="8"/>
  <c r="U5" i="8"/>
  <c r="P5" i="8"/>
  <c r="K5" i="8"/>
  <c r="P3" i="8"/>
  <c r="K3" i="8"/>
  <c r="F10" i="3" l="1"/>
  <c r="M11" i="1"/>
  <c r="P44" i="1"/>
  <c r="G44" i="1"/>
  <c r="P40" i="1"/>
  <c r="G40" i="1"/>
  <c r="T4" i="1"/>
  <c r="C6" i="3" l="1"/>
  <c r="C5" i="3"/>
</calcChain>
</file>

<file path=xl/sharedStrings.xml><?xml version="1.0" encoding="utf-8"?>
<sst xmlns="http://schemas.openxmlformats.org/spreadsheetml/2006/main" count="677" uniqueCount="366">
  <si>
    <t>様式第１（第５条関係）</t>
    <phoneticPr fontId="1"/>
  </si>
  <si>
    <t>識別番号</t>
    <rPh sb="0" eb="4">
      <t>シキベツバンゴウ</t>
    </rPh>
    <phoneticPr fontId="1"/>
  </si>
  <si>
    <t>一般財団法人環境優良車普及機構</t>
    <phoneticPr fontId="1"/>
  </si>
  <si>
    <t>代　表　理　事　　　　岩　村　　敬　殿</t>
  </si>
  <si>
    <t>記</t>
  </si>
  <si>
    <t>補助事業の目的及び内容　　様式第１（別紙１）及び（別紙２）のとおり</t>
  </si>
  <si>
    <r>
      <t>補助金交付申請額</t>
    </r>
    <r>
      <rPr>
        <vertAlign val="superscript"/>
        <sz val="12"/>
        <color theme="1"/>
        <rFont val="ＭＳ Ｐ明朝"/>
        <family val="1"/>
        <charset val="128"/>
      </rPr>
      <t>注２</t>
    </r>
    <phoneticPr fontId="1"/>
  </si>
  <si>
    <t>補助事業の完了予定年月日</t>
  </si>
  <si>
    <t>車両総重量</t>
    <rPh sb="0" eb="5">
      <t>シャリョウソウジュウリョウ</t>
    </rPh>
    <phoneticPr fontId="1"/>
  </si>
  <si>
    <t>事業用・自家用の別（該当する欄に〇を付す）</t>
    <rPh sb="0" eb="3">
      <t>ジギョウヨウ</t>
    </rPh>
    <rPh sb="4" eb="7">
      <t>ジカヨウ</t>
    </rPh>
    <rPh sb="8" eb="9">
      <t>ベツ</t>
    </rPh>
    <rPh sb="10" eb="12">
      <t>ガイトウ</t>
    </rPh>
    <rPh sb="14" eb="15">
      <t>ラン</t>
    </rPh>
    <rPh sb="18" eb="19">
      <t>フ</t>
    </rPh>
    <phoneticPr fontId="1"/>
  </si>
  <si>
    <t>事業用</t>
    <rPh sb="0" eb="3">
      <t>ジギョウヨウ</t>
    </rPh>
    <phoneticPr fontId="1"/>
  </si>
  <si>
    <t>責任者（所属部署・職名・氏名）</t>
    <rPh sb="0" eb="3">
      <t>セキニンシャ</t>
    </rPh>
    <rPh sb="4" eb="8">
      <t>ショゾクブショ</t>
    </rPh>
    <rPh sb="9" eb="11">
      <t>ショクメイ</t>
    </rPh>
    <rPh sb="12" eb="14">
      <t>シメイ</t>
    </rPh>
    <phoneticPr fontId="1"/>
  </si>
  <si>
    <t>電話番号</t>
    <rPh sb="0" eb="4">
      <t>デンワバンゴウ</t>
    </rPh>
    <phoneticPr fontId="1"/>
  </si>
  <si>
    <t>Eメールアドレス</t>
    <phoneticPr fontId="1"/>
  </si>
  <si>
    <t>責任者
連絡先</t>
    <rPh sb="0" eb="3">
      <t>セキニンシャ</t>
    </rPh>
    <rPh sb="4" eb="7">
      <t>レンラクサキ</t>
    </rPh>
    <phoneticPr fontId="1"/>
  </si>
  <si>
    <t>担当者
連絡先</t>
    <rPh sb="0" eb="3">
      <t>タントウシャ</t>
    </rPh>
    <rPh sb="4" eb="7">
      <t>レンラクサキ</t>
    </rPh>
    <phoneticPr fontId="1"/>
  </si>
  <si>
    <t>区分</t>
    <rPh sb="0" eb="2">
      <t>クブン</t>
    </rPh>
    <phoneticPr fontId="1"/>
  </si>
  <si>
    <t>貴社管理番号</t>
    <rPh sb="0" eb="2">
      <t>キシャ</t>
    </rPh>
    <rPh sb="2" eb="6">
      <t>カンリバンゴウ</t>
    </rPh>
    <phoneticPr fontId="1"/>
  </si>
  <si>
    <t>申請区分</t>
    <rPh sb="0" eb="4">
      <t>シンセイクブン</t>
    </rPh>
    <phoneticPr fontId="1"/>
  </si>
  <si>
    <t>申請者情報（※リースの場合はリース会社が申請者となります）</t>
    <rPh sb="0" eb="3">
      <t>シンセイシャ</t>
    </rPh>
    <rPh sb="3" eb="5">
      <t>ジョウホウ</t>
    </rPh>
    <rPh sb="11" eb="13">
      <t>バアイ</t>
    </rPh>
    <rPh sb="17" eb="19">
      <t>カイシャ</t>
    </rPh>
    <rPh sb="20" eb="23">
      <t>シンセイシャ</t>
    </rPh>
    <phoneticPr fontId="1"/>
  </si>
  <si>
    <t>郵便番号</t>
    <rPh sb="0" eb="4">
      <t>ユウビンバンゴウ</t>
    </rPh>
    <phoneticPr fontId="1"/>
  </si>
  <si>
    <t>〒</t>
  </si>
  <si>
    <t>〒</t>
    <phoneticPr fontId="1"/>
  </si>
  <si>
    <t>‐</t>
    <phoneticPr fontId="1"/>
  </si>
  <si>
    <t>申請者住所</t>
    <rPh sb="0" eb="3">
      <t>シンセイシャ</t>
    </rPh>
    <rPh sb="3" eb="5">
      <t>ジュウショ</t>
    </rPh>
    <phoneticPr fontId="1"/>
  </si>
  <si>
    <t>社名又は名称</t>
    <rPh sb="0" eb="2">
      <t>シャメイ</t>
    </rPh>
    <rPh sb="2" eb="3">
      <t>マタ</t>
    </rPh>
    <rPh sb="4" eb="6">
      <t>メイショウ</t>
    </rPh>
    <phoneticPr fontId="1"/>
  </si>
  <si>
    <t>代表者役職</t>
    <rPh sb="0" eb="2">
      <t>ダイヒョウ</t>
    </rPh>
    <rPh sb="2" eb="3">
      <t>シャ</t>
    </rPh>
    <rPh sb="3" eb="5">
      <t>ヤクショク</t>
    </rPh>
    <phoneticPr fontId="1"/>
  </si>
  <si>
    <t>代表者氏名</t>
    <rPh sb="0" eb="3">
      <t>ダイヒョウシャ</t>
    </rPh>
    <rPh sb="3" eb="5">
      <t>シメイ</t>
    </rPh>
    <phoneticPr fontId="1"/>
  </si>
  <si>
    <t>住所</t>
    <rPh sb="0" eb="2">
      <t>ジュウショ</t>
    </rPh>
    <phoneticPr fontId="1"/>
  </si>
  <si>
    <t>貸渡先情報（※リースの場合のみ）</t>
    <rPh sb="0" eb="3">
      <t>カシワタシサキ</t>
    </rPh>
    <rPh sb="3" eb="5">
      <t>ジョウホウ</t>
    </rPh>
    <rPh sb="11" eb="13">
      <t>バアイ</t>
    </rPh>
    <phoneticPr fontId="1"/>
  </si>
  <si>
    <t>事業者名</t>
    <rPh sb="0" eb="4">
      <t>ジギョウシャメイ</t>
    </rPh>
    <phoneticPr fontId="1"/>
  </si>
  <si>
    <t>導入車両情報</t>
    <rPh sb="0" eb="2">
      <t>ドウニュウ</t>
    </rPh>
    <rPh sb="2" eb="6">
      <t>シャリョウジョウホウ</t>
    </rPh>
    <phoneticPr fontId="1"/>
  </si>
  <si>
    <t>事業用・自家用の区別</t>
    <rPh sb="0" eb="3">
      <t>ジギョウヨウ</t>
    </rPh>
    <rPh sb="4" eb="7">
      <t>ジカヨウ</t>
    </rPh>
    <rPh sb="8" eb="10">
      <t>クベツ</t>
    </rPh>
    <phoneticPr fontId="1"/>
  </si>
  <si>
    <t>担当者連絡先</t>
    <rPh sb="0" eb="3">
      <t>タントウシャ</t>
    </rPh>
    <rPh sb="3" eb="5">
      <t>レンラク</t>
    </rPh>
    <rPh sb="5" eb="6">
      <t>サキ</t>
    </rPh>
    <phoneticPr fontId="1"/>
  </si>
  <si>
    <t>＠</t>
    <phoneticPr fontId="1"/>
  </si>
  <si>
    <t>様式第1（別紙1）</t>
    <rPh sb="0" eb="2">
      <t>ヨウシキ</t>
    </rPh>
    <rPh sb="2" eb="3">
      <t>ダイ</t>
    </rPh>
    <rPh sb="5" eb="7">
      <t>ベッシ</t>
    </rPh>
    <phoneticPr fontId="1"/>
  </si>
  <si>
    <t>商用車の電動化促進事業（トラック）実施計画書（車両使用者）</t>
    <rPh sb="0" eb="3">
      <t>ショウヨウシャ</t>
    </rPh>
    <rPh sb="4" eb="11">
      <t>デンドウカソクシンジギョウ</t>
    </rPh>
    <rPh sb="17" eb="22">
      <t>ジッシケイカクショ</t>
    </rPh>
    <rPh sb="23" eb="28">
      <t>シャリョウシヨウシャ</t>
    </rPh>
    <phoneticPr fontId="1"/>
  </si>
  <si>
    <t>資本金（事業者の場合）</t>
    <rPh sb="0" eb="3">
      <t>シホンキン</t>
    </rPh>
    <rPh sb="4" eb="7">
      <t>ジギョウシャ</t>
    </rPh>
    <rPh sb="8" eb="10">
      <t>バアイ</t>
    </rPh>
    <phoneticPr fontId="1"/>
  </si>
  <si>
    <t>従業員数（事業者の場合）</t>
    <rPh sb="0" eb="4">
      <t>ジュウギョウインスウ</t>
    </rPh>
    <rPh sb="5" eb="8">
      <t>ジギョウシャ</t>
    </rPh>
    <rPh sb="9" eb="11">
      <t>バアイ</t>
    </rPh>
    <phoneticPr fontId="1"/>
  </si>
  <si>
    <t>車両使用者の経営する事業</t>
    <rPh sb="0" eb="2">
      <t>シャリョウ</t>
    </rPh>
    <rPh sb="2" eb="5">
      <t>シヨウシャ</t>
    </rPh>
    <rPh sb="6" eb="8">
      <t>ケイエイ</t>
    </rPh>
    <rPh sb="10" eb="12">
      <t>ジギョウ</t>
    </rPh>
    <phoneticPr fontId="1"/>
  </si>
  <si>
    <t>該当事業の番号を記入→</t>
    <rPh sb="0" eb="4">
      <t>ガイトウジギョウ</t>
    </rPh>
    <rPh sb="5" eb="7">
      <t>バンゴウ</t>
    </rPh>
    <rPh sb="8" eb="10">
      <t>キニュウ</t>
    </rPh>
    <phoneticPr fontId="1"/>
  </si>
  <si>
    <t>資本金</t>
    <rPh sb="0" eb="3">
      <t>シホンキン</t>
    </rPh>
    <phoneticPr fontId="1"/>
  </si>
  <si>
    <t>従業員数</t>
    <rPh sb="0" eb="4">
      <t>ジュウギョウインスウ</t>
    </rPh>
    <phoneticPr fontId="1"/>
  </si>
  <si>
    <t>経営事業</t>
    <rPh sb="0" eb="2">
      <t>ケイエイ</t>
    </rPh>
    <rPh sb="2" eb="4">
      <t>ジギョウ</t>
    </rPh>
    <phoneticPr fontId="1"/>
  </si>
  <si>
    <t>BEV</t>
    <phoneticPr fontId="1"/>
  </si>
  <si>
    <t>円</t>
    <rPh sb="0" eb="1">
      <t>エン</t>
    </rPh>
    <phoneticPr fontId="1"/>
  </si>
  <si>
    <t>PHEV</t>
    <phoneticPr fontId="1"/>
  </si>
  <si>
    <t>FCV</t>
    <phoneticPr fontId="1"/>
  </si>
  <si>
    <t>軽自動車（バン）</t>
    <rPh sb="0" eb="4">
      <t>ケイジドウシャ</t>
    </rPh>
    <phoneticPr fontId="1"/>
  </si>
  <si>
    <t>軽自動車（トラック）</t>
    <rPh sb="0" eb="4">
      <t>ケイジドウシャ</t>
    </rPh>
    <phoneticPr fontId="1"/>
  </si>
  <si>
    <t>トラクタ</t>
    <phoneticPr fontId="1"/>
  </si>
  <si>
    <t>トラック（小型）</t>
    <rPh sb="5" eb="7">
      <t>コガタ</t>
    </rPh>
    <phoneticPr fontId="1"/>
  </si>
  <si>
    <t>トラック（中型）</t>
    <rPh sb="5" eb="7">
      <t>チュウガタ</t>
    </rPh>
    <phoneticPr fontId="1"/>
  </si>
  <si>
    <t>トラック（大型）</t>
    <rPh sb="5" eb="7">
      <t>オオガタ</t>
    </rPh>
    <phoneticPr fontId="1"/>
  </si>
  <si>
    <t>添付資料　様式第1(別紙1)及び(別紙2)</t>
    <rPh sb="5" eb="7">
      <t>ヨウシキ</t>
    </rPh>
    <rPh sb="7" eb="8">
      <t>ダイ</t>
    </rPh>
    <rPh sb="10" eb="12">
      <t>ベッシ</t>
    </rPh>
    <rPh sb="14" eb="15">
      <t>オヨ</t>
    </rPh>
    <rPh sb="17" eb="19">
      <t>ベッシ</t>
    </rPh>
    <phoneticPr fontId="1"/>
  </si>
  <si>
    <t>補助対象車両の区分等（該当する欄に〇を付す）</t>
    <rPh sb="11" eb="13">
      <t>ガイトウ</t>
    </rPh>
    <rPh sb="15" eb="16">
      <t>ラン</t>
    </rPh>
    <rPh sb="19" eb="20">
      <t>ツ</t>
    </rPh>
    <phoneticPr fontId="1"/>
  </si>
  <si>
    <t>㊞※</t>
    <phoneticPr fontId="1"/>
  </si>
  <si>
    <t>住所</t>
    <phoneticPr fontId="1"/>
  </si>
  <si>
    <t>　</t>
    <phoneticPr fontId="1"/>
  </si>
  <si>
    <t>氏名又は名称　</t>
    <phoneticPr fontId="1"/>
  </si>
  <si>
    <t>代表者役職・氏名</t>
    <phoneticPr fontId="1"/>
  </si>
  <si>
    <t>※識別番号記載がある電子申請の場合は押印省略可</t>
    <phoneticPr fontId="1"/>
  </si>
  <si>
    <t>）</t>
    <phoneticPr fontId="1"/>
  </si>
  <si>
    <t>令和５年度　脱炭素成長型経済構造移行推進対策費補助金</t>
    <phoneticPr fontId="1"/>
  </si>
  <si>
    <t>（商用車の電動化促進事業（トラック））交付申請書</t>
  </si>
  <si>
    <t>　令和５年度　脱炭素成長型経済構造移行推進対策費補助金（商用車の電動化促進事業（トラッ</t>
    <phoneticPr fontId="1"/>
  </si>
  <si>
    <t>識別番号</t>
    <phoneticPr fontId="1"/>
  </si>
  <si>
    <t>金</t>
    <rPh sb="0" eb="1">
      <t>キン</t>
    </rPh>
    <phoneticPr fontId="1"/>
  </si>
  <si>
    <t>年</t>
    <rPh sb="0" eb="1">
      <t>ネン</t>
    </rPh>
    <phoneticPr fontId="1"/>
  </si>
  <si>
    <t>令和</t>
    <phoneticPr fontId="1"/>
  </si>
  <si>
    <t>車両総重量２.５トン超のトラック</t>
    <phoneticPr fontId="1"/>
  </si>
  <si>
    <t>自家用</t>
    <rPh sb="0" eb="3">
      <t>ジカヨウ</t>
    </rPh>
    <phoneticPr fontId="1"/>
  </si>
  <si>
    <t>＠</t>
    <phoneticPr fontId="1"/>
  </si>
  <si>
    <t>ク））交付規程（以下「交付規程」という。）第５条第１項の規定により上記補助金の交付について</t>
    <phoneticPr fontId="1"/>
  </si>
  <si>
    <t>下記のとおり申請します。</t>
    <phoneticPr fontId="1"/>
  </si>
  <si>
    <t>車両総重量２.５トン以下のバン・トラック</t>
    <rPh sb="0" eb="5">
      <t>シャリョウソウジュウリョウ</t>
    </rPh>
    <rPh sb="10" eb="12">
      <t>イカ</t>
    </rPh>
    <phoneticPr fontId="1"/>
  </si>
  <si>
    <t>（昭和３０年政令第２５５号）及び交付規程の定めるところに従います。</t>
    <phoneticPr fontId="1"/>
  </si>
  <si>
    <t>注１　交付規程第３条第３項の規定に基づき共同で申請する場合は、代表事業者が申請すること。</t>
  </si>
  <si>
    <t>注２　様式第１（別紙２）に記載されている台数分の合計金額を記載すること。</t>
  </si>
  <si>
    <r>
      <t>申請者</t>
    </r>
    <r>
      <rPr>
        <vertAlign val="superscript"/>
        <sz val="12"/>
        <color theme="1"/>
        <rFont val="ＭＳ Ｐ明朝"/>
        <family val="1"/>
        <charset val="128"/>
      </rPr>
      <t>注１</t>
    </r>
    <phoneticPr fontId="1"/>
  </si>
  <si>
    <r>
      <t xml:space="preserve">補助対象車両使用者
（リースの場合は貸渡し先）
事業者名又は個人の場合は氏名
</t>
    </r>
    <r>
      <rPr>
        <vertAlign val="superscript"/>
        <sz val="12"/>
        <color theme="1"/>
        <rFont val="ＭＳ Ｐ明朝"/>
        <family val="1"/>
        <charset val="128"/>
      </rPr>
      <t>注1</t>
    </r>
    <rPh sb="0" eb="6">
      <t>ホジョタイショウシャリョウ</t>
    </rPh>
    <rPh sb="6" eb="9">
      <t>シヨウシャ</t>
    </rPh>
    <rPh sb="15" eb="17">
      <t>バアイ</t>
    </rPh>
    <rPh sb="18" eb="20">
      <t>カシワタシ</t>
    </rPh>
    <rPh sb="21" eb="22">
      <t>サキ</t>
    </rPh>
    <rPh sb="24" eb="27">
      <t>ジギョウシャ</t>
    </rPh>
    <rPh sb="27" eb="28">
      <t>メイ</t>
    </rPh>
    <rPh sb="28" eb="29">
      <t>マタ</t>
    </rPh>
    <rPh sb="30" eb="32">
      <t>コジン</t>
    </rPh>
    <rPh sb="33" eb="35">
      <t>バアイ</t>
    </rPh>
    <rPh sb="36" eb="38">
      <t>シメイ</t>
    </rPh>
    <rPh sb="39" eb="40">
      <t>チュウ</t>
    </rPh>
    <phoneticPr fontId="1"/>
  </si>
  <si>
    <t>（</t>
    <phoneticPr fontId="1"/>
  </si>
  <si>
    <t>様式第１（別紙２）　兼　様式第１１（別紙２）</t>
    <rPh sb="5" eb="7">
      <t>ベッシ</t>
    </rPh>
    <rPh sb="10" eb="11">
      <t>ケン</t>
    </rPh>
    <rPh sb="12" eb="14">
      <t>ヨウシキ</t>
    </rPh>
    <rPh sb="14" eb="15">
      <t>ダイ</t>
    </rPh>
    <rPh sb="18" eb="20">
      <t>ベッシ</t>
    </rPh>
    <phoneticPr fontId="1"/>
  </si>
  <si>
    <r>
      <t>補助対象車両</t>
    </r>
    <r>
      <rPr>
        <vertAlign val="superscript"/>
        <sz val="12"/>
        <color theme="1"/>
        <rFont val="游ゴシック"/>
        <family val="3"/>
        <charset val="128"/>
        <scheme val="minor"/>
      </rPr>
      <t>注６</t>
    </r>
    <rPh sb="6" eb="7">
      <t>チュウ</t>
    </rPh>
    <phoneticPr fontId="1"/>
  </si>
  <si>
    <r>
      <t>種　類</t>
    </r>
    <r>
      <rPr>
        <vertAlign val="superscript"/>
        <sz val="12"/>
        <color theme="1"/>
        <rFont val="ＭＳ Ｐ明朝"/>
        <family val="1"/>
        <charset val="128"/>
      </rPr>
      <t>注３</t>
    </r>
    <rPh sb="3" eb="4">
      <t>チュウ</t>
    </rPh>
    <phoneticPr fontId="1"/>
  </si>
  <si>
    <r>
      <t>区　分</t>
    </r>
    <r>
      <rPr>
        <vertAlign val="superscript"/>
        <sz val="12"/>
        <color theme="1"/>
        <rFont val="ＭＳ Ｐ明朝"/>
        <family val="1"/>
        <charset val="128"/>
      </rPr>
      <t>注４</t>
    </r>
    <rPh sb="3" eb="4">
      <t>チュウ</t>
    </rPh>
    <phoneticPr fontId="1"/>
  </si>
  <si>
    <r>
      <t>通称名</t>
    </r>
    <r>
      <rPr>
        <vertAlign val="superscript"/>
        <sz val="12"/>
        <color theme="1"/>
        <rFont val="游ゴシック"/>
        <family val="3"/>
        <charset val="128"/>
        <scheme val="minor"/>
      </rPr>
      <t>注５</t>
    </r>
    <phoneticPr fontId="1"/>
  </si>
  <si>
    <r>
      <t>型式</t>
    </r>
    <r>
      <rPr>
        <vertAlign val="superscript"/>
        <sz val="12"/>
        <color theme="1"/>
        <rFont val="游ゴシック"/>
        <family val="3"/>
        <charset val="128"/>
        <scheme val="minor"/>
      </rPr>
      <t>注５</t>
    </r>
    <phoneticPr fontId="1"/>
  </si>
  <si>
    <t>今年度導入計画</t>
    <phoneticPr fontId="1"/>
  </si>
  <si>
    <t>令和５年度</t>
    <rPh sb="0" eb="2">
      <t>レイワ</t>
    </rPh>
    <rPh sb="3" eb="5">
      <t>ネンド</t>
    </rPh>
    <phoneticPr fontId="1"/>
  </si>
  <si>
    <t>４月</t>
    <rPh sb="1" eb="2">
      <t>ガツ</t>
    </rPh>
    <phoneticPr fontId="1"/>
  </si>
  <si>
    <t>５月</t>
  </si>
  <si>
    <t>６月</t>
  </si>
  <si>
    <t>７月</t>
  </si>
  <si>
    <t>８月</t>
  </si>
  <si>
    <t>９月</t>
  </si>
  <si>
    <t>１０月</t>
  </si>
  <si>
    <t>１１月</t>
  </si>
  <si>
    <t>１２月</t>
  </si>
  <si>
    <t>１月</t>
  </si>
  <si>
    <t>２月</t>
  </si>
  <si>
    <t>3月</t>
    <rPh sb="1" eb="2">
      <t>ガツ</t>
    </rPh>
    <phoneticPr fontId="1"/>
  </si>
  <si>
    <t>合計</t>
    <rPh sb="0" eb="2">
      <t>ゴウケイ</t>
    </rPh>
    <phoneticPr fontId="1"/>
  </si>
  <si>
    <t>導入計画台数</t>
    <rPh sb="0" eb="2">
      <t>ドウニュウ</t>
    </rPh>
    <rPh sb="2" eb="4">
      <t>ケイカク</t>
    </rPh>
    <rPh sb="4" eb="6">
      <t>ダイスウ</t>
    </rPh>
    <phoneticPr fontId="1"/>
  </si>
  <si>
    <t>交付対象台数</t>
    <rPh sb="0" eb="2">
      <t>コウフ</t>
    </rPh>
    <rPh sb="2" eb="4">
      <t>タイショウ</t>
    </rPh>
    <rPh sb="4" eb="6">
      <t>ダイスウ</t>
    </rPh>
    <phoneticPr fontId="1"/>
  </si>
  <si>
    <r>
      <t>基準額/台</t>
    </r>
    <r>
      <rPr>
        <sz val="8"/>
        <color theme="1"/>
        <rFont val="游ゴシック"/>
        <family val="3"/>
        <charset val="128"/>
        <scheme val="minor"/>
      </rPr>
      <t>注７</t>
    </r>
    <rPh sb="0" eb="3">
      <t>キジュンガク</t>
    </rPh>
    <rPh sb="5" eb="6">
      <t>チュウ</t>
    </rPh>
    <phoneticPr fontId="1"/>
  </si>
  <si>
    <r>
      <t>交付申請額</t>
    </r>
    <r>
      <rPr>
        <sz val="8"/>
        <color theme="1"/>
        <rFont val="游ゴシック"/>
        <family val="3"/>
        <charset val="128"/>
        <scheme val="minor"/>
      </rPr>
      <t>注８</t>
    </r>
    <rPh sb="0" eb="2">
      <t>コウフ</t>
    </rPh>
    <rPh sb="2" eb="4">
      <t>シンセイ</t>
    </rPh>
    <rPh sb="4" eb="5">
      <t>ガク</t>
    </rPh>
    <rPh sb="5" eb="6">
      <t>チュウ</t>
    </rPh>
    <phoneticPr fontId="1"/>
  </si>
  <si>
    <t>抵当権設定の予定</t>
    <rPh sb="0" eb="3">
      <t>テイトウケン</t>
    </rPh>
    <rPh sb="3" eb="5">
      <t>セッテイ</t>
    </rPh>
    <rPh sb="6" eb="8">
      <t>ヨテイ</t>
    </rPh>
    <phoneticPr fontId="1"/>
  </si>
  <si>
    <t>有り</t>
    <rPh sb="0" eb="1">
      <t>ア</t>
    </rPh>
    <phoneticPr fontId="1"/>
  </si>
  <si>
    <t>無し</t>
    <rPh sb="0" eb="1">
      <t>ナ</t>
    </rPh>
    <phoneticPr fontId="1"/>
  </si>
  <si>
    <t>注３　ＢＥＶ：電気自動車、ＰＨＥＶ：プラグインハイブリッド自動車、ＦＣＶ：燃料電池自動車</t>
    <phoneticPr fontId="1"/>
  </si>
  <si>
    <t>注４　補助対象車両の区分における大型、中型、小型とは　大型車　車両総重量（GVW）１２ｔ超</t>
    <rPh sb="27" eb="30">
      <t>オオガタシャ</t>
    </rPh>
    <rPh sb="31" eb="33">
      <t>シャリョウ</t>
    </rPh>
    <rPh sb="33" eb="36">
      <t>ソウジュウリョウ</t>
    </rPh>
    <rPh sb="44" eb="45">
      <t>チョウ</t>
    </rPh>
    <phoneticPr fontId="1"/>
  </si>
  <si>
    <t>　　　　　　　　　　　　　　　　　　　　　　　　　　　中型車　車両総重量（GVW）７．５t超１２ｔ以下</t>
    <rPh sb="27" eb="30">
      <t>チュウガタシャ</t>
    </rPh>
    <rPh sb="45" eb="46">
      <t>チョウ</t>
    </rPh>
    <rPh sb="49" eb="51">
      <t>イカ</t>
    </rPh>
    <phoneticPr fontId="1"/>
  </si>
  <si>
    <t>　　　　　　　　　　　　　　　　　　　　　　　　　　　小型車　車両総重量（GVW）２．５t超７．５ｔ以下</t>
    <rPh sb="27" eb="30">
      <t>コガタシャ</t>
    </rPh>
    <rPh sb="45" eb="46">
      <t>チョウ</t>
    </rPh>
    <rPh sb="50" eb="52">
      <t>イカ</t>
    </rPh>
    <phoneticPr fontId="1"/>
  </si>
  <si>
    <t>　　　なお、種類等が異なる場合は、本様式（別紙２）を複数枚記載して添付する。</t>
    <phoneticPr fontId="1"/>
  </si>
  <si>
    <t>注８　交付申請額：交付対象台数(A) x 基準額/台(B)</t>
    <rPh sb="0" eb="1">
      <t>チュウ</t>
    </rPh>
    <rPh sb="3" eb="5">
      <t>コウフ</t>
    </rPh>
    <rPh sb="5" eb="8">
      <t>シンセイガク</t>
    </rPh>
    <rPh sb="9" eb="11">
      <t>コウフ</t>
    </rPh>
    <rPh sb="11" eb="13">
      <t>タイショウ</t>
    </rPh>
    <rPh sb="13" eb="15">
      <t>ダイスウ</t>
    </rPh>
    <rPh sb="21" eb="24">
      <t>キジュンガク</t>
    </rPh>
    <rPh sb="25" eb="26">
      <t>ダイ</t>
    </rPh>
    <phoneticPr fontId="1"/>
  </si>
  <si>
    <r>
      <t>変更</t>
    </r>
    <r>
      <rPr>
        <vertAlign val="superscript"/>
        <sz val="16"/>
        <color theme="1"/>
        <rFont val="游ゴシック"/>
        <family val="3"/>
        <charset val="128"/>
        <scheme val="minor"/>
      </rPr>
      <t>注１</t>
    </r>
    <rPh sb="0" eb="2">
      <t>ヘンコウ</t>
    </rPh>
    <rPh sb="2" eb="3">
      <t>チュウ</t>
    </rPh>
    <phoneticPr fontId="1"/>
  </si>
  <si>
    <t>事業者名又は個人の場合は氏名　　注２</t>
    <phoneticPr fontId="1"/>
  </si>
  <si>
    <r>
      <t xml:space="preserve">補助対象車両使用者
</t>
    </r>
    <r>
      <rPr>
        <sz val="10"/>
        <color theme="1"/>
        <rFont val="游ゴシック"/>
        <family val="3"/>
        <charset val="128"/>
        <scheme val="minor"/>
      </rPr>
      <t>（リースの場合は貸渡し先）</t>
    </r>
    <phoneticPr fontId="1"/>
  </si>
  <si>
    <t>本事業（補助対象車両の導入）に係る本補助金以外の国の補助金の交付又は交付申請の有無</t>
  </si>
  <si>
    <t>（B）</t>
    <phoneticPr fontId="1"/>
  </si>
  <si>
    <t>（A）×（B）</t>
    <phoneticPr fontId="1"/>
  </si>
  <si>
    <t>変更</t>
    <rPh sb="0" eb="2">
      <t>ヘンコウ</t>
    </rPh>
    <phoneticPr fontId="1"/>
  </si>
  <si>
    <t>種類</t>
    <rPh sb="0" eb="2">
      <t>シュルイ</t>
    </rPh>
    <phoneticPr fontId="1"/>
  </si>
  <si>
    <t>区分</t>
    <rPh sb="0" eb="2">
      <t>クブン</t>
    </rPh>
    <phoneticPr fontId="1"/>
  </si>
  <si>
    <t>通称名</t>
    <rPh sb="0" eb="3">
      <t>ツウショウメイ</t>
    </rPh>
    <phoneticPr fontId="1"/>
  </si>
  <si>
    <t>型式</t>
    <rPh sb="0" eb="2">
      <t>カタシキ</t>
    </rPh>
    <phoneticPr fontId="1"/>
  </si>
  <si>
    <t>導入計画台数</t>
    <rPh sb="0" eb="2">
      <t>ドウニュウ</t>
    </rPh>
    <rPh sb="2" eb="6">
      <t>ケイカクダイスウ</t>
    </rPh>
    <phoneticPr fontId="1"/>
  </si>
  <si>
    <t>交付対象台数</t>
    <rPh sb="0" eb="6">
      <t>コウフタイショウダイスウ</t>
    </rPh>
    <phoneticPr fontId="1"/>
  </si>
  <si>
    <t>基準額/台</t>
    <rPh sb="0" eb="3">
      <t>キジュンガク</t>
    </rPh>
    <rPh sb="4" eb="5">
      <t>ダイ</t>
    </rPh>
    <phoneticPr fontId="1"/>
  </si>
  <si>
    <t>（A）</t>
    <phoneticPr fontId="1"/>
  </si>
  <si>
    <t>４月</t>
    <rPh sb="1" eb="2">
      <t>ガツ</t>
    </rPh>
    <phoneticPr fontId="1"/>
  </si>
  <si>
    <t>５月</t>
    <rPh sb="1" eb="2">
      <t>ガツ</t>
    </rPh>
    <phoneticPr fontId="1"/>
  </si>
  <si>
    <t>３月</t>
  </si>
  <si>
    <t>合計</t>
    <rPh sb="0" eb="2">
      <t>ゴウケイ</t>
    </rPh>
    <phoneticPr fontId="1"/>
  </si>
  <si>
    <t>抵当権設定の予定</t>
    <rPh sb="0" eb="3">
      <t>テイトウケン</t>
    </rPh>
    <rPh sb="3" eb="5">
      <t>セッテイ</t>
    </rPh>
    <rPh sb="6" eb="8">
      <t>ヨテイ</t>
    </rPh>
    <phoneticPr fontId="1"/>
  </si>
  <si>
    <t>本補助金以外の国の補助金交付又は交付申請の有無</t>
    <rPh sb="0" eb="4">
      <t>ホンホジョキン</t>
    </rPh>
    <rPh sb="4" eb="6">
      <t>イガイ</t>
    </rPh>
    <rPh sb="7" eb="8">
      <t>クニ</t>
    </rPh>
    <rPh sb="9" eb="12">
      <t>ホジョキン</t>
    </rPh>
    <rPh sb="12" eb="14">
      <t>コウフ</t>
    </rPh>
    <rPh sb="14" eb="15">
      <t>マタ</t>
    </rPh>
    <rPh sb="16" eb="20">
      <t>コウフシンセイ</t>
    </rPh>
    <rPh sb="21" eb="23">
      <t>ウム</t>
    </rPh>
    <phoneticPr fontId="1"/>
  </si>
  <si>
    <t>号</t>
    <phoneticPr fontId="1"/>
  </si>
  <si>
    <t>第</t>
    <rPh sb="0" eb="1">
      <t>ダイ</t>
    </rPh>
    <phoneticPr fontId="1"/>
  </si>
  <si>
    <t>商用車の電動化促進事業（トラック）実施計画書（導入予定・実績）型式ごとに記入</t>
    <rPh sb="28" eb="30">
      <t>ジッセキ</t>
    </rPh>
    <rPh sb="31" eb="33">
      <t>カタシキ</t>
    </rPh>
    <rPh sb="36" eb="38">
      <t>キニュウ</t>
    </rPh>
    <phoneticPr fontId="1"/>
  </si>
  <si>
    <t>色は自動入力項目</t>
    <rPh sb="0" eb="1">
      <t>イロ</t>
    </rPh>
    <rPh sb="2" eb="6">
      <t>ジドウニュウリョク</t>
    </rPh>
    <rPh sb="6" eb="8">
      <t>コウモク</t>
    </rPh>
    <phoneticPr fontId="1"/>
  </si>
  <si>
    <t>別添</t>
    <rPh sb="0" eb="2">
      <t>ベッテン</t>
    </rPh>
    <phoneticPr fontId="1"/>
  </si>
  <si>
    <t>一般財団法人環境優良車普及機構</t>
  </si>
  <si>
    <t>代 表 理 事 　　　岩 村 　敬 殿</t>
    <phoneticPr fontId="1"/>
  </si>
  <si>
    <t>氏名又は名称</t>
    <rPh sb="0" eb="2">
      <t>シメイ</t>
    </rPh>
    <rPh sb="2" eb="3">
      <t>マタ</t>
    </rPh>
    <rPh sb="4" eb="6">
      <t>メイショウ</t>
    </rPh>
    <phoneticPr fontId="1"/>
  </si>
  <si>
    <t>代表者職・氏名</t>
    <rPh sb="0" eb="3">
      <t>ダイヒョウシャ</t>
    </rPh>
    <rPh sb="3" eb="4">
      <t>ショク</t>
    </rPh>
    <rPh sb="5" eb="7">
      <t>シメイ</t>
    </rPh>
    <phoneticPr fontId="1"/>
  </si>
  <si>
    <t>※様式第１に識別番号記載がある場合は押印省略可</t>
  </si>
  <si>
    <t>〔国の補助金に関する事項〕</t>
  </si>
  <si>
    <t>本申請において申請する補助対象車両の導入について、本補助金の交付決定を受けた後は、</t>
  </si>
  <si>
    <t>新たに本補助金以外の国からの補助金の交付について申請しません。</t>
  </si>
  <si>
    <t>〔暴力団排除に関する事項〕（申請者が地方自治体である場合を除く。）</t>
  </si>
  <si>
    <t>私（申請者が法人である場合は申請法人）は、補助金の交付を申請するに当たり、また、補助事</t>
  </si>
  <si>
    <t>業の実施期間内及び完了後においても、下記事項について誓約します。この誓約が虚偽で有り、</t>
  </si>
  <si>
    <t>私は、暴力団（暴力団員による不当な行為の防止等に関する法律（平成３年法律第 77 号）第</t>
    <phoneticPr fontId="1"/>
  </si>
  <si>
    <t>（１）</t>
    <phoneticPr fontId="1"/>
  </si>
  <si>
    <t>２条第２号に規定する暴力団をいう。以下同じ。）ではありません。かつ、暴力団員（同法第２条</t>
  </si>
  <si>
    <t>第６号に規定する暴力団員をいう。以下同じ。）ではありません。</t>
  </si>
  <si>
    <t>私の法人の役員等（法人である場合は役員、団体である場合は代表者、理事等、その他経営</t>
  </si>
  <si>
    <t>に実質的に関与している者をいう。以下同じ。）は、暴力団員ではありません。</t>
  </si>
  <si>
    <t>（２）</t>
    <phoneticPr fontId="1"/>
  </si>
  <si>
    <t>私及び私の法人の役員等は、自己、自社若しくは第三者の不正の利益を図る目的又は第三</t>
  </si>
  <si>
    <t>（３）</t>
    <phoneticPr fontId="1"/>
  </si>
  <si>
    <t>者に損害を加える目的をもって、暴力団又は暴力団員を利用しません。</t>
  </si>
  <si>
    <t>（４）</t>
    <phoneticPr fontId="1"/>
  </si>
  <si>
    <t>私及び私の法人の役員等は、暴力団又は暴力団員に対して、資金等を供給し、又は便宜を</t>
  </si>
  <si>
    <t>供与するなど直接的あるいは積極的に暴力団の維持、運営に協力し、若しくは関与しません。</t>
  </si>
  <si>
    <t>（５）</t>
    <phoneticPr fontId="1"/>
  </si>
  <si>
    <t>私及び私の法人の役員等は、暴力団又は暴力団員であることを知りながらこれと社会的に非</t>
  </si>
  <si>
    <t>難されるべき関係を持ちません。</t>
  </si>
  <si>
    <t>注1 本書式で記載に誤記等が有った場合は、様式第１の捨印にて修正する。</t>
  </si>
  <si>
    <t>又はこの誓約に反したことにより、私が不利益を被ることとなっても、異議は一切申し立てません。</t>
    <phoneticPr fontId="1"/>
  </si>
  <si>
    <t>(貸渡し先（リースの場合）　</t>
    <phoneticPr fontId="1"/>
  </si>
  <si>
    <t>)</t>
    <phoneticPr fontId="1"/>
  </si>
  <si>
    <t>申請者</t>
    <rPh sb="0" eb="3">
      <t>シンセイシャ</t>
    </rPh>
    <phoneticPr fontId="1"/>
  </si>
  <si>
    <t>住所</t>
  </si>
  <si>
    <t>住所</t>
    <rPh sb="0" eb="2">
      <t>ジュウショ</t>
    </rPh>
    <phoneticPr fontId="1"/>
  </si>
  <si>
    <t>〒</t>
    <phoneticPr fontId="1"/>
  </si>
  <si>
    <t>ー</t>
    <phoneticPr fontId="1"/>
  </si>
  <si>
    <t>ー</t>
    <phoneticPr fontId="1"/>
  </si>
  <si>
    <t>14.その他</t>
    <rPh sb="5" eb="6">
      <t>タ</t>
    </rPh>
    <phoneticPr fontId="1"/>
  </si>
  <si>
    <t>1.運輸、運送、倉庫　　2.鉄道、道路関連　　3.航空、宇宙関連
4.製造・商社、卸し、流通　　5.飲食、小売り、コンビニ　　6.服飾
7.建設、住宅、土木関連　　8.農林、水産　　9.医療、福祉関連
10.官公庁、地方公共団体、大学、研究機関
11.電気、通信、情報、IT関連
12.レンタル　　13.ビル、ホテル、旅館、レジャー施設、各種サービス</t>
    <rPh sb="2" eb="4">
      <t>ウンユ</t>
    </rPh>
    <rPh sb="5" eb="7">
      <t>ウンソウ</t>
    </rPh>
    <rPh sb="8" eb="10">
      <t>ソウコ</t>
    </rPh>
    <rPh sb="14" eb="16">
      <t>テツドウ</t>
    </rPh>
    <phoneticPr fontId="1"/>
  </si>
  <si>
    <t>誓　約　書</t>
    <rPh sb="0" eb="1">
      <t>チカイ</t>
    </rPh>
    <rPh sb="2" eb="3">
      <t>ヤク</t>
    </rPh>
    <rPh sb="4" eb="5">
      <t>ショ</t>
    </rPh>
    <phoneticPr fontId="1"/>
  </si>
  <si>
    <t>日</t>
    <rPh sb="0" eb="1">
      <t>ニチ</t>
    </rPh>
    <phoneticPr fontId="1"/>
  </si>
  <si>
    <t>バッテリーサイズ</t>
    <phoneticPr fontId="1"/>
  </si>
  <si>
    <t>交付申請時用Excelデータシート</t>
    <rPh sb="0" eb="5">
      <t>コウフシンセイジ</t>
    </rPh>
    <rPh sb="5" eb="6">
      <t>ヨウ</t>
    </rPh>
    <phoneticPr fontId="1"/>
  </si>
  <si>
    <t>←この色のセルに必要項目を入力してください。</t>
    <rPh sb="3" eb="4">
      <t>イロ</t>
    </rPh>
    <rPh sb="8" eb="10">
      <t>ヒツヨウ</t>
    </rPh>
    <rPh sb="10" eb="12">
      <t>コウモク</t>
    </rPh>
    <rPh sb="13" eb="15">
      <t>ニュウリョク</t>
    </rPh>
    <phoneticPr fontId="1"/>
  </si>
  <si>
    <t>1型式目</t>
    <rPh sb="1" eb="4">
      <t>カタシキメ</t>
    </rPh>
    <phoneticPr fontId="1"/>
  </si>
  <si>
    <t>１型式目</t>
    <rPh sb="1" eb="4">
      <t>カタシキメ</t>
    </rPh>
    <phoneticPr fontId="1"/>
  </si>
  <si>
    <t>２型式目</t>
    <rPh sb="1" eb="4">
      <t>カタシキメ</t>
    </rPh>
    <phoneticPr fontId="1"/>
  </si>
  <si>
    <t>３型式目</t>
    <rPh sb="1" eb="4">
      <t>カタシキメ</t>
    </rPh>
    <phoneticPr fontId="1"/>
  </si>
  <si>
    <t>４型式目</t>
    <rPh sb="1" eb="4">
      <t>カタシキメ</t>
    </rPh>
    <phoneticPr fontId="1"/>
  </si>
  <si>
    <t>５型式目</t>
    <rPh sb="1" eb="4">
      <t>カタシキメ</t>
    </rPh>
    <phoneticPr fontId="1"/>
  </si>
  <si>
    <t>６型式目</t>
    <rPh sb="1" eb="4">
      <t>カタシキメ</t>
    </rPh>
    <phoneticPr fontId="1"/>
  </si>
  <si>
    <t>７型式目</t>
    <rPh sb="1" eb="4">
      <t>カタシキメ</t>
    </rPh>
    <phoneticPr fontId="1"/>
  </si>
  <si>
    <t>８型式目</t>
    <rPh sb="1" eb="4">
      <t>カタシキメ</t>
    </rPh>
    <phoneticPr fontId="1"/>
  </si>
  <si>
    <t>９型式目</t>
    <rPh sb="1" eb="4">
      <t>カタシキメ</t>
    </rPh>
    <phoneticPr fontId="1"/>
  </si>
  <si>
    <t>１０型式目</t>
    <rPh sb="2" eb="5">
      <t>カタシキメ</t>
    </rPh>
    <phoneticPr fontId="1"/>
  </si>
  <si>
    <t>型式</t>
    <rPh sb="0" eb="2">
      <t>カタシキ</t>
    </rPh>
    <phoneticPr fontId="1"/>
  </si>
  <si>
    <t>－</t>
    <phoneticPr fontId="1"/>
  </si>
  <si>
    <t>基準額</t>
    <rPh sb="0" eb="3">
      <t>キジュンガク</t>
    </rPh>
    <phoneticPr fontId="1"/>
  </si>
  <si>
    <t>交付申請額</t>
    <rPh sb="0" eb="5">
      <t>コウフシンセイガク</t>
    </rPh>
    <phoneticPr fontId="1"/>
  </si>
  <si>
    <t>合計</t>
    <rPh sb="0" eb="2">
      <t>ゴウケイ</t>
    </rPh>
    <phoneticPr fontId="1"/>
  </si>
  <si>
    <t>※同じ型式でも事業用と自家用は別の様式で申請してください。</t>
    <rPh sb="1" eb="2">
      <t>オナ</t>
    </rPh>
    <rPh sb="3" eb="5">
      <t>カタシキ</t>
    </rPh>
    <rPh sb="7" eb="10">
      <t>ジギョウヨウ</t>
    </rPh>
    <rPh sb="11" eb="14">
      <t>ジカヨウ</t>
    </rPh>
    <rPh sb="15" eb="16">
      <t>ベツ</t>
    </rPh>
    <rPh sb="17" eb="19">
      <t>ヨウシキ</t>
    </rPh>
    <rPh sb="20" eb="22">
      <t>シンセイ</t>
    </rPh>
    <phoneticPr fontId="1"/>
  </si>
  <si>
    <t>BEV</t>
    <phoneticPr fontId="1"/>
  </si>
  <si>
    <t>２.５トン超のトラック</t>
    <rPh sb="5" eb="6">
      <t>チョウ</t>
    </rPh>
    <phoneticPr fontId="1"/>
  </si>
  <si>
    <t>PHEV</t>
    <phoneticPr fontId="1"/>
  </si>
  <si>
    <t>FCV</t>
    <phoneticPr fontId="1"/>
  </si>
  <si>
    <t>２.５トン以下の
バン・トラック</t>
    <rPh sb="5" eb="7">
      <t>イカ</t>
    </rPh>
    <phoneticPr fontId="1"/>
  </si>
  <si>
    <t>事業用</t>
    <rPh sb="0" eb="3">
      <t>ジギョウヨウ</t>
    </rPh>
    <phoneticPr fontId="1"/>
  </si>
  <si>
    <t>自家用</t>
    <rPh sb="0" eb="3">
      <t>ジカヨウ</t>
    </rPh>
    <phoneticPr fontId="1"/>
  </si>
  <si>
    <t>※10型式以上ある場合は、お問い合わせください。</t>
    <rPh sb="3" eb="5">
      <t>カタシキ</t>
    </rPh>
    <rPh sb="5" eb="7">
      <t>イジョウ</t>
    </rPh>
    <rPh sb="9" eb="11">
      <t>バアイ</t>
    </rPh>
    <rPh sb="14" eb="15">
      <t>ト</t>
    </rPh>
    <rPh sb="16" eb="17">
      <t>ア</t>
    </rPh>
    <phoneticPr fontId="1"/>
  </si>
  <si>
    <t>注９　交付申請時様式第１（別紙２）は予定台数を記入。完了実績報告時様式第11（別紙2）は実績台数を記入。</t>
    <rPh sb="0" eb="1">
      <t>チュウ</t>
    </rPh>
    <rPh sb="3" eb="5">
      <t>コウフ</t>
    </rPh>
    <rPh sb="5" eb="7">
      <t>シンセイ</t>
    </rPh>
    <rPh sb="7" eb="8">
      <t>ジ</t>
    </rPh>
    <rPh sb="8" eb="10">
      <t>ヨウシキ</t>
    </rPh>
    <rPh sb="10" eb="11">
      <t>ダイ</t>
    </rPh>
    <rPh sb="13" eb="15">
      <t>ベッシ</t>
    </rPh>
    <rPh sb="18" eb="20">
      <t>ヨテイ</t>
    </rPh>
    <rPh sb="20" eb="22">
      <t>ダイスウ</t>
    </rPh>
    <rPh sb="23" eb="25">
      <t>キニュウ</t>
    </rPh>
    <rPh sb="26" eb="28">
      <t>カンリョウ</t>
    </rPh>
    <rPh sb="28" eb="30">
      <t>ジッセキ</t>
    </rPh>
    <rPh sb="30" eb="32">
      <t>ホウコク</t>
    </rPh>
    <rPh sb="32" eb="33">
      <t>ジ</t>
    </rPh>
    <rPh sb="33" eb="35">
      <t>ヨウシキ</t>
    </rPh>
    <rPh sb="35" eb="36">
      <t>ダイ</t>
    </rPh>
    <rPh sb="39" eb="41">
      <t>ベッシ</t>
    </rPh>
    <rPh sb="44" eb="46">
      <t>ジッセキ</t>
    </rPh>
    <rPh sb="46" eb="48">
      <t>ダイスウ</t>
    </rPh>
    <rPh sb="49" eb="51">
      <t>キニュウ</t>
    </rPh>
    <phoneticPr fontId="1"/>
  </si>
  <si>
    <t>注７　基準額：「事前登録された補助対象車両情報」に記載された基準額。</t>
    <rPh sb="0" eb="1">
      <t>チュウ</t>
    </rPh>
    <rPh sb="3" eb="6">
      <t>キジュンガク</t>
    </rPh>
    <rPh sb="25" eb="27">
      <t>キサイ</t>
    </rPh>
    <rPh sb="30" eb="33">
      <t>キジュンガク</t>
    </rPh>
    <phoneticPr fontId="1"/>
  </si>
  <si>
    <t>注６　車名、型式、車の種類、区分（以下「区分等」という。）が同じ車両の申請台数を記載。</t>
    <phoneticPr fontId="1"/>
  </si>
  <si>
    <t>注２　官公庁、地方公共団体、大学、研究機関等は　その名称を記入。</t>
    <rPh sb="3" eb="6">
      <t>カンコウチョウ</t>
    </rPh>
    <rPh sb="7" eb="9">
      <t>チホウ</t>
    </rPh>
    <rPh sb="9" eb="11">
      <t>コウキョウ</t>
    </rPh>
    <rPh sb="11" eb="13">
      <t>ダンタイ</t>
    </rPh>
    <rPh sb="14" eb="16">
      <t>ダイガク</t>
    </rPh>
    <rPh sb="17" eb="19">
      <t>ケンキュウ</t>
    </rPh>
    <rPh sb="19" eb="21">
      <t>キカン</t>
    </rPh>
    <rPh sb="21" eb="22">
      <t>トウ</t>
    </rPh>
    <rPh sb="26" eb="28">
      <t>メイショウ</t>
    </rPh>
    <rPh sb="29" eb="31">
      <t>キニュウ</t>
    </rPh>
    <phoneticPr fontId="1"/>
  </si>
  <si>
    <t>係る一切の権限を委任いたします。</t>
  </si>
  <si>
    <t>（委任事項）</t>
  </si>
  <si>
    <t>を代理人と定め、下記権限を委任します。</t>
  </si>
  <si>
    <t>　当社</t>
    <phoneticPr fontId="1"/>
  </si>
  <si>
    <t>氏　　　名</t>
    <phoneticPr fontId="1"/>
  </si>
  <si>
    <t>代理人住所　</t>
  </si>
  <si>
    <r>
      <t>（受任者）</t>
    </r>
    <r>
      <rPr>
        <u/>
        <sz val="12"/>
        <color theme="1"/>
        <rFont val="ＭＳ 明朝"/>
        <family val="1"/>
        <charset val="128"/>
      </rPr>
      <t>　　　　　　　　　　　</t>
    </r>
    <phoneticPr fontId="1"/>
  </si>
  <si>
    <t>　㊞</t>
  </si>
  <si>
    <t>代表者氏名</t>
    <phoneticPr fontId="1"/>
  </si>
  <si>
    <t>名　　　称</t>
    <phoneticPr fontId="1"/>
  </si>
  <si>
    <r>
      <t>（委任者）</t>
    </r>
    <r>
      <rPr>
        <u/>
        <sz val="12"/>
        <color theme="1"/>
        <rFont val="ＭＳ 明朝"/>
        <family val="1"/>
        <charset val="128"/>
      </rPr>
      <t>　　　　　　　　</t>
    </r>
    <phoneticPr fontId="1"/>
  </si>
  <si>
    <t>住　　　所</t>
    <phoneticPr fontId="1"/>
  </si>
  <si>
    <t>会　長　岩村　敬　殿</t>
  </si>
  <si>
    <t>月</t>
    <rPh sb="0" eb="1">
      <t>ガツ</t>
    </rPh>
    <phoneticPr fontId="1"/>
  </si>
  <si>
    <t>委　任　状</t>
  </si>
  <si>
    <t>１．令和５年度　商用車の電動化促進事業（トラック）の補助金申請業務に</t>
    <rPh sb="8" eb="11">
      <t>ショウヨウシャ</t>
    </rPh>
    <rPh sb="12" eb="15">
      <t>デンドウカ</t>
    </rPh>
    <rPh sb="15" eb="19">
      <t>ソクシンジギョウ</t>
    </rPh>
    <phoneticPr fontId="1"/>
  </si>
  <si>
    <t>FAX番号</t>
  </si>
  <si>
    <t>FAX番号</t>
    <phoneticPr fontId="1"/>
  </si>
  <si>
    <t>FAX番号</t>
    <rPh sb="3" eb="5">
      <t>バンゴウ</t>
    </rPh>
    <phoneticPr fontId="1"/>
  </si>
  <si>
    <t>使用者情報</t>
    <phoneticPr fontId="1"/>
  </si>
  <si>
    <t>★上記以外の型式がある場合、様式第１(別紙２)を型式ごとに専用のExcelシートで作成してください。作成した全ての交付申請額を足した金額が、様式第１に記載する補助金交付申請額となります。</t>
    <rPh sb="1" eb="3">
      <t>ジョウキ</t>
    </rPh>
    <rPh sb="3" eb="5">
      <t>イガイ</t>
    </rPh>
    <rPh sb="6" eb="8">
      <t>カタシキ</t>
    </rPh>
    <rPh sb="11" eb="13">
      <t>バアイ</t>
    </rPh>
    <rPh sb="14" eb="17">
      <t>ヨウシキダイ</t>
    </rPh>
    <rPh sb="19" eb="21">
      <t>ベッシ</t>
    </rPh>
    <rPh sb="24" eb="26">
      <t>カタシキ</t>
    </rPh>
    <rPh sb="29" eb="31">
      <t>センヨウ</t>
    </rPh>
    <rPh sb="41" eb="43">
      <t>サクセイ</t>
    </rPh>
    <rPh sb="50" eb="52">
      <t>サクセイ</t>
    </rPh>
    <rPh sb="54" eb="55">
      <t>スベ</t>
    </rPh>
    <rPh sb="57" eb="62">
      <t>コウフシンセイガク</t>
    </rPh>
    <rPh sb="63" eb="64">
      <t>タ</t>
    </rPh>
    <rPh sb="66" eb="68">
      <t>キンガク</t>
    </rPh>
    <rPh sb="70" eb="72">
      <t>ヨウシキ</t>
    </rPh>
    <rPh sb="72" eb="73">
      <t>ダイ</t>
    </rPh>
    <rPh sb="75" eb="77">
      <t>キサイ</t>
    </rPh>
    <rPh sb="79" eb="82">
      <t>ホジョキン</t>
    </rPh>
    <rPh sb="82" eb="87">
      <t>コウフシンセイガク</t>
    </rPh>
    <phoneticPr fontId="1"/>
  </si>
  <si>
    <t>交付対象台数</t>
    <rPh sb="0" eb="4">
      <t>コウフタイショウ</t>
    </rPh>
    <rPh sb="4" eb="6">
      <t>ダイスウ</t>
    </rPh>
    <phoneticPr fontId="1"/>
  </si>
  <si>
    <t>注10　同じ型式で事業用と自家用の両方を申請の場合は基準額が違うため、この様式は分けて記入すること。</t>
    <rPh sb="0" eb="1">
      <t>チュウ</t>
    </rPh>
    <rPh sb="4" eb="5">
      <t>オナ</t>
    </rPh>
    <rPh sb="6" eb="8">
      <t>カタシキ</t>
    </rPh>
    <rPh sb="9" eb="12">
      <t>ジギョウヨウ</t>
    </rPh>
    <rPh sb="13" eb="16">
      <t>ジカヨウ</t>
    </rPh>
    <rPh sb="17" eb="19">
      <t>リョウホウ</t>
    </rPh>
    <rPh sb="20" eb="22">
      <t>シンセイ</t>
    </rPh>
    <rPh sb="23" eb="25">
      <t>バアイ</t>
    </rPh>
    <rPh sb="26" eb="29">
      <t>キジュンガク</t>
    </rPh>
    <rPh sb="30" eb="31">
      <t>チガ</t>
    </rPh>
    <rPh sb="37" eb="39">
      <t>ヨウシキ</t>
    </rPh>
    <rPh sb="40" eb="41">
      <t>ワ</t>
    </rPh>
    <rPh sb="43" eb="45">
      <t>キニュウ</t>
    </rPh>
    <phoneticPr fontId="1"/>
  </si>
  <si>
    <t>電子メール申請（j-Grants申請含む）の場合には、申請書類にこのExcelファイルを添付ください。</t>
    <rPh sb="0" eb="2">
      <t>デンシ</t>
    </rPh>
    <rPh sb="5" eb="7">
      <t>シンセイ</t>
    </rPh>
    <rPh sb="16" eb="18">
      <t>シンセイ</t>
    </rPh>
    <rPh sb="18" eb="19">
      <t>フク</t>
    </rPh>
    <rPh sb="22" eb="24">
      <t>バアイ</t>
    </rPh>
    <rPh sb="27" eb="31">
      <t>シンセイショルイ</t>
    </rPh>
    <rPh sb="44" eb="46">
      <t>テンプ</t>
    </rPh>
    <phoneticPr fontId="1"/>
  </si>
  <si>
    <r>
      <t>本Excelデータシートの必要項目を記入すると、</t>
    </r>
    <r>
      <rPr>
        <b/>
        <sz val="11"/>
        <color rgb="FFFF0000"/>
        <rFont val="游ゴシック"/>
        <family val="3"/>
        <charset val="128"/>
        <scheme val="minor"/>
      </rPr>
      <t>様式第１(第５条関係)</t>
    </r>
    <r>
      <rPr>
        <b/>
        <sz val="11"/>
        <rFont val="游ゴシック"/>
        <family val="3"/>
        <charset val="128"/>
        <scheme val="minor"/>
      </rPr>
      <t>・</t>
    </r>
    <r>
      <rPr>
        <b/>
        <sz val="11"/>
        <color theme="8" tint="-0.249977111117893"/>
        <rFont val="游ゴシック"/>
        <family val="3"/>
        <charset val="128"/>
        <scheme val="minor"/>
      </rPr>
      <t>様式第１(別紙１)</t>
    </r>
    <r>
      <rPr>
        <b/>
        <sz val="11"/>
        <rFont val="游ゴシック"/>
        <family val="3"/>
        <charset val="128"/>
        <scheme val="minor"/>
      </rPr>
      <t>・</t>
    </r>
    <r>
      <rPr>
        <b/>
        <sz val="11"/>
        <color rgb="FF00B050"/>
        <rFont val="游ゴシック"/>
        <family val="3"/>
        <charset val="128"/>
        <scheme val="minor"/>
      </rPr>
      <t>様式第１(別紙２)導入予定</t>
    </r>
    <r>
      <rPr>
        <b/>
        <sz val="11"/>
        <rFont val="游ゴシック"/>
        <family val="3"/>
        <charset val="128"/>
        <scheme val="minor"/>
      </rPr>
      <t>・</t>
    </r>
    <r>
      <rPr>
        <b/>
        <sz val="11"/>
        <color theme="5" tint="-0.249977111117893"/>
        <rFont val="游ゴシック"/>
        <family val="3"/>
        <charset val="128"/>
        <scheme val="minor"/>
      </rPr>
      <t>別添</t>
    </r>
    <r>
      <rPr>
        <sz val="11"/>
        <rFont val="游ゴシック"/>
        <family val="3"/>
        <charset val="128"/>
        <scheme val="minor"/>
      </rPr>
      <t>が自動作成されます。</t>
    </r>
    <rPh sb="0" eb="1">
      <t>ホン</t>
    </rPh>
    <rPh sb="13" eb="17">
      <t>ヒツヨウコウモク</t>
    </rPh>
    <rPh sb="18" eb="20">
      <t>キニュウ</t>
    </rPh>
    <rPh sb="24" eb="26">
      <t>ヨウシキ</t>
    </rPh>
    <rPh sb="26" eb="27">
      <t>ダイ</t>
    </rPh>
    <rPh sb="29" eb="30">
      <t>ダイ</t>
    </rPh>
    <rPh sb="31" eb="32">
      <t>ジョウ</t>
    </rPh>
    <rPh sb="32" eb="34">
      <t>カンケイ</t>
    </rPh>
    <rPh sb="36" eb="38">
      <t>ヨウシキ</t>
    </rPh>
    <rPh sb="38" eb="39">
      <t>ダイ</t>
    </rPh>
    <rPh sb="41" eb="43">
      <t>ベッシ</t>
    </rPh>
    <rPh sb="46" eb="48">
      <t>ヨウシキ</t>
    </rPh>
    <rPh sb="48" eb="49">
      <t>ダイ</t>
    </rPh>
    <rPh sb="51" eb="53">
      <t>ベッシ</t>
    </rPh>
    <rPh sb="55" eb="59">
      <t>ドウニュウヨテイ</t>
    </rPh>
    <rPh sb="60" eb="62">
      <t>ベッテン</t>
    </rPh>
    <rPh sb="63" eb="65">
      <t>ジドウ</t>
    </rPh>
    <rPh sb="65" eb="67">
      <t>サクセイ</t>
    </rPh>
    <phoneticPr fontId="1"/>
  </si>
  <si>
    <r>
      <rPr>
        <sz val="12"/>
        <color theme="1"/>
        <rFont val="游ゴシック"/>
        <family val="3"/>
        <charset val="128"/>
        <scheme val="minor"/>
      </rPr>
      <t>車名</t>
    </r>
    <r>
      <rPr>
        <vertAlign val="superscript"/>
        <sz val="12"/>
        <color theme="1"/>
        <rFont val="游ゴシック"/>
        <family val="3"/>
        <charset val="128"/>
        <scheme val="minor"/>
      </rPr>
      <t>注５</t>
    </r>
    <rPh sb="0" eb="2">
      <t>シャメイ</t>
    </rPh>
    <rPh sb="2" eb="3">
      <t>チュウ</t>
    </rPh>
    <phoneticPr fontId="1"/>
  </si>
  <si>
    <t>注５　「事前登録された補助対象車両情報」に記載されている車名、通称名、型式であること。</t>
    <rPh sb="4" eb="6">
      <t>ジゼン</t>
    </rPh>
    <rPh sb="6" eb="8">
      <t>トウロク</t>
    </rPh>
    <rPh sb="11" eb="13">
      <t>ホジョ</t>
    </rPh>
    <rPh sb="13" eb="15">
      <t>タイショウ</t>
    </rPh>
    <rPh sb="15" eb="17">
      <t>シャリョウ</t>
    </rPh>
    <rPh sb="17" eb="19">
      <t>ジョウホウ</t>
    </rPh>
    <rPh sb="28" eb="30">
      <t>シャメイ</t>
    </rPh>
    <phoneticPr fontId="1"/>
  </si>
  <si>
    <t>円</t>
    <rPh sb="0" eb="1">
      <t>エン</t>
    </rPh>
    <phoneticPr fontId="1"/>
  </si>
  <si>
    <t>人</t>
    <rPh sb="0" eb="1">
      <t>ヒト</t>
    </rPh>
    <phoneticPr fontId="1"/>
  </si>
  <si>
    <t>円</t>
    <rPh sb="0" eb="1">
      <t>エン</t>
    </rPh>
    <phoneticPr fontId="1"/>
  </si>
  <si>
    <t>人</t>
    <rPh sb="0" eb="1">
      <t>ヒト</t>
    </rPh>
    <phoneticPr fontId="1"/>
  </si>
  <si>
    <t>車名（会社名）</t>
    <rPh sb="0" eb="2">
      <t>シャメイ</t>
    </rPh>
    <rPh sb="3" eb="6">
      <t>カイシャメイ</t>
    </rPh>
    <phoneticPr fontId="1"/>
  </si>
  <si>
    <t>氏名</t>
    <rPh sb="0" eb="2">
      <t>シメイ</t>
    </rPh>
    <phoneticPr fontId="1"/>
  </si>
  <si>
    <t>事業者住所</t>
    <rPh sb="0" eb="3">
      <t>ジギョウシャ</t>
    </rPh>
    <rPh sb="3" eb="5">
      <t>ジュウショ</t>
    </rPh>
    <phoneticPr fontId="1"/>
  </si>
  <si>
    <t>責任者の所属部署・役職</t>
    <rPh sb="0" eb="3">
      <t>セキニンシャ</t>
    </rPh>
    <rPh sb="4" eb="6">
      <t>ショゾク</t>
    </rPh>
    <rPh sb="6" eb="8">
      <t>ブショ</t>
    </rPh>
    <rPh sb="9" eb="11">
      <t>ヤクショク</t>
    </rPh>
    <phoneticPr fontId="1"/>
  </si>
  <si>
    <t>担当者の所属部署・役職</t>
    <rPh sb="0" eb="3">
      <t>タントウシャ</t>
    </rPh>
    <rPh sb="4" eb="8">
      <t>ショゾクブショ</t>
    </rPh>
    <rPh sb="9" eb="11">
      <t>ヤクショク</t>
    </rPh>
    <phoneticPr fontId="1"/>
  </si>
  <si>
    <t>担当者（所属部署・職名・氏名）</t>
    <rPh sb="0" eb="3">
      <t>タントウシャ</t>
    </rPh>
    <rPh sb="4" eb="8">
      <t>ショゾクブショ</t>
    </rPh>
    <rPh sb="9" eb="11">
      <t>ショクメイ</t>
    </rPh>
    <rPh sb="12" eb="14">
      <t>シメイ</t>
    </rPh>
    <phoneticPr fontId="1"/>
  </si>
  <si>
    <t>※様式第1（別紙2）兼様式第11（別紙2）は型式毎の作成です。2型式目以降は専用のExcelデータシートで作成してください。</t>
    <rPh sb="1" eb="3">
      <t>ヨウシキ</t>
    </rPh>
    <rPh sb="3" eb="4">
      <t>ダイ</t>
    </rPh>
    <rPh sb="6" eb="8">
      <t>ベッシ</t>
    </rPh>
    <rPh sb="10" eb="11">
      <t>ケン</t>
    </rPh>
    <rPh sb="11" eb="13">
      <t>ヨウシキ</t>
    </rPh>
    <rPh sb="13" eb="14">
      <t>ダイ</t>
    </rPh>
    <rPh sb="17" eb="19">
      <t>ベッシ</t>
    </rPh>
    <rPh sb="22" eb="24">
      <t>カタシキ</t>
    </rPh>
    <rPh sb="24" eb="25">
      <t>ゴト</t>
    </rPh>
    <rPh sb="26" eb="28">
      <t>サクセイ</t>
    </rPh>
    <rPh sb="32" eb="34">
      <t>カタシキ</t>
    </rPh>
    <rPh sb="34" eb="35">
      <t>メ</t>
    </rPh>
    <rPh sb="35" eb="37">
      <t>イコウ</t>
    </rPh>
    <rPh sb="38" eb="40">
      <t>センヨウ</t>
    </rPh>
    <rPh sb="53" eb="55">
      <t>サクセイ</t>
    </rPh>
    <phoneticPr fontId="1"/>
  </si>
  <si>
    <t>※委任状は必要な場合に使用してください</t>
    <rPh sb="1" eb="4">
      <t>イニンジョウ</t>
    </rPh>
    <rPh sb="5" eb="7">
      <t>ヒツヨウ</t>
    </rPh>
    <rPh sb="8" eb="10">
      <t>バアイ</t>
    </rPh>
    <rPh sb="11" eb="13">
      <t>シヨウ</t>
    </rPh>
    <phoneticPr fontId="1"/>
  </si>
  <si>
    <t>用途区分</t>
    <rPh sb="0" eb="4">
      <t>ヨウトクブン</t>
    </rPh>
    <phoneticPr fontId="1"/>
  </si>
  <si>
    <t>F1VS</t>
    <phoneticPr fontId="1"/>
  </si>
  <si>
    <t>F1TS</t>
    <phoneticPr fontId="1"/>
  </si>
  <si>
    <t>ASF2.0</t>
    <phoneticPr fontId="1"/>
  </si>
  <si>
    <t>デュトロZ EV</t>
    <phoneticPr fontId="1"/>
  </si>
  <si>
    <t>eCanter</t>
    <phoneticPr fontId="1"/>
  </si>
  <si>
    <t>エルフEV</t>
    <phoneticPr fontId="1"/>
  </si>
  <si>
    <t>フォロフライ株式会社</t>
    <rPh sb="6" eb="10">
      <t>カブシキガイシャ</t>
    </rPh>
    <phoneticPr fontId="1"/>
  </si>
  <si>
    <t>ASF株式会社</t>
    <rPh sb="3" eb="5">
      <t>カブシキ</t>
    </rPh>
    <rPh sb="5" eb="7">
      <t>カイシャ</t>
    </rPh>
    <phoneticPr fontId="1"/>
  </si>
  <si>
    <t>三菱自動車工業株式会社</t>
    <rPh sb="0" eb="5">
      <t>ミツビシジドウシャ</t>
    </rPh>
    <rPh sb="5" eb="7">
      <t>コウギョウ</t>
    </rPh>
    <rPh sb="7" eb="11">
      <t>カブシキガイシャ</t>
    </rPh>
    <phoneticPr fontId="1"/>
  </si>
  <si>
    <t>日野自動車株式会社</t>
    <rPh sb="0" eb="5">
      <t>ヒノジドウシャ</t>
    </rPh>
    <rPh sb="5" eb="9">
      <t>カブシキガイシャ</t>
    </rPh>
    <phoneticPr fontId="1"/>
  </si>
  <si>
    <t>三菱ふそうトラック・バス株式会社</t>
    <rPh sb="0" eb="2">
      <t>ミツビシ</t>
    </rPh>
    <rPh sb="12" eb="16">
      <t>カブシキガイシャ</t>
    </rPh>
    <phoneticPr fontId="1"/>
  </si>
  <si>
    <t>いすゞ自動車株式会社</t>
    <rPh sb="3" eb="6">
      <t>ジドウシャ</t>
    </rPh>
    <rPh sb="6" eb="10">
      <t>カブシキガイシャ</t>
    </rPh>
    <phoneticPr fontId="1"/>
  </si>
  <si>
    <t>フォロフライ株式会社</t>
    <rPh sb="6" eb="10">
      <t>カブシキガイシャ</t>
    </rPh>
    <phoneticPr fontId="1"/>
  </si>
  <si>
    <t>F1VS</t>
    <phoneticPr fontId="1"/>
  </si>
  <si>
    <t>fumei</t>
    <phoneticPr fontId="1"/>
  </si>
  <si>
    <t>事業用</t>
    <rPh sb="0" eb="3">
      <t>ジギョウヨウ</t>
    </rPh>
    <phoneticPr fontId="1"/>
  </si>
  <si>
    <t>自家用</t>
    <rPh sb="0" eb="3">
      <t>ジカヨウ</t>
    </rPh>
    <phoneticPr fontId="1"/>
  </si>
  <si>
    <t>F1TS</t>
    <phoneticPr fontId="1"/>
  </si>
  <si>
    <t>ASF株式会社</t>
    <rPh sb="3" eb="7">
      <t>カブシキガイシャ</t>
    </rPh>
    <phoneticPr fontId="1"/>
  </si>
  <si>
    <t>ASF2.0</t>
    <phoneticPr fontId="1"/>
  </si>
  <si>
    <t>三菱自動車工業株式会社</t>
    <rPh sb="0" eb="7">
      <t>ミツビシジドウシャコウギョウ</t>
    </rPh>
    <rPh sb="7" eb="11">
      <t>カブシキガイシャ</t>
    </rPh>
    <phoneticPr fontId="1"/>
  </si>
  <si>
    <t>ZAB</t>
    <phoneticPr fontId="1"/>
  </si>
  <si>
    <t>U68VHLDDD</t>
    <phoneticPr fontId="1"/>
  </si>
  <si>
    <t>U68VHLDDA</t>
    <phoneticPr fontId="1"/>
  </si>
  <si>
    <t>日野自動車株式会社</t>
    <rPh sb="0" eb="5">
      <t>ヒノジドウシャ</t>
    </rPh>
    <rPh sb="5" eb="9">
      <t>カブシキガイシャ</t>
    </rPh>
    <phoneticPr fontId="1"/>
  </si>
  <si>
    <t>デュトロZ EV</t>
    <phoneticPr fontId="1"/>
  </si>
  <si>
    <t>XED100V</t>
    <phoneticPr fontId="1"/>
  </si>
  <si>
    <t>XED100</t>
    <phoneticPr fontId="1"/>
  </si>
  <si>
    <t>三菱ふそうトラック・バス株式会社</t>
    <rPh sb="0" eb="2">
      <t>ミツビシ</t>
    </rPh>
    <rPh sb="12" eb="16">
      <t>カブシキガイシャ</t>
    </rPh>
    <phoneticPr fontId="1"/>
  </si>
  <si>
    <t>eCanter</t>
    <phoneticPr fontId="1"/>
  </si>
  <si>
    <t>FEAVK</t>
    <phoneticPr fontId="1"/>
  </si>
  <si>
    <t>S</t>
    <phoneticPr fontId="1"/>
  </si>
  <si>
    <t>FEBVK</t>
    <phoneticPr fontId="1"/>
  </si>
  <si>
    <t>M</t>
    <phoneticPr fontId="1"/>
  </si>
  <si>
    <t>FEB8K</t>
    <phoneticPr fontId="1"/>
  </si>
  <si>
    <t>FEC9K</t>
    <phoneticPr fontId="1"/>
  </si>
  <si>
    <t>FED9K</t>
    <phoneticPr fontId="1"/>
  </si>
  <si>
    <t>FEB8U</t>
    <phoneticPr fontId="1"/>
  </si>
  <si>
    <t>2RG</t>
    <phoneticPr fontId="1"/>
  </si>
  <si>
    <t>FEB80改</t>
    <rPh sb="5" eb="6">
      <t>カイ</t>
    </rPh>
    <phoneticPr fontId="1"/>
  </si>
  <si>
    <t>2PG</t>
    <phoneticPr fontId="1"/>
  </si>
  <si>
    <t>FEBS0改</t>
    <rPh sb="5" eb="6">
      <t>カイ</t>
    </rPh>
    <phoneticPr fontId="1"/>
  </si>
  <si>
    <t>いすゞ自動車株式会社</t>
    <rPh sb="2" eb="6">
      <t>ズジドウシャ</t>
    </rPh>
    <rPh sb="6" eb="10">
      <t>カブシキガイシャ</t>
    </rPh>
    <phoneticPr fontId="1"/>
  </si>
  <si>
    <t>エルフEV</t>
    <phoneticPr fontId="1"/>
  </si>
  <si>
    <t>NJR48AF</t>
    <phoneticPr fontId="1"/>
  </si>
  <si>
    <t>NJR48AM</t>
    <phoneticPr fontId="1"/>
  </si>
  <si>
    <t>NLR48AM</t>
    <phoneticPr fontId="1"/>
  </si>
  <si>
    <t>NPR48AM</t>
    <phoneticPr fontId="1"/>
  </si>
  <si>
    <t>補助事業完了予定年月日
(西暦)</t>
    <rPh sb="0" eb="4">
      <t>ホジョジギョウ</t>
    </rPh>
    <rPh sb="4" eb="6">
      <t>カンリョウ</t>
    </rPh>
    <rPh sb="6" eb="8">
      <t>ヨテイ</t>
    </rPh>
    <rPh sb="8" eb="11">
      <t>ネンガッピ</t>
    </rPh>
    <rPh sb="13" eb="15">
      <t>セイレキ</t>
    </rPh>
    <phoneticPr fontId="1"/>
  </si>
  <si>
    <t>実施計画書</t>
    <rPh sb="0" eb="4">
      <t>ジッシケイカク</t>
    </rPh>
    <rPh sb="4" eb="5">
      <t>ショ</t>
    </rPh>
    <phoneticPr fontId="1"/>
  </si>
  <si>
    <t>注2　本書式で記載に誤記入等が有った場合は、様式第１の捨印にて修正する。</t>
    <phoneticPr fontId="1"/>
  </si>
  <si>
    <t>ー</t>
    <phoneticPr fontId="1"/>
  </si>
  <si>
    <r>
      <t>バッテリーサイズ等</t>
    </r>
    <r>
      <rPr>
        <vertAlign val="superscript"/>
        <sz val="11"/>
        <color theme="1"/>
        <rFont val="游ゴシック"/>
        <family val="3"/>
        <charset val="128"/>
        <scheme val="minor"/>
      </rPr>
      <t>注12</t>
    </r>
    <rPh sb="8" eb="9">
      <t>ナド</t>
    </rPh>
    <rPh sb="9" eb="10">
      <t>チュウ</t>
    </rPh>
    <phoneticPr fontId="1"/>
  </si>
  <si>
    <t>注12　バッテリーサイズ等で基準額が異なる場合は記入する。</t>
    <rPh sb="12" eb="13">
      <t>ナド</t>
    </rPh>
    <rPh sb="14" eb="17">
      <t>キジュンガク</t>
    </rPh>
    <rPh sb="18" eb="19">
      <t>コト</t>
    </rPh>
    <rPh sb="21" eb="23">
      <t>バアイ</t>
    </rPh>
    <rPh sb="24" eb="26">
      <t>キニュウ</t>
    </rPh>
    <phoneticPr fontId="1"/>
  </si>
  <si>
    <t>注11　本書式で記載に誤記入等が有った場合は、様式第１又は様式第11の捨印にて修正する。（金額以外）</t>
    <rPh sb="0" eb="1">
      <t>チュウ</t>
    </rPh>
    <rPh sb="4" eb="7">
      <t>ホンショシキ</t>
    </rPh>
    <rPh sb="8" eb="10">
      <t>キサイ</t>
    </rPh>
    <rPh sb="11" eb="14">
      <t>ゴキニュウ</t>
    </rPh>
    <rPh sb="14" eb="15">
      <t>ナド</t>
    </rPh>
    <rPh sb="16" eb="17">
      <t>ア</t>
    </rPh>
    <rPh sb="19" eb="21">
      <t>バアイ</t>
    </rPh>
    <rPh sb="23" eb="25">
      <t>ヨウシキ</t>
    </rPh>
    <rPh sb="25" eb="26">
      <t>ダイ</t>
    </rPh>
    <rPh sb="27" eb="28">
      <t>マタ</t>
    </rPh>
    <rPh sb="29" eb="31">
      <t>ヨウシキ</t>
    </rPh>
    <rPh sb="31" eb="32">
      <t>ダイ</t>
    </rPh>
    <rPh sb="35" eb="37">
      <t>ステイン</t>
    </rPh>
    <rPh sb="39" eb="41">
      <t>シュウセイ</t>
    </rPh>
    <rPh sb="45" eb="47">
      <t>キンガク</t>
    </rPh>
    <rPh sb="47" eb="49">
      <t>イガイ</t>
    </rPh>
    <phoneticPr fontId="1"/>
  </si>
  <si>
    <t>本件責任者及び担当者の氏名、連絡先等</t>
    <rPh sb="0" eb="5">
      <t>ホンケンセキニンシャ</t>
    </rPh>
    <rPh sb="5" eb="6">
      <t>オヨ</t>
    </rPh>
    <rPh sb="7" eb="10">
      <t>タントウシャ</t>
    </rPh>
    <rPh sb="11" eb="13">
      <t>シメイ</t>
    </rPh>
    <rPh sb="14" eb="17">
      <t>レンラクサキ</t>
    </rPh>
    <rPh sb="17" eb="18">
      <t>ナド</t>
    </rPh>
    <phoneticPr fontId="1"/>
  </si>
  <si>
    <t>注1　官公庁、地方公共団体、大学、研究機関等はその名称を記入。</t>
    <rPh sb="0" eb="1">
      <t>チュウ</t>
    </rPh>
    <rPh sb="3" eb="6">
      <t>カンコウチョウ</t>
    </rPh>
    <rPh sb="7" eb="9">
      <t>チホウ</t>
    </rPh>
    <rPh sb="9" eb="11">
      <t>コウキョウ</t>
    </rPh>
    <rPh sb="11" eb="13">
      <t>ダンタイ</t>
    </rPh>
    <rPh sb="14" eb="16">
      <t>ダイガク</t>
    </rPh>
    <rPh sb="17" eb="19">
      <t>ケンキュウ</t>
    </rPh>
    <rPh sb="19" eb="21">
      <t>キカン</t>
    </rPh>
    <rPh sb="21" eb="22">
      <t>トウ</t>
    </rPh>
    <rPh sb="25" eb="27">
      <t>メイショウ</t>
    </rPh>
    <rPh sb="28" eb="30">
      <t>キニュウ</t>
    </rPh>
    <phoneticPr fontId="1"/>
  </si>
  <si>
    <t>提出日（西暦）</t>
    <rPh sb="0" eb="3">
      <t>テイシュツビ</t>
    </rPh>
    <rPh sb="4" eb="6">
      <t>セイレキ</t>
    </rPh>
    <phoneticPr fontId="1"/>
  </si>
  <si>
    <t>F1V</t>
    <phoneticPr fontId="1"/>
  </si>
  <si>
    <t>F1T</t>
    <phoneticPr fontId="1"/>
  </si>
  <si>
    <t>ELEMO-K</t>
    <phoneticPr fontId="1"/>
  </si>
  <si>
    <t>ELEMO</t>
    <phoneticPr fontId="1"/>
  </si>
  <si>
    <t>ELEMO-L</t>
    <phoneticPr fontId="1"/>
  </si>
  <si>
    <t>HWELECTRO株式会社</t>
    <rPh sb="9" eb="13">
      <t>カブシキガイシャ</t>
    </rPh>
    <phoneticPr fontId="1"/>
  </si>
  <si>
    <t>F1V</t>
    <phoneticPr fontId="1"/>
  </si>
  <si>
    <t>fumei</t>
    <phoneticPr fontId="1"/>
  </si>
  <si>
    <t>事業用</t>
    <rPh sb="0" eb="3">
      <t>ジギョウヨウ</t>
    </rPh>
    <phoneticPr fontId="1"/>
  </si>
  <si>
    <t>自家用</t>
    <rPh sb="0" eb="3">
      <t>ジカヨウ</t>
    </rPh>
    <phoneticPr fontId="1"/>
  </si>
  <si>
    <t>トヨタ自動車株式会社</t>
    <rPh sb="3" eb="6">
      <t>ジドウシャ</t>
    </rPh>
    <rPh sb="6" eb="10">
      <t>カブシキガイシャ</t>
    </rPh>
    <phoneticPr fontId="1"/>
  </si>
  <si>
    <t>FC小型トラック</t>
    <rPh sb="2" eb="4">
      <t>コガタ</t>
    </rPh>
    <phoneticPr fontId="1"/>
  </si>
  <si>
    <t>FC小型トラック</t>
    <phoneticPr fontId="1"/>
  </si>
  <si>
    <t>2RG</t>
    <phoneticPr fontId="1"/>
  </si>
  <si>
    <t>NPR88AN改</t>
    <rPh sb="7" eb="8">
      <t>カイ</t>
    </rPh>
    <phoneticPr fontId="1"/>
  </si>
  <si>
    <t>事業用</t>
    <rPh sb="0" eb="3">
      <t>ジギョウヨウ</t>
    </rPh>
    <phoneticPr fontId="1"/>
  </si>
  <si>
    <t>自家用</t>
    <rPh sb="0" eb="3">
      <t>ジカヨウ</t>
    </rPh>
    <phoneticPr fontId="1"/>
  </si>
  <si>
    <t>トヨタ自動車株式会社</t>
    <rPh sb="3" eb="10">
      <t>ジドウシャカブシキガイシャ</t>
    </rPh>
    <phoneticPr fontId="1"/>
  </si>
  <si>
    <t>注１    計画の変更有無について〇を付す。</t>
    <rPh sb="0" eb="1">
      <t>チュウ</t>
    </rPh>
    <rPh sb="6" eb="8">
      <t>ケイカク</t>
    </rPh>
    <rPh sb="9" eb="11">
      <t>ヘンコウ</t>
    </rPh>
    <rPh sb="11" eb="13">
      <t>ウム</t>
    </rPh>
    <rPh sb="19" eb="20">
      <t>フ</t>
    </rPh>
    <phoneticPr fontId="1"/>
  </si>
  <si>
    <t>アパテックモーターズ株式会社</t>
    <rPh sb="10" eb="14">
      <t>カブシキガイシャ</t>
    </rPh>
    <phoneticPr fontId="1"/>
  </si>
  <si>
    <t>OHKUMA-LV270L</t>
    <phoneticPr fontId="1"/>
  </si>
  <si>
    <t>MINICAB-MiEV2シーター</t>
    <phoneticPr fontId="1"/>
  </si>
  <si>
    <t>MINICAB-MiEV4シーター</t>
    <phoneticPr fontId="1"/>
  </si>
  <si>
    <t>U69VHLDDG</t>
    <phoneticPr fontId="1"/>
  </si>
  <si>
    <t>U69VHLDDF</t>
    <phoneticPr fontId="1"/>
  </si>
  <si>
    <t>fumei</t>
    <phoneticPr fontId="1"/>
  </si>
  <si>
    <t>事業用</t>
    <rPh sb="0" eb="3">
      <t>ジギョウヨウ</t>
    </rPh>
    <phoneticPr fontId="1"/>
  </si>
  <si>
    <t>MINICAB-EV2シーター</t>
    <phoneticPr fontId="1"/>
  </si>
  <si>
    <t>MINICAB-EV4シーター</t>
    <phoneticPr fontId="1"/>
  </si>
  <si>
    <t>　なお、交付決定を受けて補助事業を実施する際には、補助金等に係る予算の執行の適正化に</t>
    <phoneticPr fontId="1"/>
  </si>
  <si>
    <t>関する法律（昭和３０年法律第１７９号）、補助金等に係る予算の執行の適正化に関する法律施行令</t>
    <phoneticPr fontId="1"/>
  </si>
  <si>
    <t>諾亜建設株式会社</t>
    <rPh sb="1" eb="2">
      <t>ア</t>
    </rPh>
    <rPh sb="2" eb="4">
      <t>ケンセツ</t>
    </rPh>
    <rPh sb="4" eb="8">
      <t>カブシキガイシャ</t>
    </rPh>
    <phoneticPr fontId="1"/>
  </si>
  <si>
    <t>WS5040XXYBEV</t>
    <phoneticPr fontId="1"/>
  </si>
  <si>
    <t>エルフmio EV</t>
    <phoneticPr fontId="1"/>
  </si>
  <si>
    <t>OHKUMA-TX200L</t>
    <phoneticPr fontId="1"/>
  </si>
  <si>
    <t>OHKUMA-TX200L</t>
    <phoneticPr fontId="1"/>
  </si>
  <si>
    <t>諾亜建設株式会社</t>
    <phoneticPr fontId="1"/>
  </si>
  <si>
    <t>自家用</t>
    <rPh sb="0" eb="3">
      <t>ジカヨウ</t>
    </rPh>
    <phoneticPr fontId="1"/>
  </si>
  <si>
    <t>エルフmio EV</t>
    <phoneticPr fontId="1"/>
  </si>
  <si>
    <t>NHR48AF</t>
    <phoneticPr fontId="1"/>
  </si>
  <si>
    <r>
      <t>( 予定 ・ 実績）</t>
    </r>
    <r>
      <rPr>
        <sz val="8"/>
        <color theme="1"/>
        <rFont val="游ゴシック"/>
        <family val="3"/>
        <charset val="128"/>
        <scheme val="minor"/>
      </rPr>
      <t>注９</t>
    </r>
    <r>
      <rPr>
        <sz val="12"/>
        <color theme="1"/>
        <rFont val="游ゴシック"/>
        <family val="2"/>
        <charset val="128"/>
        <scheme val="minor"/>
      </rPr>
      <t>→</t>
    </r>
    <rPh sb="2" eb="4">
      <t>ヨテイ</t>
    </rPh>
    <rPh sb="7" eb="9">
      <t>ジッセキ</t>
    </rPh>
    <rPh sb="10" eb="11">
      <t>チュウ</t>
    </rPh>
    <phoneticPr fontId="1"/>
  </si>
  <si>
    <t>4月～R7年1月</t>
    <rPh sb="1" eb="2">
      <t>ガツ</t>
    </rPh>
    <rPh sb="5" eb="6">
      <t>ネン</t>
    </rPh>
    <rPh sb="7" eb="8">
      <t>ガツ</t>
    </rPh>
    <phoneticPr fontId="1"/>
  </si>
  <si>
    <t>４月～R7年１月</t>
    <rPh sb="1" eb="2">
      <t>ガツ</t>
    </rPh>
    <rPh sb="5" eb="6">
      <t>ネン</t>
    </rPh>
    <rPh sb="7" eb="8">
      <t>ガツ</t>
    </rPh>
    <phoneticPr fontId="1"/>
  </si>
  <si>
    <t>WA20VP</t>
    <phoneticPr fontId="1"/>
  </si>
  <si>
    <t>F1VS4</t>
    <phoneticPr fontId="1"/>
  </si>
  <si>
    <t>株式会社EVモーターズ・ジャパン</t>
    <rPh sb="0" eb="4">
      <t>カブシキガイシャ</t>
    </rPh>
    <phoneticPr fontId="1"/>
  </si>
  <si>
    <t>E1</t>
    <phoneticPr fontId="1"/>
  </si>
  <si>
    <t>E2</t>
    <phoneticPr fontId="1"/>
  </si>
  <si>
    <t>株式会社タジマモーターコーポレーション</t>
    <rPh sb="0" eb="4">
      <t>カブシキガイシャ</t>
    </rPh>
    <phoneticPr fontId="1"/>
  </si>
  <si>
    <t>TVC-072</t>
    <phoneticPr fontId="1"/>
  </si>
  <si>
    <t>株式会社タジマモーターコーポレーション</t>
    <phoneticPr fontId="1"/>
  </si>
  <si>
    <t>令和5年度繰り越し予算　商用車の電動化促進事業</t>
    <rPh sb="5" eb="6">
      <t>ク</t>
    </rPh>
    <rPh sb="7" eb="8">
      <t>コ</t>
    </rPh>
    <rPh sb="9" eb="11">
      <t>ヨサン</t>
    </rPh>
    <phoneticPr fontId="1"/>
  </si>
  <si>
    <t>2024/5/27更新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</si>
</sst>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 "/>
    <numFmt numFmtId="178" formatCode="#,##0_);[Red]\(#,##0\)"/>
    <numFmt numFmtId="179" formatCode="0_);[Red]\(0\)"/>
    <numFmt numFmtId="180" formatCode="#,###&quot;人&quot;"/>
    <numFmt numFmtId="181" formatCode="#,###&quot;円&quot;"/>
    <numFmt numFmtId="182" formatCode="#,##0_ "/>
    <numFmt numFmtId="183" formatCode="[$-F800]dddd\,\ mmmm\ dd\,\ yyyy"/>
  </numFmts>
  <fonts count="51"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vertAlign val="superscript"/>
      <sz val="12"/>
      <color theme="1"/>
      <name val="ＭＳ Ｐ明朝"/>
      <family val="1"/>
      <charset val="128"/>
    </font>
    <font>
      <sz val="10"/>
      <color theme="1"/>
      <name val="ＭＳ Ｐ明朝"/>
      <family val="1"/>
      <charset val="128"/>
    </font>
    <font>
      <sz val="9"/>
      <color theme="1"/>
      <name val="ＭＳ Ｐ明朝"/>
      <family val="1"/>
      <charset val="128"/>
    </font>
    <font>
      <sz val="12"/>
      <color rgb="FF000000"/>
      <name val="ＭＳ Ｐ明朝"/>
      <family val="1"/>
      <charset val="128"/>
    </font>
    <font>
      <sz val="8"/>
      <color theme="1"/>
      <name val="ＭＳ Ｐ明朝"/>
      <family val="1"/>
      <charset val="128"/>
    </font>
    <font>
      <sz val="8"/>
      <color theme="1"/>
      <name val="游ゴシック"/>
      <family val="2"/>
      <charset val="128"/>
      <scheme val="minor"/>
    </font>
    <font>
      <sz val="8"/>
      <color theme="1"/>
      <name val="游ゴシック"/>
      <family val="3"/>
      <charset val="128"/>
      <scheme val="minor"/>
    </font>
    <font>
      <sz val="11"/>
      <color theme="1"/>
      <name val="ＭＳ Ｐ明朝"/>
      <family val="1"/>
      <charset val="128"/>
    </font>
    <font>
      <sz val="10"/>
      <color theme="1"/>
      <name val="游ゴシック"/>
      <family val="2"/>
      <charset val="128"/>
      <scheme val="minor"/>
    </font>
    <font>
      <sz val="14"/>
      <color theme="1"/>
      <name val="ＭＳ Ｐ明朝"/>
      <family val="1"/>
      <charset val="128"/>
    </font>
    <font>
      <sz val="11"/>
      <color theme="1"/>
      <name val="游ゴシック"/>
      <family val="3"/>
      <charset val="128"/>
      <scheme val="minor"/>
    </font>
    <font>
      <sz val="16"/>
      <color theme="1"/>
      <name val="ＭＳ Ｐ明朝"/>
      <family val="1"/>
      <charset val="128"/>
    </font>
    <font>
      <sz val="13"/>
      <color theme="1"/>
      <name val="ＭＳ Ｐ明朝"/>
      <family val="1"/>
      <charset val="128"/>
    </font>
    <font>
      <sz val="13"/>
      <color rgb="FF000000"/>
      <name val="ＭＳ Ｐ明朝"/>
      <family val="1"/>
      <charset val="128"/>
    </font>
    <font>
      <b/>
      <sz val="16"/>
      <color theme="1"/>
      <name val="游ゴシック"/>
      <family val="3"/>
      <charset val="128"/>
      <scheme val="minor"/>
    </font>
    <font>
      <b/>
      <sz val="14"/>
      <color theme="1"/>
      <name val="游ゴシック"/>
      <family val="3"/>
      <charset val="128"/>
      <scheme val="minor"/>
    </font>
    <font>
      <sz val="14"/>
      <color theme="1"/>
      <name val="游ゴシック"/>
      <family val="2"/>
      <charset val="128"/>
      <scheme val="minor"/>
    </font>
    <font>
      <sz val="16"/>
      <color theme="1"/>
      <name val="游ゴシック"/>
      <family val="3"/>
      <charset val="128"/>
      <scheme val="minor"/>
    </font>
    <font>
      <vertAlign val="superscript"/>
      <sz val="16"/>
      <color theme="1"/>
      <name val="游ゴシック"/>
      <family val="3"/>
      <charset val="128"/>
      <scheme val="minor"/>
    </font>
    <font>
      <sz val="12"/>
      <color theme="1"/>
      <name val="游ゴシック"/>
      <family val="2"/>
      <charset val="128"/>
      <scheme val="minor"/>
    </font>
    <font>
      <sz val="9"/>
      <color theme="1"/>
      <name val="游ゴシック"/>
      <family val="3"/>
      <charset val="128"/>
      <scheme val="minor"/>
    </font>
    <font>
      <sz val="9"/>
      <color theme="1"/>
      <name val="游ゴシック"/>
      <family val="2"/>
      <charset val="128"/>
      <scheme val="minor"/>
    </font>
    <font>
      <vertAlign val="superscript"/>
      <sz val="12"/>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11"/>
      <color theme="1"/>
      <name val="游ゴシック"/>
      <family val="2"/>
      <charset val="128"/>
      <scheme val="minor"/>
    </font>
    <font>
      <sz val="11"/>
      <color rgb="FF0070C0"/>
      <name val="游ゴシック"/>
      <family val="2"/>
      <charset val="128"/>
      <scheme val="minor"/>
    </font>
    <font>
      <sz val="11"/>
      <color rgb="FF0070C0"/>
      <name val="游ゴシック"/>
      <family val="3"/>
      <charset val="128"/>
      <scheme val="minor"/>
    </font>
    <font>
      <u/>
      <sz val="11"/>
      <color theme="10"/>
      <name val="游ゴシック"/>
      <family val="2"/>
      <charset val="128"/>
      <scheme val="minor"/>
    </font>
    <font>
      <sz val="11"/>
      <name val="游ゴシック"/>
      <family val="3"/>
      <charset val="128"/>
      <scheme val="minor"/>
    </font>
    <font>
      <b/>
      <sz val="11"/>
      <name val="游ゴシック"/>
      <family val="3"/>
      <charset val="128"/>
      <scheme val="minor"/>
    </font>
    <font>
      <b/>
      <sz val="20"/>
      <color rgb="FFFF0000"/>
      <name val="游ゴシック"/>
      <family val="3"/>
      <charset val="128"/>
      <scheme val="minor"/>
    </font>
    <font>
      <sz val="12"/>
      <color theme="1"/>
      <name val="Century"/>
      <family val="1"/>
    </font>
    <font>
      <sz val="11"/>
      <color theme="1"/>
      <name val="ＭＳ 明朝"/>
      <family val="1"/>
      <charset val="128"/>
    </font>
    <font>
      <sz val="12"/>
      <color theme="1"/>
      <name val="ＭＳ 明朝"/>
      <family val="1"/>
      <charset val="128"/>
    </font>
    <font>
      <u/>
      <sz val="12"/>
      <color theme="1"/>
      <name val="ＭＳ 明朝"/>
      <family val="1"/>
      <charset val="128"/>
    </font>
    <font>
      <sz val="16"/>
      <color theme="1"/>
      <name val="ＭＳ 明朝"/>
      <family val="1"/>
      <charset val="128"/>
    </font>
    <font>
      <sz val="18"/>
      <color theme="1"/>
      <name val="ＭＳ Ｐ明朝"/>
      <family val="1"/>
      <charset val="128"/>
    </font>
    <font>
      <b/>
      <sz val="11"/>
      <color rgb="FFFF0000"/>
      <name val="游ゴシック"/>
      <family val="3"/>
      <charset val="128"/>
      <scheme val="minor"/>
    </font>
    <font>
      <b/>
      <sz val="11"/>
      <color theme="8" tint="-0.249977111117893"/>
      <name val="游ゴシック"/>
      <family val="3"/>
      <charset val="128"/>
      <scheme val="minor"/>
    </font>
    <font>
      <b/>
      <sz val="11"/>
      <color rgb="FF00B050"/>
      <name val="游ゴシック"/>
      <family val="3"/>
      <charset val="128"/>
      <scheme val="minor"/>
    </font>
    <font>
      <b/>
      <sz val="11"/>
      <color theme="5" tint="-0.249977111117893"/>
      <name val="游ゴシック"/>
      <family val="3"/>
      <charset val="128"/>
      <scheme val="minor"/>
    </font>
    <font>
      <b/>
      <i/>
      <sz val="11"/>
      <color rgb="FFFF0000"/>
      <name val="游ゴシック"/>
      <family val="3"/>
      <charset val="128"/>
      <scheme val="minor"/>
    </font>
    <font>
      <sz val="11"/>
      <color rgb="FFFF0000"/>
      <name val="游ゴシック"/>
      <family val="2"/>
      <charset val="128"/>
      <scheme val="minor"/>
    </font>
    <font>
      <vertAlign val="superscript"/>
      <sz val="11"/>
      <color theme="1"/>
      <name val="游ゴシック"/>
      <family val="3"/>
      <charset val="128"/>
      <scheme val="minor"/>
    </font>
    <font>
      <sz val="26"/>
      <color theme="1"/>
      <name val="ＭＳ Ｐ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diagonal/>
    </border>
    <border>
      <left/>
      <right/>
      <top style="hair">
        <color auto="1"/>
      </top>
      <bottom style="hair">
        <color auto="1"/>
      </bottom>
      <diagonal/>
    </border>
    <border>
      <left/>
      <right/>
      <top/>
      <bottom style="hair">
        <color auto="1"/>
      </bottom>
      <diagonal/>
    </border>
  </borders>
  <cellStyleXfs count="3">
    <xf numFmtId="0" fontId="0" fillId="0" borderId="0">
      <alignment vertical="center"/>
    </xf>
    <xf numFmtId="38" fontId="3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338">
    <xf numFmtId="0" fontId="0" fillId="0" borderId="0" xfId="0">
      <alignment vertical="center"/>
    </xf>
    <xf numFmtId="0" fontId="2" fillId="0" borderId="0" xfId="0" applyFont="1">
      <alignment vertical="center"/>
    </xf>
    <xf numFmtId="0" fontId="5" fillId="0" borderId="0" xfId="0" applyFont="1" applyAlignment="1">
      <alignment horizontal="right" vertical="center"/>
    </xf>
    <xf numFmtId="0" fontId="2" fillId="0" borderId="0" xfId="0" applyFont="1" applyAlignment="1">
      <alignment vertical="center"/>
    </xf>
    <xf numFmtId="0" fontId="0" fillId="0" borderId="0" xfId="0"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indent="1"/>
    </xf>
    <xf numFmtId="0" fontId="7" fillId="0" borderId="0" xfId="0" applyFont="1" applyAlignment="1">
      <alignment vertical="center"/>
    </xf>
    <xf numFmtId="0" fontId="2" fillId="0" borderId="0" xfId="0" applyFont="1" applyAlignment="1">
      <alignment horizontal="left" vertical="center"/>
    </xf>
    <xf numFmtId="0" fontId="0" fillId="0" borderId="0" xfId="0" applyAlignment="1">
      <alignment vertical="center"/>
    </xf>
    <xf numFmtId="0" fontId="10" fillId="0" borderId="0" xfId="0" applyFont="1">
      <alignment vertical="center"/>
    </xf>
    <xf numFmtId="0" fontId="4" fillId="0" borderId="0" xfId="0" applyFont="1">
      <alignment vertical="center"/>
    </xf>
    <xf numFmtId="0" fontId="2" fillId="0" borderId="0" xfId="0" applyFont="1" applyBorder="1" applyAlignment="1">
      <alignment vertical="center"/>
    </xf>
    <xf numFmtId="0" fontId="0" fillId="3" borderId="0" xfId="0" applyFill="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0" fillId="0" borderId="0" xfId="0"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2" fillId="0" borderId="6" xfId="0" applyFont="1" applyBorder="1">
      <alignment vertical="center"/>
    </xf>
    <xf numFmtId="0" fontId="2" fillId="0" borderId="6" xfId="0" applyFont="1" applyBorder="1" applyAlignment="1">
      <alignment vertical="center"/>
    </xf>
    <xf numFmtId="0" fontId="6" fillId="0" borderId="0" xfId="0" applyFont="1" applyAlignment="1">
      <alignment vertical="center"/>
    </xf>
    <xf numFmtId="0" fontId="4" fillId="0" borderId="1"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2" fillId="0" borderId="11" xfId="0" applyFont="1" applyBorder="1" applyAlignment="1">
      <alignment horizontal="right" vertical="center"/>
    </xf>
    <xf numFmtId="0" fontId="4" fillId="0" borderId="5" xfId="0" applyFont="1" applyBorder="1" applyAlignment="1">
      <alignment vertical="center"/>
    </xf>
    <xf numFmtId="0" fontId="2" fillId="0" borderId="8" xfId="0" applyFont="1" applyBorder="1" applyAlignment="1">
      <alignment vertical="center"/>
    </xf>
    <xf numFmtId="0" fontId="2" fillId="0" borderId="0" xfId="0" applyNumberFormat="1" applyFont="1" applyAlignment="1">
      <alignment horizontal="center"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3" fillId="0" borderId="0" xfId="0" applyFont="1">
      <alignment vertical="center"/>
    </xf>
    <xf numFmtId="0" fontId="24" fillId="5" borderId="1" xfId="0" applyFont="1" applyFill="1" applyBorder="1" applyAlignment="1">
      <alignment horizontal="center" vertical="center"/>
    </xf>
    <xf numFmtId="0" fontId="23" fillId="5" borderId="1" xfId="0" applyFont="1" applyFill="1" applyBorder="1" applyAlignment="1">
      <alignment horizontal="center" vertical="center"/>
    </xf>
    <xf numFmtId="0" fontId="23" fillId="0" borderId="1" xfId="0" applyFont="1" applyBorder="1" applyAlignment="1">
      <alignment horizontal="center" vertical="center"/>
    </xf>
    <xf numFmtId="0" fontId="23" fillId="0" borderId="0" xfId="0" applyFont="1">
      <alignment vertical="center"/>
    </xf>
    <xf numFmtId="0" fontId="0" fillId="5" borderId="0" xfId="0" applyFill="1" applyBorder="1" applyAlignment="1">
      <alignment horizontal="left" vertical="center" wrapText="1"/>
    </xf>
    <xf numFmtId="0" fontId="0" fillId="5" borderId="0" xfId="0" applyFill="1" applyBorder="1" applyAlignment="1">
      <alignment horizontal="center" vertical="center"/>
    </xf>
    <xf numFmtId="0" fontId="24" fillId="0" borderId="0" xfId="0" applyFont="1">
      <alignment vertical="center"/>
    </xf>
    <xf numFmtId="0" fontId="23" fillId="0" borderId="0" xfId="0" applyFont="1" applyAlignment="1">
      <alignment horizontal="left" vertical="center"/>
    </xf>
    <xf numFmtId="0" fontId="0" fillId="0" borderId="1" xfId="0" applyFill="1" applyBorder="1" applyAlignment="1">
      <alignment horizontal="center" vertical="center"/>
    </xf>
    <xf numFmtId="0" fontId="0" fillId="0" borderId="3" xfId="0" applyBorder="1" applyAlignment="1">
      <alignment vertical="center"/>
    </xf>
    <xf numFmtId="0" fontId="13" fillId="0" borderId="24" xfId="0" applyFont="1" applyBorder="1">
      <alignment vertical="center"/>
    </xf>
    <xf numFmtId="0" fontId="27" fillId="0" borderId="24" xfId="0" applyFont="1" applyBorder="1" applyAlignment="1">
      <alignment vertical="center"/>
    </xf>
    <xf numFmtId="0" fontId="27" fillId="0" borderId="16" xfId="0" applyFont="1" applyBorder="1" applyAlignment="1">
      <alignment horizontal="center" vertical="center"/>
    </xf>
    <xf numFmtId="0" fontId="0" fillId="0" borderId="31" xfId="0" applyBorder="1">
      <alignment vertical="center"/>
    </xf>
    <xf numFmtId="0" fontId="0" fillId="0" borderId="43" xfId="0" applyBorder="1">
      <alignment vertical="center"/>
    </xf>
    <xf numFmtId="0" fontId="0" fillId="0" borderId="37" xfId="0" applyBorder="1">
      <alignment vertical="center"/>
    </xf>
    <xf numFmtId="0" fontId="0" fillId="0" borderId="38" xfId="0" applyBorder="1">
      <alignment vertical="center"/>
    </xf>
    <xf numFmtId="0" fontId="27" fillId="0" borderId="36" xfId="0" applyFont="1" applyBorder="1" applyAlignment="1">
      <alignment horizontal="center" vertical="center"/>
    </xf>
    <xf numFmtId="0" fontId="0" fillId="6" borderId="0" xfId="0" applyFill="1">
      <alignment vertical="center"/>
    </xf>
    <xf numFmtId="0" fontId="0" fillId="0" borderId="0" xfId="0" applyFill="1">
      <alignment vertical="center"/>
    </xf>
    <xf numFmtId="0" fontId="29" fillId="0" borderId="0" xfId="0" applyFont="1" applyFill="1">
      <alignment vertical="center"/>
    </xf>
    <xf numFmtId="0" fontId="0" fillId="2" borderId="0" xfId="0" applyFill="1">
      <alignment vertical="center"/>
    </xf>
    <xf numFmtId="49" fontId="0" fillId="0" borderId="9" xfId="0" applyNumberFormat="1" applyBorder="1" applyAlignment="1" applyProtection="1">
      <alignment horizontal="center" vertical="center"/>
      <protection locked="0"/>
    </xf>
    <xf numFmtId="0" fontId="12" fillId="0" borderId="0" xfId="0" applyFont="1" applyAlignment="1">
      <alignment horizontal="center" vertical="center"/>
    </xf>
    <xf numFmtId="0" fontId="12" fillId="0" borderId="0" xfId="0" applyFont="1" applyAlignment="1">
      <alignment vertical="center"/>
    </xf>
    <xf numFmtId="0" fontId="4" fillId="0" borderId="0" xfId="0" applyFont="1" applyAlignment="1">
      <alignment vertical="center"/>
    </xf>
    <xf numFmtId="49" fontId="12" fillId="0" borderId="0" xfId="0" applyNumberFormat="1" applyFont="1">
      <alignment vertical="center"/>
    </xf>
    <xf numFmtId="0" fontId="2" fillId="0" borderId="6" xfId="0" applyFont="1" applyBorder="1" applyAlignment="1">
      <alignment horizontal="center" vertical="center"/>
    </xf>
    <xf numFmtId="0" fontId="4" fillId="0" borderId="6" xfId="0" applyFont="1" applyBorder="1" applyAlignment="1">
      <alignment horizontal="right" vertical="center"/>
    </xf>
    <xf numFmtId="49" fontId="2" fillId="0" borderId="6" xfId="0" applyNumberFormat="1" applyFont="1" applyBorder="1" applyAlignment="1">
      <alignment horizontal="center" vertical="center"/>
    </xf>
    <xf numFmtId="0" fontId="0" fillId="0" borderId="0" xfId="0" applyAlignment="1">
      <alignment horizontal="center" vertical="center"/>
    </xf>
    <xf numFmtId="0" fontId="31" fillId="0" borderId="0" xfId="0" applyFont="1">
      <alignment vertical="center"/>
    </xf>
    <xf numFmtId="0" fontId="32" fillId="0" borderId="0" xfId="0" applyFont="1">
      <alignment vertical="center"/>
    </xf>
    <xf numFmtId="0" fontId="0" fillId="0" borderId="0" xfId="0" applyAlignment="1">
      <alignment horizontal="center" vertical="center" wrapText="1"/>
    </xf>
    <xf numFmtId="0" fontId="13" fillId="0" borderId="0" xfId="0" applyFont="1" applyFill="1" applyBorder="1" applyAlignment="1">
      <alignment horizontal="center" vertical="center"/>
    </xf>
    <xf numFmtId="0" fontId="0" fillId="0" borderId="9" xfId="0" applyBorder="1" applyAlignment="1" applyProtection="1">
      <alignment horizontal="center" vertical="center"/>
    </xf>
    <xf numFmtId="0" fontId="0" fillId="0" borderId="1" xfId="0" applyBorder="1" applyAlignment="1" applyProtection="1">
      <alignment horizontal="center" vertical="center"/>
    </xf>
    <xf numFmtId="0" fontId="33" fillId="0" borderId="0" xfId="2">
      <alignment vertical="center"/>
    </xf>
    <xf numFmtId="0" fontId="0" fillId="6" borderId="0" xfId="0" applyFill="1" applyAlignment="1">
      <alignment horizontal="center" vertical="center"/>
    </xf>
    <xf numFmtId="0" fontId="0" fillId="0" borderId="0" xfId="0" applyAlignment="1">
      <alignment horizontal="center" vertical="center"/>
    </xf>
    <xf numFmtId="0" fontId="29" fillId="0" borderId="0" xfId="0" applyFont="1">
      <alignment vertical="center"/>
    </xf>
    <xf numFmtId="0" fontId="29" fillId="0" borderId="0"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6" borderId="0" xfId="0" applyFill="1" applyBorder="1">
      <alignment vertical="center"/>
    </xf>
    <xf numFmtId="0" fontId="35" fillId="6" borderId="0" xfId="0" applyFont="1" applyFill="1">
      <alignment vertical="center"/>
    </xf>
    <xf numFmtId="0" fontId="36" fillId="6" borderId="0" xfId="0" applyFont="1" applyFill="1">
      <alignment vertical="center"/>
    </xf>
    <xf numFmtId="0" fontId="34" fillId="0" borderId="0" xfId="0" applyFont="1" applyFill="1">
      <alignment vertical="center"/>
    </xf>
    <xf numFmtId="0" fontId="29" fillId="0" borderId="0" xfId="0" applyFont="1" applyFill="1" applyBorder="1" applyAlignment="1">
      <alignment vertical="center"/>
    </xf>
    <xf numFmtId="0" fontId="0" fillId="0" borderId="0" xfId="0" applyFill="1" applyBorder="1" applyAlignment="1">
      <alignment vertical="center"/>
    </xf>
    <xf numFmtId="178" fontId="0" fillId="0" borderId="0" xfId="0" applyNumberFormat="1" applyFill="1" applyBorder="1" applyAlignment="1">
      <alignment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0" xfId="0" applyFill="1" applyBorder="1" applyAlignment="1">
      <alignment horizontal="center" vertical="center"/>
    </xf>
    <xf numFmtId="0" fontId="0" fillId="0" borderId="1" xfId="0" applyBorder="1">
      <alignment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177" fontId="0" fillId="2" borderId="1" xfId="0" applyNumberFormat="1" applyFill="1" applyBorder="1" applyAlignment="1">
      <alignment horizontal="center" vertical="center"/>
    </xf>
    <xf numFmtId="0" fontId="35" fillId="2" borderId="1" xfId="0" applyFont="1" applyFill="1" applyBorder="1" applyAlignment="1">
      <alignment horizontal="center" vertical="center"/>
    </xf>
    <xf numFmtId="0" fontId="37" fillId="0" borderId="0" xfId="0" applyFont="1" applyAlignment="1">
      <alignment horizontal="justify" vertical="center"/>
    </xf>
    <xf numFmtId="0" fontId="38" fillId="0" borderId="0" xfId="0" applyFont="1">
      <alignment vertical="center"/>
    </xf>
    <xf numFmtId="0" fontId="39" fillId="0" borderId="0" xfId="0" applyFont="1" applyAlignment="1">
      <alignment horizontal="justify" vertical="center"/>
    </xf>
    <xf numFmtId="0" fontId="39" fillId="0" borderId="0" xfId="0" applyFont="1">
      <alignment vertical="center"/>
    </xf>
    <xf numFmtId="0" fontId="39" fillId="0" borderId="0" xfId="0" applyFont="1" applyAlignment="1">
      <alignment vertical="center"/>
    </xf>
    <xf numFmtId="0" fontId="39" fillId="0" borderId="0" xfId="0" applyFont="1" applyBorder="1" applyAlignment="1">
      <alignment vertical="center"/>
    </xf>
    <xf numFmtId="0" fontId="39" fillId="0" borderId="46" xfId="0" applyFont="1" applyBorder="1" applyAlignment="1">
      <alignment vertical="center"/>
    </xf>
    <xf numFmtId="0" fontId="39" fillId="0" borderId="47" xfId="0" applyFont="1" applyBorder="1" applyAlignment="1">
      <alignment vertical="center"/>
    </xf>
    <xf numFmtId="0" fontId="40" fillId="0" borderId="46" xfId="0" applyFont="1" applyBorder="1" applyAlignment="1">
      <alignment vertical="center"/>
    </xf>
    <xf numFmtId="0" fontId="39" fillId="0" borderId="47" xfId="0" applyFont="1" applyBorder="1">
      <alignment vertical="center"/>
    </xf>
    <xf numFmtId="0" fontId="39" fillId="0" borderId="0" xfId="0" applyFont="1" applyAlignment="1">
      <alignment vertical="center" wrapText="1"/>
    </xf>
    <xf numFmtId="0" fontId="39" fillId="0" borderId="0" xfId="0" applyFont="1" applyAlignment="1">
      <alignment horizontal="center" vertical="center"/>
    </xf>
    <xf numFmtId="0" fontId="38" fillId="0" borderId="0" xfId="0" applyFont="1" applyAlignment="1">
      <alignment vertical="center"/>
    </xf>
    <xf numFmtId="0" fontId="38" fillId="0" borderId="0" xfId="0" applyFont="1" applyAlignment="1" applyProtection="1">
      <alignment vertical="center"/>
      <protection locked="0"/>
    </xf>
    <xf numFmtId="0" fontId="38" fillId="0" borderId="0" xfId="0" applyFont="1" applyProtection="1">
      <alignment vertical="center"/>
      <protection locked="0"/>
    </xf>
    <xf numFmtId="0" fontId="38" fillId="0" borderId="0" xfId="0" applyFont="1" applyAlignment="1" applyProtection="1">
      <alignment vertical="center" wrapText="1"/>
      <protection locked="0"/>
    </xf>
    <xf numFmtId="0" fontId="38" fillId="0" borderId="0" xfId="0" applyFont="1" applyAlignment="1">
      <alignment horizontal="right" vertical="center"/>
    </xf>
    <xf numFmtId="0" fontId="41" fillId="0" borderId="0" xfId="0" applyFont="1" applyAlignment="1">
      <alignment horizontal="center" vertical="center" wrapText="1"/>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1" fillId="0" borderId="1" xfId="0" applyFont="1" applyBorder="1" applyAlignment="1">
      <alignment horizontal="center" vertical="center" wrapText="1"/>
    </xf>
    <xf numFmtId="0" fontId="0" fillId="0" borderId="11" xfId="0" applyBorder="1" applyAlignment="1" applyProtection="1">
      <alignment vertical="center"/>
    </xf>
    <xf numFmtId="0" fontId="29" fillId="0" borderId="0" xfId="0" applyFont="1" applyBorder="1" applyAlignment="1">
      <alignment horizontal="center" vertical="center"/>
    </xf>
    <xf numFmtId="181" fontId="42" fillId="0" borderId="4" xfId="1" applyNumberFormat="1" applyFont="1" applyBorder="1" applyAlignment="1">
      <alignment vertical="center"/>
    </xf>
    <xf numFmtId="180" fontId="42" fillId="0" borderId="4" xfId="1" applyNumberFormat="1" applyFont="1" applyBorder="1" applyAlignment="1">
      <alignment vertical="center"/>
    </xf>
    <xf numFmtId="0" fontId="47" fillId="0" borderId="10" xfId="0" applyFont="1" applyBorder="1" applyAlignment="1" applyProtection="1">
      <alignment vertical="center"/>
    </xf>
    <xf numFmtId="0" fontId="29"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2" xfId="0" applyBorder="1" applyAlignment="1" applyProtection="1">
      <alignment horizontal="center" vertical="center"/>
    </xf>
    <xf numFmtId="0" fontId="0" fillId="0" borderId="2" xfId="0" applyBorder="1" applyAlignment="1" applyProtection="1">
      <alignment vertical="center"/>
    </xf>
    <xf numFmtId="0" fontId="0" fillId="0" borderId="0" xfId="0" applyBorder="1" applyAlignment="1" applyProtection="1">
      <alignment vertical="center"/>
    </xf>
    <xf numFmtId="0" fontId="0" fillId="0" borderId="0" xfId="0" applyBorder="1" applyProtection="1">
      <alignment vertical="center"/>
    </xf>
    <xf numFmtId="0" fontId="0"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2" fillId="0" borderId="0" xfId="0" applyFont="1" applyAlignment="1">
      <alignment horizontal="right" vertical="center"/>
    </xf>
    <xf numFmtId="38" fontId="0" fillId="0" borderId="0" xfId="1" applyFont="1">
      <alignment vertical="center"/>
    </xf>
    <xf numFmtId="0" fontId="48" fillId="0" borderId="0" xfId="0" applyFont="1" applyFill="1">
      <alignment vertical="center"/>
    </xf>
    <xf numFmtId="49" fontId="0" fillId="0" borderId="0" xfId="0" applyNumberFormat="1" applyBorder="1" applyAlignment="1" applyProtection="1">
      <alignment horizontal="center" vertical="center"/>
    </xf>
    <xf numFmtId="0" fontId="19" fillId="0" borderId="6" xfId="0" applyFont="1" applyBorder="1" applyAlignment="1">
      <alignment vertical="center"/>
    </xf>
    <xf numFmtId="0" fontId="0" fillId="0" borderId="1" xfId="0" quotePrefix="1" applyNumberFormat="1" applyBorder="1" applyAlignment="1" applyProtection="1">
      <alignment horizontal="center" vertical="center"/>
      <protection locked="0"/>
    </xf>
    <xf numFmtId="0" fontId="0" fillId="6" borderId="0" xfId="0" applyFill="1" applyAlignment="1">
      <alignment horizontal="left"/>
    </xf>
    <xf numFmtId="0" fontId="0" fillId="6" borderId="0" xfId="0" applyFill="1" applyAlignment="1">
      <alignment horizontal="right"/>
    </xf>
    <xf numFmtId="0" fontId="50" fillId="0" borderId="14" xfId="0" applyFont="1" applyBorder="1" applyAlignment="1">
      <alignment horizontal="center" vertical="center"/>
    </xf>
    <xf numFmtId="0" fontId="50" fillId="0" borderId="15" xfId="0" applyFont="1" applyBorder="1" applyAlignment="1">
      <alignment horizontal="center" vertical="center"/>
    </xf>
    <xf numFmtId="0" fontId="19" fillId="0" borderId="32" xfId="0" applyFont="1" applyBorder="1" applyAlignment="1">
      <alignment horizontal="center" vertical="center"/>
    </xf>
    <xf numFmtId="0" fontId="19" fillId="0" borderId="1" xfId="0" applyFont="1" applyBorder="1" applyAlignment="1">
      <alignment horizontal="center" vertical="center"/>
    </xf>
    <xf numFmtId="0" fontId="19" fillId="0" borderId="34" xfId="0" applyFont="1" applyBorder="1" applyAlignment="1">
      <alignment horizontal="center" vertical="center"/>
    </xf>
    <xf numFmtId="0" fontId="19" fillId="5" borderId="17" xfId="0" applyFont="1" applyFill="1" applyBorder="1" applyAlignment="1">
      <alignment horizontal="center" vertical="center"/>
    </xf>
    <xf numFmtId="0" fontId="19" fillId="5" borderId="26" xfId="0" applyFont="1" applyFill="1" applyBorder="1" applyAlignment="1">
      <alignment horizontal="center" vertical="center"/>
    </xf>
    <xf numFmtId="0" fontId="0" fillId="0" borderId="1" xfId="0" applyBorder="1" applyAlignment="1">
      <alignment horizontal="center" vertical="center"/>
    </xf>
    <xf numFmtId="0" fontId="0" fillId="2" borderId="1" xfId="0" applyNumberFormat="1" applyFill="1" applyBorder="1" applyAlignment="1">
      <alignment horizontal="center" vertical="center"/>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177"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Fill="1" applyBorder="1" applyAlignment="1">
      <alignment horizontal="center" vertical="center" shrinkToFit="1"/>
    </xf>
    <xf numFmtId="0" fontId="2" fillId="0" borderId="6" xfId="0" applyNumberFormat="1" applyFont="1" applyBorder="1" applyAlignment="1">
      <alignment horizontal="left" vertical="center"/>
    </xf>
    <xf numFmtId="0" fontId="2" fillId="0" borderId="0" xfId="0" applyNumberFormat="1" applyFont="1" applyAlignment="1">
      <alignment vertical="center"/>
    </xf>
    <xf numFmtId="0" fontId="43" fillId="0" borderId="0" xfId="0" applyFont="1">
      <alignment vertical="center"/>
    </xf>
    <xf numFmtId="0" fontId="0" fillId="0" borderId="3"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78" fontId="0" fillId="2" borderId="1" xfId="0" applyNumberFormat="1" applyFill="1" applyBorder="1" applyAlignment="1">
      <alignment horizontal="center" vertical="center"/>
    </xf>
    <xf numFmtId="178" fontId="0" fillId="0" borderId="1" xfId="0" applyNumberFormat="1" applyBorder="1" applyAlignment="1" applyProtection="1">
      <alignment horizontal="center" vertical="center"/>
      <protection locked="0"/>
    </xf>
    <xf numFmtId="3" fontId="0" fillId="2" borderId="44" xfId="0" applyNumberFormat="1" applyFill="1" applyBorder="1" applyAlignment="1">
      <alignment horizontal="center" vertical="center"/>
    </xf>
    <xf numFmtId="3" fontId="0" fillId="2" borderId="2" xfId="0" applyNumberFormat="1"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44" xfId="0" applyBorder="1" applyAlignment="1">
      <alignment horizontal="center" vertical="center"/>
    </xf>
    <xf numFmtId="0" fontId="0" fillId="0" borderId="2" xfId="0" applyBorder="1" applyAlignment="1">
      <alignment horizontal="center" vertical="center"/>
    </xf>
    <xf numFmtId="3" fontId="0" fillId="2" borderId="0" xfId="0" applyNumberFormat="1" applyFill="1" applyAlignment="1">
      <alignment horizontal="center" vertical="center"/>
    </xf>
    <xf numFmtId="179" fontId="0" fillId="0" borderId="0" xfId="0" applyNumberFormat="1" applyFill="1" applyBorder="1" applyAlignment="1" applyProtection="1">
      <alignment horizontal="center" vertical="center"/>
    </xf>
    <xf numFmtId="178" fontId="0" fillId="0" borderId="0" xfId="0" applyNumberFormat="1" applyFill="1" applyBorder="1" applyAlignment="1">
      <alignment horizontal="center" vertical="center"/>
    </xf>
    <xf numFmtId="178" fontId="0" fillId="2" borderId="6" xfId="0" applyNumberFormat="1" applyFill="1" applyBorder="1" applyAlignment="1" applyProtection="1">
      <alignment horizontal="center" vertical="center"/>
    </xf>
    <xf numFmtId="182" fontId="0" fillId="0" borderId="3" xfId="1" applyNumberFormat="1" applyFont="1" applyBorder="1" applyAlignment="1" applyProtection="1">
      <alignment horizontal="center" vertical="center"/>
      <protection locked="0"/>
    </xf>
    <xf numFmtId="182" fontId="0" fillId="0" borderId="6" xfId="1" applyNumberFormat="1" applyFont="1" applyBorder="1" applyAlignment="1" applyProtection="1">
      <alignment horizontal="center" vertical="center"/>
      <protection locked="0"/>
    </xf>
    <xf numFmtId="182" fontId="0" fillId="0" borderId="4" xfId="1" applyNumberFormat="1" applyFont="1" applyBorder="1" applyAlignment="1" applyProtection="1">
      <alignment horizontal="center" vertical="center"/>
      <protection locked="0"/>
    </xf>
    <xf numFmtId="49" fontId="26" fillId="0" borderId="13" xfId="0" applyNumberFormat="1"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wrapText="1"/>
      <protection locked="0"/>
    </xf>
    <xf numFmtId="49" fontId="2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3" fontId="0" fillId="0" borderId="3" xfId="0" applyNumberFormat="1" applyBorder="1" applyAlignment="1" applyProtection="1">
      <alignment horizontal="center" vertical="center"/>
      <protection locked="0"/>
    </xf>
    <xf numFmtId="183" fontId="0" fillId="0" borderId="6" xfId="0" applyNumberFormat="1" applyBorder="1" applyAlignment="1" applyProtection="1">
      <alignment horizontal="center" vertical="center"/>
      <protection locked="0"/>
    </xf>
    <xf numFmtId="183" fontId="0" fillId="0" borderId="4" xfId="0" applyNumberFormat="1" applyBorder="1" applyAlignment="1" applyProtection="1">
      <alignment horizontal="center" vertical="center"/>
      <protection locked="0"/>
    </xf>
    <xf numFmtId="0" fontId="29" fillId="0" borderId="0" xfId="0" applyFont="1" applyAlignment="1">
      <alignment horizontal="center" vertical="center"/>
    </xf>
    <xf numFmtId="49" fontId="0" fillId="0" borderId="6"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0" fontId="13" fillId="0" borderId="0" xfId="0" applyFont="1" applyBorder="1" applyAlignment="1">
      <alignment horizontal="center" vertical="center" wrapText="1"/>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8" fillId="0" borderId="0" xfId="0" applyFont="1" applyAlignment="1">
      <alignment horizontal="center" vertical="center"/>
    </xf>
    <xf numFmtId="0" fontId="0" fillId="0" borderId="3" xfId="0" applyBorder="1" applyAlignment="1" applyProtection="1">
      <alignment horizontal="center" vertical="center"/>
    </xf>
    <xf numFmtId="0" fontId="0" fillId="0" borderId="6"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0" fontId="0" fillId="0" borderId="1" xfId="0" applyBorder="1" applyAlignment="1" applyProtection="1">
      <alignment horizontal="center"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left" vertical="center"/>
    </xf>
    <xf numFmtId="0" fontId="4" fillId="0" borderId="3" xfId="0" applyFont="1" applyBorder="1" applyAlignment="1">
      <alignment horizontal="left" vertical="center"/>
    </xf>
    <xf numFmtId="0" fontId="2" fillId="0" borderId="6" xfId="0" applyFont="1" applyBorder="1" applyAlignment="1">
      <alignment horizontal="center" vertical="center" shrinkToFit="1"/>
    </xf>
    <xf numFmtId="0" fontId="2" fillId="0" borderId="4" xfId="0" applyFont="1" applyBorder="1" applyAlignment="1">
      <alignment horizontal="center" vertical="center" shrinkToFit="1"/>
    </xf>
    <xf numFmtId="49" fontId="2" fillId="0" borderId="6" xfId="0" applyNumberFormat="1"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3" fontId="2" fillId="0" borderId="0" xfId="0" applyNumberFormat="1" applyFont="1" applyAlignment="1">
      <alignment horizontal="center" vertical="center" shrinkToFit="1"/>
    </xf>
    <xf numFmtId="0" fontId="2" fillId="0" borderId="0" xfId="0" applyFont="1" applyAlignment="1">
      <alignment horizontal="center" vertical="center" shrinkToFit="1"/>
    </xf>
    <xf numFmtId="0" fontId="12" fillId="0" borderId="6" xfId="0" applyFont="1" applyBorder="1" applyAlignment="1">
      <alignment horizontal="center" vertical="center" shrinkToFit="1"/>
    </xf>
    <xf numFmtId="0" fontId="12" fillId="0" borderId="4" xfId="0" applyFont="1" applyBorder="1" applyAlignment="1">
      <alignment horizontal="center" vertical="center" shrinkToFit="1"/>
    </xf>
    <xf numFmtId="0" fontId="4" fillId="0" borderId="0" xfId="0" applyFont="1" applyBorder="1" applyAlignment="1">
      <alignment horizontal="center" vertical="center"/>
    </xf>
    <xf numFmtId="176" fontId="2" fillId="0" borderId="0" xfId="0" applyNumberFormat="1" applyFont="1" applyAlignment="1">
      <alignment horizontal="right" vertical="center"/>
    </xf>
    <xf numFmtId="0" fontId="15" fillId="0" borderId="0" xfId="0" applyFont="1" applyAlignment="1">
      <alignment horizontal="center" vertical="center"/>
    </xf>
    <xf numFmtId="0" fontId="16" fillId="0" borderId="0" xfId="0" applyFont="1" applyAlignment="1">
      <alignment horizontal="center" vertical="center"/>
    </xf>
    <xf numFmtId="176" fontId="12" fillId="0" borderId="0" xfId="0" applyNumberFormat="1" applyFont="1" applyAlignment="1">
      <alignment horizontal="right" vertical="center" shrinkToFit="1"/>
    </xf>
    <xf numFmtId="0" fontId="4" fillId="0" borderId="11" xfId="0" applyFont="1" applyBorder="1" applyAlignment="1">
      <alignment horizontal="center" vertical="center" shrinkToFit="1"/>
    </xf>
    <xf numFmtId="0" fontId="10" fillId="0" borderId="0" xfId="0" applyFont="1" applyAlignment="1">
      <alignment horizontal="left" vertical="center" shrinkToFi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10" fillId="0" borderId="3"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4" xfId="0" applyFont="1" applyBorder="1" applyAlignment="1">
      <alignment horizontal="center" vertical="center" shrinkToFit="1"/>
    </xf>
    <xf numFmtId="176" fontId="2" fillId="0" borderId="0" xfId="0" applyNumberFormat="1" applyFont="1" applyAlignment="1">
      <alignment horizontal="center" vertical="center" shrinkToFit="1"/>
    </xf>
    <xf numFmtId="0" fontId="2" fillId="0" borderId="0" xfId="0" applyFont="1" applyAlignment="1">
      <alignment horizontal="left" vertical="center" shrinkToFit="1"/>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15" fillId="0" borderId="13" xfId="0" applyFont="1" applyBorder="1" applyAlignment="1">
      <alignment horizontal="left" vertical="top"/>
    </xf>
    <xf numFmtId="0" fontId="15" fillId="0" borderId="14" xfId="0" applyFont="1" applyBorder="1" applyAlignment="1">
      <alignment horizontal="left" vertical="top"/>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2" fillId="0" borderId="1" xfId="0" applyFont="1" applyBorder="1" applyAlignment="1">
      <alignment horizontal="center" vertical="center" wrapText="1"/>
    </xf>
    <xf numFmtId="0" fontId="15" fillId="0" borderId="10" xfId="0" applyFont="1" applyBorder="1" applyAlignment="1">
      <alignment wrapText="1"/>
    </xf>
    <xf numFmtId="0" fontId="15" fillId="0" borderId="11" xfId="0" applyFont="1" applyBorder="1" applyAlignment="1">
      <alignment wrapText="1"/>
    </xf>
    <xf numFmtId="0" fontId="15" fillId="0" borderId="12" xfId="0" applyFont="1" applyBorder="1" applyAlignment="1">
      <alignment wrapText="1"/>
    </xf>
    <xf numFmtId="0" fontId="15" fillId="0" borderId="2" xfId="0" applyFont="1" applyBorder="1" applyAlignment="1">
      <alignment wrapText="1"/>
    </xf>
    <xf numFmtId="0" fontId="15" fillId="0" borderId="0" xfId="0" applyFont="1" applyBorder="1" applyAlignment="1">
      <alignment wrapText="1"/>
    </xf>
    <xf numFmtId="0" fontId="15" fillId="0" borderId="7" xfId="0" applyFont="1" applyBorder="1" applyAlignment="1">
      <alignment wrapText="1"/>
    </xf>
    <xf numFmtId="0" fontId="10" fillId="0" borderId="14" xfId="0" applyFont="1" applyBorder="1" applyAlignment="1">
      <alignment horizontal="center" vertical="center" wrapText="1"/>
    </xf>
    <xf numFmtId="182" fontId="42" fillId="0" borderId="3" xfId="1" applyNumberFormat="1" applyFont="1" applyBorder="1" applyAlignment="1">
      <alignment horizontal="center" vertical="center"/>
    </xf>
    <xf numFmtId="182" fontId="42" fillId="0" borderId="6" xfId="1" applyNumberFormat="1" applyFont="1" applyBorder="1" applyAlignment="1">
      <alignment horizontal="center" vertical="center"/>
    </xf>
    <xf numFmtId="0" fontId="0" fillId="5" borderId="17" xfId="0" applyFill="1" applyBorder="1" applyAlignment="1">
      <alignment horizontal="center" vertical="center"/>
    </xf>
    <xf numFmtId="0" fontId="0" fillId="0" borderId="17" xfId="0" applyBorder="1" applyAlignment="1">
      <alignment horizontal="center" vertical="center"/>
    </xf>
    <xf numFmtId="0" fontId="0" fillId="0" borderId="36" xfId="0" applyBorder="1" applyAlignment="1">
      <alignment horizontal="center" vertical="center"/>
    </xf>
    <xf numFmtId="0" fontId="0" fillId="4" borderId="40" xfId="0" applyFill="1" applyBorder="1" applyAlignment="1">
      <alignment horizontal="left" vertical="center" wrapText="1"/>
    </xf>
    <xf numFmtId="0" fontId="0" fillId="4" borderId="37" xfId="0" applyFill="1" applyBorder="1" applyAlignment="1">
      <alignment horizontal="left" vertical="center" wrapText="1"/>
    </xf>
    <xf numFmtId="0" fontId="0" fillId="4" borderId="41" xfId="0" applyFill="1" applyBorder="1"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4" borderId="27" xfId="0" applyFill="1" applyBorder="1" applyAlignment="1">
      <alignment horizontal="center" vertical="center"/>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8" fillId="4" borderId="36" xfId="0" applyFont="1" applyFill="1" applyBorder="1" applyAlignment="1">
      <alignment horizontal="center" vertical="center"/>
    </xf>
    <xf numFmtId="0" fontId="8" fillId="4" borderId="37" xfId="0" applyFont="1" applyFill="1" applyBorder="1" applyAlignment="1">
      <alignment horizontal="center" vertical="center"/>
    </xf>
    <xf numFmtId="0" fontId="22" fillId="4" borderId="22" xfId="0" applyFont="1" applyFill="1" applyBorder="1" applyAlignment="1">
      <alignment horizontal="center" vertical="center"/>
    </xf>
    <xf numFmtId="0" fontId="22" fillId="4" borderId="24" xfId="0" applyFont="1" applyFill="1" applyBorder="1" applyAlignment="1">
      <alignment horizontal="center" vertical="center"/>
    </xf>
    <xf numFmtId="0" fontId="22" fillId="4" borderId="25" xfId="0" applyFont="1" applyFill="1" applyBorder="1" applyAlignment="1">
      <alignment horizontal="center" vertical="center"/>
    </xf>
    <xf numFmtId="38" fontId="19" fillId="0" borderId="28" xfId="1" applyFont="1" applyBorder="1" applyAlignment="1">
      <alignment horizontal="center" vertical="center"/>
    </xf>
    <xf numFmtId="38" fontId="19" fillId="0" borderId="42" xfId="1" applyFont="1" applyBorder="1" applyAlignment="1">
      <alignment horizontal="center" vertical="center"/>
    </xf>
    <xf numFmtId="0" fontId="0" fillId="5" borderId="26" xfId="0" applyFill="1"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xf>
    <xf numFmtId="0" fontId="0" fillId="0" borderId="34" xfId="0" applyBorder="1" applyAlignment="1">
      <alignment horizontal="center" vertical="center"/>
    </xf>
    <xf numFmtId="0" fontId="20" fillId="0" borderId="24" xfId="0" applyFont="1" applyBorder="1" applyAlignment="1">
      <alignment horizontal="center" vertical="center"/>
    </xf>
    <xf numFmtId="0" fontId="27" fillId="0" borderId="17" xfId="0" applyFont="1" applyBorder="1" applyAlignment="1">
      <alignment horizontal="center" vertical="center"/>
    </xf>
    <xf numFmtId="0" fontId="27" fillId="0" borderId="36" xfId="0" applyFont="1" applyBorder="1" applyAlignment="1">
      <alignment horizontal="center" vertical="center"/>
    </xf>
    <xf numFmtId="0" fontId="19" fillId="0" borderId="16" xfId="0" applyFont="1" applyBorder="1" applyAlignment="1">
      <alignment horizontal="center" vertical="center"/>
    </xf>
    <xf numFmtId="0" fontId="0" fillId="0" borderId="6" xfId="0" applyBorder="1" applyAlignment="1">
      <alignment horizontal="center" vertical="center"/>
    </xf>
    <xf numFmtId="0" fontId="0" fillId="0" borderId="35" xfId="0" applyBorder="1" applyAlignment="1">
      <alignment horizontal="center" vertical="center"/>
    </xf>
    <xf numFmtId="0" fontId="0" fillId="0" borderId="3" xfId="0"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35" xfId="0" applyFont="1" applyBorder="1" applyAlignment="1">
      <alignment horizontal="center" vertical="center"/>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4" xfId="0" applyFill="1" applyBorder="1" applyAlignment="1">
      <alignment horizontal="center" vertical="center"/>
    </xf>
    <xf numFmtId="0" fontId="0" fillId="0" borderId="33" xfId="0" applyBorder="1" applyAlignment="1">
      <alignment horizontal="center" vertical="center"/>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2" fillId="4" borderId="39"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21"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7"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4" xfId="0" applyFont="1" applyFill="1" applyBorder="1" applyAlignment="1">
      <alignment horizontal="center" vertical="center"/>
    </xf>
    <xf numFmtId="0" fontId="0" fillId="0" borderId="20" xfId="0" applyBorder="1" applyAlignment="1">
      <alignment horizontal="center" vertical="center"/>
    </xf>
    <xf numFmtId="0" fontId="13" fillId="0" borderId="1" xfId="0" applyFont="1" applyBorder="1" applyAlignment="1">
      <alignment horizontal="center" vertical="center"/>
    </xf>
    <xf numFmtId="38" fontId="19" fillId="0" borderId="6" xfId="1" applyFont="1" applyBorder="1" applyAlignment="1">
      <alignment horizontal="center" vertical="center"/>
    </xf>
    <xf numFmtId="38" fontId="19" fillId="0" borderId="35" xfId="1" applyFont="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11" fillId="0" borderId="17" xfId="0" applyFont="1" applyBorder="1" applyAlignment="1">
      <alignment horizontal="center" vertical="top" wrapText="1"/>
    </xf>
    <xf numFmtId="0" fontId="28" fillId="0" borderId="17" xfId="0" applyFont="1" applyBorder="1" applyAlignment="1">
      <alignment horizontal="center" vertical="top" wrapText="1"/>
    </xf>
    <xf numFmtId="0" fontId="22" fillId="4" borderId="30" xfId="0" applyFont="1" applyFill="1" applyBorder="1" applyAlignment="1">
      <alignment horizontal="center" vertical="center"/>
    </xf>
    <xf numFmtId="0" fontId="22" fillId="4" borderId="31" xfId="0" applyFont="1" applyFill="1" applyBorder="1" applyAlignment="1">
      <alignment horizontal="center" vertical="center"/>
    </xf>
    <xf numFmtId="0" fontId="22" fillId="4" borderId="45"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5" fillId="4" borderId="3"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4"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176" fontId="12"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0" xfId="0" applyNumberFormat="1" applyFont="1" applyAlignment="1">
      <alignment horizontal="center" vertical="center"/>
    </xf>
    <xf numFmtId="0" fontId="41" fillId="0" borderId="0" xfId="0" applyFont="1" applyAlignment="1">
      <alignment horizontal="center" vertical="center" wrapText="1"/>
    </xf>
    <xf numFmtId="0" fontId="39" fillId="0" borderId="0" xfId="0" applyFont="1" applyAlignment="1">
      <alignment horizontal="center" vertical="center" wrapText="1"/>
    </xf>
    <xf numFmtId="0" fontId="39" fillId="0" borderId="0" xfId="0" applyFont="1">
      <alignment vertical="center"/>
    </xf>
  </cellXfs>
  <cellStyles count="3">
    <cellStyle name="ハイパーリンク" xfId="2" builtinId="8"/>
    <cellStyle name="桁区切り" xfId="1" builtinId="6"/>
    <cellStyle name="標準" xfId="0" builtinId="0"/>
  </cellStyles>
  <dxfs count="152">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2F2F2"/>
      <color rgb="FF009900"/>
      <color rgb="FFCC0066"/>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28574</xdr:colOff>
      <xdr:row>0</xdr:row>
      <xdr:rowOff>409575</xdr:rowOff>
    </xdr:from>
    <xdr:to>
      <xdr:col>18</xdr:col>
      <xdr:colOff>247649</xdr:colOff>
      <xdr:row>1</xdr:row>
      <xdr:rowOff>142875</xdr:rowOff>
    </xdr:to>
    <xdr:sp macro="" textlink="">
      <xdr:nvSpPr>
        <xdr:cNvPr id="3" name="吹き出し: 四角形 2">
          <a:extLst>
            <a:ext uri="{FF2B5EF4-FFF2-40B4-BE49-F238E27FC236}">
              <a16:creationId xmlns:a16="http://schemas.microsoft.com/office/drawing/2014/main" id="{9AFE4917-3815-4BB8-80F2-ED417AEE8E70}"/>
            </a:ext>
          </a:extLst>
        </xdr:cNvPr>
        <xdr:cNvSpPr/>
      </xdr:nvSpPr>
      <xdr:spPr>
        <a:xfrm>
          <a:off x="8267699" y="409575"/>
          <a:ext cx="1933575" cy="428625"/>
        </a:xfrm>
        <a:prstGeom prst="wedgeRectCallout">
          <a:avLst>
            <a:gd name="adj1" fmla="val -108025"/>
            <a:gd name="adj2" fmla="val 4548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104775</xdr:colOff>
      <xdr:row>0</xdr:row>
      <xdr:rowOff>485775</xdr:rowOff>
    </xdr:from>
    <xdr:ext cx="1809750" cy="328423"/>
    <xdr:sp macro="" textlink="">
      <xdr:nvSpPr>
        <xdr:cNvPr id="4" name="テキスト ボックス 3">
          <a:extLst>
            <a:ext uri="{FF2B5EF4-FFF2-40B4-BE49-F238E27FC236}">
              <a16:creationId xmlns:a16="http://schemas.microsoft.com/office/drawing/2014/main" id="{EE83C65F-F4F3-4791-BBBB-F2F4ABF5951B}"/>
            </a:ext>
          </a:extLst>
        </xdr:cNvPr>
        <xdr:cNvSpPr txBox="1"/>
      </xdr:nvSpPr>
      <xdr:spPr>
        <a:xfrm>
          <a:off x="8343900" y="485775"/>
          <a:ext cx="180975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郵送の場合は添付不要</a:t>
          </a:r>
        </a:p>
      </xdr:txBody>
    </xdr:sp>
    <xdr:clientData/>
  </xdr:oneCellAnchor>
  <xdr:twoCellAnchor editAs="oneCell">
    <xdr:from>
      <xdr:col>11</xdr:col>
      <xdr:colOff>342900</xdr:colOff>
      <xdr:row>4</xdr:row>
      <xdr:rowOff>123825</xdr:rowOff>
    </xdr:from>
    <xdr:to>
      <xdr:col>18</xdr:col>
      <xdr:colOff>28576</xdr:colOff>
      <xdr:row>18</xdr:row>
      <xdr:rowOff>80315</xdr:rowOff>
    </xdr:to>
    <xdr:pic>
      <xdr:nvPicPr>
        <xdr:cNvPr id="17" name="図 16">
          <a:extLst>
            <a:ext uri="{FF2B5EF4-FFF2-40B4-BE49-F238E27FC236}">
              <a16:creationId xmlns:a16="http://schemas.microsoft.com/office/drawing/2014/main" id="{DCA29513-80EC-4E29-AD23-7FD435BD4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6150" y="1533525"/>
          <a:ext cx="3533776" cy="3614090"/>
        </a:xfrm>
        <a:prstGeom prst="rect">
          <a:avLst/>
        </a:prstGeom>
        <a:noFill/>
        <a:ln>
          <a:solidFill>
            <a:schemeClr val="tx2">
              <a:lumMod val="40000"/>
              <a:lumOff val="6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190500</xdr:colOff>
      <xdr:row>3</xdr:row>
      <xdr:rowOff>200025</xdr:rowOff>
    </xdr:from>
    <xdr:to>
      <xdr:col>22</xdr:col>
      <xdr:colOff>352425</xdr:colOff>
      <xdr:row>10</xdr:row>
      <xdr:rowOff>133351</xdr:rowOff>
    </xdr:to>
    <xdr:sp macro="" textlink="">
      <xdr:nvSpPr>
        <xdr:cNvPr id="18" name="テキスト ボックス 17">
          <a:extLst>
            <a:ext uri="{FF2B5EF4-FFF2-40B4-BE49-F238E27FC236}">
              <a16:creationId xmlns:a16="http://schemas.microsoft.com/office/drawing/2014/main" id="{4C8894A5-BF0A-4941-9097-3C8BA693C538}"/>
            </a:ext>
          </a:extLst>
        </xdr:cNvPr>
        <xdr:cNvSpPr txBox="1"/>
      </xdr:nvSpPr>
      <xdr:spPr>
        <a:xfrm>
          <a:off x="10563225" y="1371600"/>
          <a:ext cx="2305050" cy="1628776"/>
        </a:xfrm>
        <a:prstGeom prst="wedgeRectCallout">
          <a:avLst>
            <a:gd name="adj1" fmla="val -43856"/>
            <a:gd name="adj2" fmla="val 6227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元号が平成で表示されてしまう場合は、</a:t>
          </a:r>
          <a:endParaRPr kumimoji="1" lang="en-US" altLang="ja-JP" sz="1100"/>
        </a:p>
        <a:p>
          <a:r>
            <a:rPr kumimoji="1" lang="ja-JP" altLang="en-US" sz="1100"/>
            <a:t>右クリックして、セルの書式の「カレンダー種類」を「和暦」⇒「グレゴリオ暦」に変更して、西暦表示にしてください。</a:t>
          </a:r>
          <a:endParaRPr kumimoji="1" lang="en-US" altLang="ja-JP" sz="1100"/>
        </a:p>
        <a:p>
          <a:endParaRPr kumimoji="1" lang="ja-JP" altLang="en-US" sz="1100"/>
        </a:p>
      </xdr:txBody>
    </xdr:sp>
    <xdr:clientData/>
  </xdr:twoCellAnchor>
  <xdr:twoCellAnchor>
    <xdr:from>
      <xdr:col>14</xdr:col>
      <xdr:colOff>0</xdr:colOff>
      <xdr:row>26</xdr:row>
      <xdr:rowOff>0</xdr:rowOff>
    </xdr:from>
    <xdr:to>
      <xdr:col>14</xdr:col>
      <xdr:colOff>219075</xdr:colOff>
      <xdr:row>29</xdr:row>
      <xdr:rowOff>0</xdr:rowOff>
    </xdr:to>
    <xdr:sp macro="" textlink="">
      <xdr:nvSpPr>
        <xdr:cNvPr id="26" name="右中かっこ 25">
          <a:extLst>
            <a:ext uri="{FF2B5EF4-FFF2-40B4-BE49-F238E27FC236}">
              <a16:creationId xmlns:a16="http://schemas.microsoft.com/office/drawing/2014/main" id="{8B3A049E-C124-4B7C-AA22-7D314F504220}"/>
            </a:ext>
          </a:extLst>
        </xdr:cNvPr>
        <xdr:cNvSpPr/>
      </xdr:nvSpPr>
      <xdr:spPr>
        <a:xfrm>
          <a:off x="8239125" y="6953250"/>
          <a:ext cx="219075" cy="71437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9525</xdr:colOff>
      <xdr:row>26</xdr:row>
      <xdr:rowOff>171450</xdr:rowOff>
    </xdr:from>
    <xdr:to>
      <xdr:col>21</xdr:col>
      <xdr:colOff>19050</xdr:colOff>
      <xdr:row>28</xdr:row>
      <xdr:rowOff>76200</xdr:rowOff>
    </xdr:to>
    <xdr:sp macro="" textlink="">
      <xdr:nvSpPr>
        <xdr:cNvPr id="27" name="正方形/長方形 26">
          <a:extLst>
            <a:ext uri="{FF2B5EF4-FFF2-40B4-BE49-F238E27FC236}">
              <a16:creationId xmlns:a16="http://schemas.microsoft.com/office/drawing/2014/main" id="{12AC4452-D5D3-4C05-8FFD-737A7FB51CD3}"/>
            </a:ext>
          </a:extLst>
        </xdr:cNvPr>
        <xdr:cNvSpPr/>
      </xdr:nvSpPr>
      <xdr:spPr>
        <a:xfrm>
          <a:off x="8677275" y="7429500"/>
          <a:ext cx="3429000" cy="3810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該当する欄に</a:t>
          </a:r>
          <a:r>
            <a:rPr kumimoji="1" lang="ja-JP" altLang="en-US" sz="1100">
              <a:solidFill>
                <a:srgbClr val="0070C0"/>
              </a:solidFill>
            </a:rPr>
            <a:t>プルダウンで〇を選択</a:t>
          </a:r>
          <a:r>
            <a:rPr kumimoji="1" lang="ja-JP" altLang="en-US" sz="1100">
              <a:solidFill>
                <a:sysClr val="windowText" lastClr="000000"/>
              </a:solidFill>
            </a:rPr>
            <a:t>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433916</xdr:colOff>
      <xdr:row>3</xdr:row>
      <xdr:rowOff>116416</xdr:rowOff>
    </xdr:from>
    <xdr:to>
      <xdr:col>33</xdr:col>
      <xdr:colOff>148167</xdr:colOff>
      <xdr:row>7</xdr:row>
      <xdr:rowOff>21167</xdr:rowOff>
    </xdr:to>
    <xdr:sp macro="" textlink="">
      <xdr:nvSpPr>
        <xdr:cNvPr id="2" name="テキスト ボックス 1">
          <a:extLst>
            <a:ext uri="{FF2B5EF4-FFF2-40B4-BE49-F238E27FC236}">
              <a16:creationId xmlns:a16="http://schemas.microsoft.com/office/drawing/2014/main" id="{BDF161F5-9552-4A76-B7B4-CCC713486C3E}"/>
            </a:ext>
          </a:extLst>
        </xdr:cNvPr>
        <xdr:cNvSpPr txBox="1"/>
      </xdr:nvSpPr>
      <xdr:spPr>
        <a:xfrm>
          <a:off x="19636316" y="830791"/>
          <a:ext cx="3143251" cy="857251"/>
        </a:xfrm>
        <a:prstGeom prst="wedgeRectCallout">
          <a:avLst>
            <a:gd name="adj1" fmla="val -82619"/>
            <a:gd name="adj2" fmla="val -73056"/>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委任状の日付は、申請書類（申請書や補助金を活用したリース契約書・覚書締結日）以前であることをご確認ください。</a:t>
          </a:r>
        </a:p>
      </xdr:txBody>
    </xdr:sp>
    <xdr:clientData/>
  </xdr:twoCellAnchor>
  <xdr:twoCellAnchor>
    <xdr:from>
      <xdr:col>28</xdr:col>
      <xdr:colOff>433917</xdr:colOff>
      <xdr:row>8</xdr:row>
      <xdr:rowOff>317502</xdr:rowOff>
    </xdr:from>
    <xdr:to>
      <xdr:col>29</xdr:col>
      <xdr:colOff>624416</xdr:colOff>
      <xdr:row>9</xdr:row>
      <xdr:rowOff>296334</xdr:rowOff>
    </xdr:to>
    <xdr:sp macro="" textlink="">
      <xdr:nvSpPr>
        <xdr:cNvPr id="3" name="テキスト ボックス 2">
          <a:extLst>
            <a:ext uri="{FF2B5EF4-FFF2-40B4-BE49-F238E27FC236}">
              <a16:creationId xmlns:a16="http://schemas.microsoft.com/office/drawing/2014/main" id="{53D5C0AE-6F56-4BF9-A5B5-4C1AF048C54A}"/>
            </a:ext>
          </a:extLst>
        </xdr:cNvPr>
        <xdr:cNvSpPr txBox="1"/>
      </xdr:nvSpPr>
      <xdr:spPr>
        <a:xfrm>
          <a:off x="19636317" y="2146302"/>
          <a:ext cx="876299" cy="236007"/>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代表者</a:t>
          </a:r>
        </a:p>
      </xdr:txBody>
    </xdr:sp>
    <xdr:clientData/>
  </xdr:twoCellAnchor>
  <xdr:twoCellAnchor>
    <xdr:from>
      <xdr:col>28</xdr:col>
      <xdr:colOff>433917</xdr:colOff>
      <xdr:row>13</xdr:row>
      <xdr:rowOff>21165</xdr:rowOff>
    </xdr:from>
    <xdr:to>
      <xdr:col>29</xdr:col>
      <xdr:colOff>624416</xdr:colOff>
      <xdr:row>13</xdr:row>
      <xdr:rowOff>486832</xdr:rowOff>
    </xdr:to>
    <xdr:sp macro="" textlink="">
      <xdr:nvSpPr>
        <xdr:cNvPr id="4" name="テキスト ボックス 3">
          <a:extLst>
            <a:ext uri="{FF2B5EF4-FFF2-40B4-BE49-F238E27FC236}">
              <a16:creationId xmlns:a16="http://schemas.microsoft.com/office/drawing/2014/main" id="{5066CD6C-F564-4924-8ECD-C366E9717B8C}"/>
            </a:ext>
          </a:extLst>
        </xdr:cNvPr>
        <xdr:cNvSpPr txBox="1"/>
      </xdr:nvSpPr>
      <xdr:spPr>
        <a:xfrm>
          <a:off x="19636317" y="3116790"/>
          <a:ext cx="876299" cy="218017"/>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26"/>
  <sheetViews>
    <sheetView showZeros="0" tabSelected="1" view="pageBreakPreview" zoomScaleNormal="100" zoomScaleSheetLayoutView="100" workbookViewId="0">
      <selection activeCell="D8" sqref="D8:G8"/>
    </sheetView>
  </sheetViews>
  <sheetFormatPr defaultRowHeight="18.75" x14ac:dyDescent="0.4"/>
  <cols>
    <col min="2" max="2" width="13.625" customWidth="1"/>
    <col min="3" max="3" width="23.125" customWidth="1"/>
    <col min="4" max="4" width="6.125" customWidth="1"/>
    <col min="5" max="15" width="5.625" customWidth="1"/>
    <col min="16" max="16" width="11" customWidth="1"/>
    <col min="17" max="17" width="11.375" customWidth="1"/>
    <col min="18" max="25" width="5.625" customWidth="1"/>
    <col min="39" max="39" width="9.5" bestFit="1" customWidth="1"/>
    <col min="40" max="40" width="10.5" bestFit="1" customWidth="1"/>
  </cols>
  <sheetData>
    <row r="1" spans="1:31" s="56" customFormat="1" ht="54.75" customHeight="1" x14ac:dyDescent="0.4">
      <c r="A1" s="83" t="s">
        <v>364</v>
      </c>
      <c r="B1" s="76"/>
      <c r="C1" s="82"/>
      <c r="D1" s="84" t="s">
        <v>184</v>
      </c>
      <c r="AD1" s="139"/>
      <c r="AE1" s="140" t="s">
        <v>365</v>
      </c>
    </row>
    <row r="2" spans="1:31" s="57" customFormat="1" x14ac:dyDescent="0.4">
      <c r="B2" s="58" t="s">
        <v>238</v>
      </c>
      <c r="T2" s="57" t="s">
        <v>253</v>
      </c>
    </row>
    <row r="3" spans="1:31" s="57" customFormat="1" x14ac:dyDescent="0.4">
      <c r="B3" s="85" t="s">
        <v>239</v>
      </c>
    </row>
    <row r="4" spans="1:31" x14ac:dyDescent="0.4">
      <c r="B4" t="s">
        <v>252</v>
      </c>
    </row>
    <row r="5" spans="1:31" x14ac:dyDescent="0.4">
      <c r="B5" s="13"/>
      <c r="C5" t="s">
        <v>185</v>
      </c>
    </row>
    <row r="6" spans="1:31" x14ac:dyDescent="0.4">
      <c r="B6" s="59"/>
      <c r="C6" t="s">
        <v>140</v>
      </c>
    </row>
    <row r="8" spans="1:31" ht="20.100000000000001" customHeight="1" x14ac:dyDescent="0.4">
      <c r="C8" s="68" t="s">
        <v>1</v>
      </c>
      <c r="D8" s="206"/>
      <c r="E8" s="206"/>
      <c r="F8" s="206"/>
      <c r="G8" s="206"/>
      <c r="H8" s="69"/>
    </row>
    <row r="9" spans="1:31" ht="20.100000000000001" customHeight="1" x14ac:dyDescent="0.4">
      <c r="C9" s="68" t="s">
        <v>17</v>
      </c>
      <c r="D9" s="165"/>
      <c r="E9" s="165"/>
      <c r="F9" s="165"/>
      <c r="G9" s="165"/>
      <c r="H9" s="69"/>
    </row>
    <row r="10" spans="1:31" ht="20.100000000000001" customHeight="1" x14ac:dyDescent="0.4">
      <c r="C10" s="68" t="s">
        <v>312</v>
      </c>
      <c r="D10" s="188"/>
      <c r="E10" s="189"/>
      <c r="F10" s="189"/>
      <c r="G10" s="190"/>
      <c r="H10" s="16"/>
      <c r="I10" s="136"/>
      <c r="J10" s="16"/>
    </row>
    <row r="11" spans="1:31" ht="20.100000000000001" customHeight="1" x14ac:dyDescent="0.4">
      <c r="C11" s="68" t="s">
        <v>18</v>
      </c>
      <c r="D11" s="165"/>
      <c r="E11" s="165"/>
      <c r="F11" s="165"/>
      <c r="G11" s="165"/>
      <c r="H11" s="69"/>
    </row>
    <row r="14" spans="1:31" x14ac:dyDescent="0.4">
      <c r="A14" s="191" t="s">
        <v>19</v>
      </c>
      <c r="B14" s="191"/>
      <c r="C14" s="191"/>
      <c r="D14" s="191"/>
      <c r="E14" s="191"/>
      <c r="F14" s="191"/>
      <c r="G14" s="191"/>
    </row>
    <row r="15" spans="1:31" x14ac:dyDescent="0.4">
      <c r="C15" s="68" t="s">
        <v>20</v>
      </c>
      <c r="D15" t="s">
        <v>22</v>
      </c>
      <c r="E15" s="60"/>
      <c r="F15" s="4" t="s">
        <v>23</v>
      </c>
      <c r="G15" s="207"/>
      <c r="H15" s="208"/>
    </row>
    <row r="16" spans="1:31" ht="30" customHeight="1" x14ac:dyDescent="0.4">
      <c r="C16" s="124" t="s">
        <v>24</v>
      </c>
      <c r="D16" s="159"/>
      <c r="E16" s="160"/>
      <c r="F16" s="160"/>
      <c r="G16" s="160"/>
      <c r="H16" s="160"/>
      <c r="I16" s="160"/>
      <c r="J16" s="160"/>
      <c r="K16" s="161"/>
    </row>
    <row r="17" spans="1:17" ht="30" customHeight="1" x14ac:dyDescent="0.4">
      <c r="C17" s="68" t="s">
        <v>25</v>
      </c>
      <c r="D17" s="159"/>
      <c r="E17" s="160"/>
      <c r="F17" s="160"/>
      <c r="G17" s="160"/>
      <c r="H17" s="160"/>
      <c r="I17" s="160"/>
      <c r="J17" s="160"/>
      <c r="K17" s="161"/>
      <c r="L17" s="69"/>
    </row>
    <row r="18" spans="1:17" x14ac:dyDescent="0.4">
      <c r="C18" s="68" t="s">
        <v>26</v>
      </c>
      <c r="D18" s="162"/>
      <c r="E18" s="163"/>
      <c r="F18" s="163"/>
      <c r="G18" s="163"/>
      <c r="H18" s="163"/>
      <c r="I18" s="163"/>
      <c r="J18" s="163"/>
      <c r="K18" s="164"/>
    </row>
    <row r="19" spans="1:17" x14ac:dyDescent="0.4">
      <c r="C19" s="68" t="s">
        <v>27</v>
      </c>
      <c r="D19" s="162"/>
      <c r="E19" s="163"/>
      <c r="F19" s="163"/>
      <c r="G19" s="163"/>
      <c r="H19" s="163"/>
      <c r="I19" s="163"/>
      <c r="J19" s="163"/>
      <c r="K19" s="164"/>
    </row>
    <row r="21" spans="1:17" x14ac:dyDescent="0.4">
      <c r="A21" s="191" t="s">
        <v>29</v>
      </c>
      <c r="B21" s="191"/>
      <c r="C21" s="191"/>
    </row>
    <row r="22" spans="1:17" x14ac:dyDescent="0.4">
      <c r="C22" s="124" t="s">
        <v>20</v>
      </c>
      <c r="D22" t="s">
        <v>22</v>
      </c>
      <c r="E22" s="60"/>
      <c r="F22" s="124" t="s">
        <v>23</v>
      </c>
      <c r="G22" s="207"/>
      <c r="H22" s="208"/>
    </row>
    <row r="23" spans="1:17" ht="30" customHeight="1" x14ac:dyDescent="0.4">
      <c r="C23" s="125" t="s">
        <v>248</v>
      </c>
      <c r="D23" s="159"/>
      <c r="E23" s="160"/>
      <c r="F23" s="160"/>
      <c r="G23" s="160"/>
      <c r="H23" s="160"/>
      <c r="I23" s="160"/>
      <c r="J23" s="160"/>
      <c r="K23" s="161"/>
    </row>
    <row r="24" spans="1:17" ht="30" customHeight="1" x14ac:dyDescent="0.4">
      <c r="C24" s="77" t="s">
        <v>30</v>
      </c>
      <c r="D24" s="159"/>
      <c r="E24" s="160"/>
      <c r="F24" s="160"/>
      <c r="G24" s="160"/>
      <c r="H24" s="160"/>
      <c r="I24" s="160"/>
      <c r="J24" s="160"/>
      <c r="K24" s="161"/>
    </row>
    <row r="26" spans="1:17" x14ac:dyDescent="0.4">
      <c r="A26" s="191" t="s">
        <v>31</v>
      </c>
      <c r="B26" s="191"/>
    </row>
    <row r="27" spans="1:17" ht="18.75" customHeight="1" x14ac:dyDescent="0.4">
      <c r="C27" s="68" t="s">
        <v>8</v>
      </c>
      <c r="D27" s="115"/>
      <c r="E27" s="203" t="s">
        <v>207</v>
      </c>
      <c r="F27" s="204"/>
      <c r="G27" s="204"/>
      <c r="H27" s="204"/>
      <c r="I27" s="205"/>
      <c r="J27" s="115"/>
      <c r="K27" s="172" t="s">
        <v>204</v>
      </c>
      <c r="L27" s="172"/>
      <c r="M27" s="172"/>
      <c r="N27" s="172"/>
    </row>
    <row r="28" spans="1:17" ht="18.75" customHeight="1" x14ac:dyDescent="0.4">
      <c r="C28" s="68" t="s">
        <v>16</v>
      </c>
      <c r="D28" s="115"/>
      <c r="E28" s="209" t="s">
        <v>203</v>
      </c>
      <c r="F28" s="209"/>
      <c r="G28" s="115"/>
      <c r="H28" s="209" t="s">
        <v>205</v>
      </c>
      <c r="I28" s="209"/>
      <c r="J28" s="115"/>
      <c r="K28" s="209" t="s">
        <v>206</v>
      </c>
      <c r="L28" s="209"/>
    </row>
    <row r="29" spans="1:17" x14ac:dyDescent="0.4">
      <c r="C29" s="68" t="s">
        <v>32</v>
      </c>
      <c r="D29" s="115"/>
      <c r="E29" s="204" t="s">
        <v>208</v>
      </c>
      <c r="F29" s="204"/>
      <c r="G29" s="115"/>
      <c r="H29" s="203" t="s">
        <v>209</v>
      </c>
      <c r="I29" s="204"/>
      <c r="J29" s="122" t="str">
        <f>IF(J27="",IF(G29="〇","※2.5トン以下のバン・トラックは、自家用NG",""),"")</f>
        <v/>
      </c>
      <c r="K29" s="118"/>
      <c r="L29" s="70"/>
    </row>
    <row r="31" spans="1:17" ht="30" customHeight="1" x14ac:dyDescent="0.4">
      <c r="A31" s="191" t="s">
        <v>33</v>
      </c>
      <c r="B31" s="191"/>
      <c r="C31" s="130" t="s">
        <v>249</v>
      </c>
      <c r="D31" s="162"/>
      <c r="E31" s="163"/>
      <c r="F31" s="163"/>
      <c r="G31" s="163"/>
      <c r="H31" s="163"/>
      <c r="I31" s="163"/>
      <c r="J31" s="163"/>
      <c r="K31" s="164"/>
    </row>
    <row r="32" spans="1:17" ht="30" customHeight="1" x14ac:dyDescent="0.4">
      <c r="A32" s="123"/>
      <c r="C32" s="131" t="s">
        <v>247</v>
      </c>
      <c r="D32" s="162"/>
      <c r="E32" s="163"/>
      <c r="F32" s="163"/>
      <c r="G32" s="163"/>
      <c r="H32" s="163"/>
      <c r="I32" s="163"/>
      <c r="J32" s="163"/>
      <c r="K32" s="164"/>
      <c r="L32" s="124"/>
      <c r="M32" s="124"/>
      <c r="N32" s="125"/>
      <c r="O32" s="125"/>
      <c r="P32" s="125"/>
      <c r="Q32" s="125"/>
    </row>
    <row r="33" spans="1:20" x14ac:dyDescent="0.4">
      <c r="C33" s="131" t="s">
        <v>12</v>
      </c>
      <c r="D33" s="198"/>
      <c r="E33" s="192"/>
      <c r="F33" s="192"/>
      <c r="G33" s="192"/>
      <c r="H33" s="192"/>
      <c r="I33" s="192"/>
      <c r="J33" s="192"/>
      <c r="K33" s="193"/>
    </row>
    <row r="34" spans="1:20" x14ac:dyDescent="0.4">
      <c r="C34" s="131" t="s">
        <v>233</v>
      </c>
      <c r="D34" s="198"/>
      <c r="E34" s="192"/>
      <c r="F34" s="192"/>
      <c r="G34" s="192"/>
      <c r="H34" s="192"/>
      <c r="I34" s="192"/>
      <c r="J34" s="192"/>
      <c r="K34" s="193"/>
    </row>
    <row r="35" spans="1:20" x14ac:dyDescent="0.4">
      <c r="C35" s="131" t="s">
        <v>13</v>
      </c>
      <c r="D35" s="199"/>
      <c r="E35" s="200"/>
      <c r="F35" s="200"/>
      <c r="G35" s="201"/>
      <c r="H35" s="4" t="s">
        <v>34</v>
      </c>
      <c r="I35" s="162"/>
      <c r="J35" s="163"/>
      <c r="K35" s="164"/>
    </row>
    <row r="36" spans="1:20" ht="20.25" customHeight="1" x14ac:dyDescent="0.4">
      <c r="C36" s="194" t="s">
        <v>175</v>
      </c>
      <c r="D36" s="126" t="s">
        <v>176</v>
      </c>
      <c r="E36" s="192"/>
      <c r="F36" s="192"/>
      <c r="G36" s="74" t="s">
        <v>177</v>
      </c>
      <c r="H36" s="192"/>
      <c r="I36" s="192"/>
      <c r="J36" s="192"/>
      <c r="K36" s="193"/>
    </row>
    <row r="37" spans="1:20" ht="30" customHeight="1" x14ac:dyDescent="0.4">
      <c r="C37" s="194"/>
      <c r="D37" s="159"/>
      <c r="E37" s="160"/>
      <c r="F37" s="160"/>
      <c r="G37" s="160"/>
      <c r="H37" s="160"/>
      <c r="I37" s="160"/>
      <c r="J37" s="160"/>
      <c r="K37" s="161"/>
    </row>
    <row r="38" spans="1:20" ht="30" customHeight="1" x14ac:dyDescent="0.4">
      <c r="A38" s="191"/>
      <c r="B38" s="191"/>
      <c r="C38" s="132" t="s">
        <v>250</v>
      </c>
      <c r="D38" s="162"/>
      <c r="E38" s="163"/>
      <c r="F38" s="163"/>
      <c r="G38" s="163"/>
      <c r="H38" s="163"/>
      <c r="I38" s="163"/>
      <c r="J38" s="163"/>
      <c r="K38" s="164"/>
      <c r="L38" s="127"/>
      <c r="M38" s="128"/>
      <c r="N38" s="128"/>
    </row>
    <row r="39" spans="1:20" ht="30" customHeight="1" x14ac:dyDescent="0.4">
      <c r="A39" s="123"/>
      <c r="B39" s="123"/>
      <c r="C39" s="131" t="s">
        <v>247</v>
      </c>
      <c r="D39" s="162"/>
      <c r="E39" s="163"/>
      <c r="F39" s="163"/>
      <c r="G39" s="163"/>
      <c r="H39" s="163"/>
      <c r="I39" s="163"/>
      <c r="J39" s="163"/>
      <c r="K39" s="164"/>
      <c r="L39" s="128"/>
      <c r="M39" s="128"/>
      <c r="N39" s="128"/>
      <c r="O39" s="124"/>
      <c r="P39" s="124"/>
      <c r="Q39" s="125"/>
      <c r="R39" s="125"/>
      <c r="S39" s="125"/>
      <c r="T39" s="125"/>
    </row>
    <row r="40" spans="1:20" x14ac:dyDescent="0.4">
      <c r="C40" s="131" t="s">
        <v>12</v>
      </c>
      <c r="D40" s="162"/>
      <c r="E40" s="163"/>
      <c r="F40" s="163"/>
      <c r="G40" s="163"/>
      <c r="H40" s="163"/>
      <c r="I40" s="163"/>
      <c r="J40" s="163"/>
      <c r="K40" s="164"/>
    </row>
    <row r="41" spans="1:20" x14ac:dyDescent="0.4">
      <c r="C41" s="131" t="s">
        <v>233</v>
      </c>
      <c r="D41" s="198"/>
      <c r="E41" s="192"/>
      <c r="F41" s="192"/>
      <c r="G41" s="192"/>
      <c r="H41" s="192"/>
      <c r="I41" s="192"/>
      <c r="J41" s="192"/>
      <c r="K41" s="193"/>
    </row>
    <row r="42" spans="1:20" x14ac:dyDescent="0.4">
      <c r="C42" s="131" t="s">
        <v>13</v>
      </c>
      <c r="D42" s="162"/>
      <c r="E42" s="163"/>
      <c r="F42" s="163"/>
      <c r="G42" s="164"/>
      <c r="H42" s="4" t="s">
        <v>34</v>
      </c>
      <c r="I42" s="162"/>
      <c r="J42" s="163"/>
      <c r="K42" s="164"/>
    </row>
    <row r="44" spans="1:20" x14ac:dyDescent="0.4">
      <c r="A44" s="191" t="s">
        <v>234</v>
      </c>
      <c r="B44" s="191"/>
      <c r="C44" s="72" t="s">
        <v>41</v>
      </c>
      <c r="D44" s="179"/>
      <c r="E44" s="180"/>
      <c r="F44" s="181"/>
      <c r="G44" s="9" t="s">
        <v>244</v>
      </c>
      <c r="H44" s="9"/>
    </row>
    <row r="45" spans="1:20" x14ac:dyDescent="0.4">
      <c r="C45" s="72" t="s">
        <v>42</v>
      </c>
      <c r="D45" s="179"/>
      <c r="E45" s="180"/>
      <c r="F45" s="181"/>
      <c r="G45" t="s">
        <v>245</v>
      </c>
    </row>
    <row r="46" spans="1:20" ht="54.95" customHeight="1" x14ac:dyDescent="0.4">
      <c r="C46" s="72" t="s">
        <v>43</v>
      </c>
      <c r="D46" s="182"/>
      <c r="E46" s="183"/>
      <c r="F46" s="184"/>
      <c r="G46" s="162"/>
      <c r="H46" s="163"/>
      <c r="I46" s="163"/>
      <c r="J46" s="163"/>
      <c r="K46" s="164"/>
    </row>
    <row r="47" spans="1:20" x14ac:dyDescent="0.4">
      <c r="D47" s="69"/>
      <c r="H47" s="69"/>
    </row>
    <row r="49" spans="1:44" x14ac:dyDescent="0.4">
      <c r="A49" s="191" t="s">
        <v>304</v>
      </c>
      <c r="B49" s="191"/>
      <c r="C49" s="68" t="s">
        <v>122</v>
      </c>
      <c r="D49" s="162"/>
      <c r="E49" s="163"/>
      <c r="F49" s="163"/>
      <c r="G49" s="163"/>
      <c r="H49" s="163"/>
      <c r="I49" s="164"/>
      <c r="J49" s="69"/>
    </row>
    <row r="50" spans="1:44" ht="24" x14ac:dyDescent="0.4">
      <c r="A50" s="202" t="s">
        <v>186</v>
      </c>
      <c r="B50" s="202"/>
      <c r="C50" s="68" t="s">
        <v>123</v>
      </c>
      <c r="D50" s="162"/>
      <c r="E50" s="163"/>
      <c r="F50" s="163"/>
      <c r="G50" s="163"/>
      <c r="H50" s="163"/>
      <c r="I50" s="164"/>
      <c r="J50" s="69"/>
      <c r="W50" s="75"/>
    </row>
    <row r="51" spans="1:44" x14ac:dyDescent="0.4">
      <c r="C51" s="68" t="s">
        <v>124</v>
      </c>
      <c r="D51" s="162"/>
      <c r="E51" s="163"/>
      <c r="F51" s="163"/>
      <c r="G51" s="163"/>
      <c r="H51" s="163"/>
      <c r="I51" s="164"/>
      <c r="J51" s="69"/>
    </row>
    <row r="52" spans="1:44" x14ac:dyDescent="0.4">
      <c r="C52" s="68" t="s">
        <v>246</v>
      </c>
      <c r="D52" s="185"/>
      <c r="E52" s="186"/>
      <c r="F52" s="186"/>
      <c r="G52" s="186"/>
      <c r="H52" s="186"/>
      <c r="I52" s="187"/>
      <c r="J52" s="69"/>
      <c r="AG52" t="s">
        <v>261</v>
      </c>
      <c r="AH52" t="s">
        <v>262</v>
      </c>
      <c r="AI52" t="s">
        <v>263</v>
      </c>
      <c r="AJ52" t="s">
        <v>264</v>
      </c>
      <c r="AK52" t="s">
        <v>265</v>
      </c>
      <c r="AL52" t="s">
        <v>266</v>
      </c>
      <c r="AM52" t="s">
        <v>318</v>
      </c>
      <c r="AN52" t="s">
        <v>323</v>
      </c>
      <c r="AO52" t="s">
        <v>332</v>
      </c>
      <c r="AP52" t="s">
        <v>344</v>
      </c>
      <c r="AQ52" t="s">
        <v>358</v>
      </c>
      <c r="AR52" t="s">
        <v>361</v>
      </c>
    </row>
    <row r="53" spans="1:44" x14ac:dyDescent="0.4">
      <c r="C53" s="68" t="s">
        <v>125</v>
      </c>
      <c r="D53" s="162"/>
      <c r="E53" s="163"/>
      <c r="F53" s="163"/>
      <c r="G53" s="163"/>
      <c r="H53" s="163"/>
      <c r="I53" s="164"/>
      <c r="J53" s="69"/>
      <c r="X53" s="78"/>
      <c r="AG53" t="s">
        <v>313</v>
      </c>
      <c r="AH53" t="s">
        <v>257</v>
      </c>
      <c r="AI53" t="s">
        <v>334</v>
      </c>
      <c r="AJ53" t="s">
        <v>258</v>
      </c>
      <c r="AK53" t="s">
        <v>259</v>
      </c>
      <c r="AL53" t="s">
        <v>260</v>
      </c>
      <c r="AM53" t="s">
        <v>315</v>
      </c>
      <c r="AN53" t="s">
        <v>324</v>
      </c>
      <c r="AO53" t="s">
        <v>333</v>
      </c>
      <c r="AP53" t="s">
        <v>345</v>
      </c>
      <c r="AQ53" t="s">
        <v>359</v>
      </c>
      <c r="AR53" t="s">
        <v>362</v>
      </c>
    </row>
    <row r="54" spans="1:44" x14ac:dyDescent="0.4">
      <c r="C54" s="68" t="s">
        <v>126</v>
      </c>
      <c r="D54" s="195"/>
      <c r="E54" s="196"/>
      <c r="F54" s="73" t="s">
        <v>178</v>
      </c>
      <c r="G54" s="195"/>
      <c r="H54" s="197"/>
      <c r="I54" s="196"/>
      <c r="J54" s="69"/>
      <c r="X54" s="79"/>
      <c r="Y54" s="129"/>
      <c r="Z54" s="79"/>
      <c r="AA54" s="129"/>
      <c r="AB54" s="119"/>
      <c r="AC54" s="129"/>
      <c r="AD54" s="119"/>
      <c r="AG54" t="s">
        <v>314</v>
      </c>
      <c r="AI54" t="s">
        <v>335</v>
      </c>
      <c r="AL54" t="s">
        <v>346</v>
      </c>
      <c r="AM54" t="s">
        <v>316</v>
      </c>
      <c r="AO54" t="s">
        <v>347</v>
      </c>
      <c r="AQ54" t="s">
        <v>360</v>
      </c>
    </row>
    <row r="55" spans="1:44" x14ac:dyDescent="0.4">
      <c r="C55" s="124" t="s">
        <v>254</v>
      </c>
      <c r="D55" s="162"/>
      <c r="E55" s="163"/>
      <c r="F55" s="163"/>
      <c r="G55" s="163"/>
      <c r="H55" s="163"/>
      <c r="I55" s="164"/>
      <c r="J55" s="69"/>
      <c r="X55" s="79"/>
      <c r="Y55" s="129"/>
      <c r="Z55" s="79"/>
      <c r="AA55" s="129"/>
      <c r="AB55" s="119"/>
      <c r="AC55" s="129"/>
      <c r="AD55" s="119"/>
      <c r="AG55" t="s">
        <v>255</v>
      </c>
      <c r="AI55" t="s">
        <v>340</v>
      </c>
      <c r="AL55" t="s">
        <v>325</v>
      </c>
      <c r="AM55" t="s">
        <v>317</v>
      </c>
    </row>
    <row r="56" spans="1:44" ht="37.5" x14ac:dyDescent="0.4">
      <c r="C56" s="71" t="s">
        <v>303</v>
      </c>
      <c r="D56" s="188"/>
      <c r="E56" s="189"/>
      <c r="F56" s="189"/>
      <c r="G56" s="189"/>
      <c r="H56" s="189"/>
      <c r="I56" s="190"/>
      <c r="AG56" t="s">
        <v>256</v>
      </c>
      <c r="AI56" t="s">
        <v>341</v>
      </c>
    </row>
    <row r="57" spans="1:44" x14ac:dyDescent="0.4">
      <c r="C57" s="77" t="s">
        <v>183</v>
      </c>
      <c r="D57" s="162"/>
      <c r="E57" s="163"/>
      <c r="F57" s="163"/>
      <c r="G57" s="163"/>
      <c r="H57" s="163"/>
      <c r="I57" s="164"/>
      <c r="J57" s="69"/>
      <c r="AG57" t="s">
        <v>357</v>
      </c>
    </row>
    <row r="58" spans="1:44" x14ac:dyDescent="0.4">
      <c r="D58" s="20" t="s">
        <v>131</v>
      </c>
      <c r="E58" s="20" t="s">
        <v>132</v>
      </c>
      <c r="F58" s="20" t="s">
        <v>92</v>
      </c>
      <c r="G58" s="20" t="s">
        <v>93</v>
      </c>
      <c r="H58" s="20" t="s">
        <v>94</v>
      </c>
      <c r="I58" s="20" t="s">
        <v>95</v>
      </c>
      <c r="J58" s="20" t="s">
        <v>96</v>
      </c>
      <c r="K58" s="20" t="s">
        <v>97</v>
      </c>
      <c r="L58" s="20" t="s">
        <v>98</v>
      </c>
      <c r="M58" s="20" t="s">
        <v>99</v>
      </c>
      <c r="N58" s="20" t="s">
        <v>100</v>
      </c>
      <c r="O58" s="20" t="s">
        <v>133</v>
      </c>
      <c r="P58" s="155" t="s">
        <v>355</v>
      </c>
      <c r="Q58" s="148" t="s">
        <v>134</v>
      </c>
    </row>
    <row r="59" spans="1:44" x14ac:dyDescent="0.4">
      <c r="C59" s="68" t="s">
        <v>127</v>
      </c>
      <c r="D59" s="138"/>
      <c r="E59" s="138"/>
      <c r="F59" s="138"/>
      <c r="G59" s="153"/>
      <c r="H59" s="153"/>
      <c r="I59" s="153"/>
      <c r="J59" s="153"/>
      <c r="K59" s="153"/>
      <c r="L59" s="153"/>
      <c r="M59" s="153"/>
      <c r="N59" s="153"/>
      <c r="O59" s="153"/>
      <c r="P59" s="154"/>
      <c r="Q59" s="149">
        <f>IFERROR(SUM(D59:P59),"")</f>
        <v>0</v>
      </c>
    </row>
    <row r="60" spans="1:44" x14ac:dyDescent="0.4">
      <c r="C60" s="68" t="s">
        <v>128</v>
      </c>
      <c r="D60" s="153"/>
      <c r="E60" s="153"/>
      <c r="F60" s="153"/>
      <c r="G60" s="153"/>
      <c r="H60" s="153"/>
      <c r="I60" s="153"/>
      <c r="J60" s="153"/>
      <c r="K60" s="153"/>
      <c r="L60" s="153"/>
      <c r="M60" s="153"/>
      <c r="N60" s="152"/>
      <c r="O60" s="152"/>
      <c r="P60" s="154"/>
      <c r="Q60" s="149">
        <f>IFERROR(SUM(D60:P60),"")</f>
        <v>0</v>
      </c>
      <c r="AG60" t="s">
        <v>267</v>
      </c>
      <c r="AH60" t="s">
        <v>268</v>
      </c>
      <c r="AJ60" t="s">
        <v>269</v>
      </c>
      <c r="AK60" t="s">
        <v>270</v>
      </c>
      <c r="AM60" t="str">
        <f>AG60&amp;AH60&amp;AI60&amp;AJ60&amp;AK60&amp;AL60</f>
        <v>フォロフライ株式会社F1VSfumei事業用</v>
      </c>
      <c r="AN60" s="134">
        <v>1821000</v>
      </c>
    </row>
    <row r="61" spans="1:44" x14ac:dyDescent="0.4">
      <c r="C61" s="68" t="s">
        <v>129</v>
      </c>
      <c r="D61" s="178" t="e">
        <f>VLOOKUP(D52&amp;D53&amp;D54&amp;G54&amp;D55&amp;D57,AM60:AN126,2,0)</f>
        <v>#N/A</v>
      </c>
      <c r="E61" s="178"/>
      <c r="F61" s="178"/>
      <c r="U61" s="135"/>
      <c r="V61" s="135"/>
      <c r="AG61" t="s">
        <v>267</v>
      </c>
      <c r="AH61" t="s">
        <v>268</v>
      </c>
      <c r="AJ61" t="s">
        <v>269</v>
      </c>
      <c r="AK61" t="s">
        <v>271</v>
      </c>
      <c r="AM61" t="str">
        <f t="shared" ref="AM61:AM63" si="0">AG61&amp;AH61&amp;AI61&amp;AJ61&amp;AK61&amp;AL61</f>
        <v>フォロフライ株式会社F1VSfumei自家用</v>
      </c>
      <c r="AN61" s="134">
        <v>1709000</v>
      </c>
    </row>
    <row r="62" spans="1:44" x14ac:dyDescent="0.4">
      <c r="C62" s="71" t="s">
        <v>135</v>
      </c>
      <c r="D62" s="162"/>
      <c r="E62" s="163"/>
      <c r="F62" s="164"/>
      <c r="G62" s="69"/>
      <c r="U62" s="135"/>
      <c r="V62" s="135"/>
      <c r="AG62" t="s">
        <v>267</v>
      </c>
      <c r="AH62" t="s">
        <v>272</v>
      </c>
      <c r="AJ62" t="s">
        <v>269</v>
      </c>
      <c r="AK62" t="s">
        <v>270</v>
      </c>
      <c r="AM62" t="str">
        <f t="shared" si="0"/>
        <v>フォロフライ株式会社F1TSfumei事業用</v>
      </c>
      <c r="AN62" s="134">
        <v>1607000</v>
      </c>
    </row>
    <row r="63" spans="1:44" ht="37.5" x14ac:dyDescent="0.4">
      <c r="C63" s="71" t="s">
        <v>136</v>
      </c>
      <c r="D63" s="162"/>
      <c r="E63" s="163"/>
      <c r="F63" s="164"/>
      <c r="G63" s="158" t="str">
        <f>IF(D63="有り","※本補助金は他の国の補助金との併用が不可のため、申請できません※","")</f>
        <v/>
      </c>
      <c r="U63" s="135"/>
      <c r="V63" s="135"/>
      <c r="AG63" t="s">
        <v>267</v>
      </c>
      <c r="AH63" t="s">
        <v>272</v>
      </c>
      <c r="AJ63" t="s">
        <v>269</v>
      </c>
      <c r="AK63" t="s">
        <v>271</v>
      </c>
      <c r="AM63" t="str">
        <f t="shared" si="0"/>
        <v>フォロフライ株式会社F1TSfumei自家用</v>
      </c>
      <c r="AN63" s="134">
        <v>1495000</v>
      </c>
    </row>
    <row r="64" spans="1:44" x14ac:dyDescent="0.4">
      <c r="T64" s="86"/>
      <c r="U64" s="86"/>
      <c r="V64" s="86"/>
      <c r="W64" s="86"/>
      <c r="X64" s="86"/>
      <c r="Y64" s="86"/>
      <c r="Z64" s="86"/>
      <c r="AA64" s="91"/>
      <c r="AB64" s="177"/>
      <c r="AC64" s="177"/>
      <c r="AD64" s="177"/>
      <c r="AG64" t="s">
        <v>261</v>
      </c>
      <c r="AH64" t="s">
        <v>319</v>
      </c>
      <c r="AJ64" t="s">
        <v>320</v>
      </c>
      <c r="AK64" t="s">
        <v>321</v>
      </c>
      <c r="AM64" t="str">
        <f t="shared" ref="AM64:AM67" si="1">AG64&amp;AH64&amp;AI64&amp;AJ64&amp;AK64&amp;AL64</f>
        <v>フォロフライ株式会社F1Vfumei事業用</v>
      </c>
      <c r="AN64" s="134">
        <v>1221000</v>
      </c>
    </row>
    <row r="65" spans="1:40" x14ac:dyDescent="0.4">
      <c r="A65" s="78" t="s">
        <v>235</v>
      </c>
      <c r="T65" s="87"/>
      <c r="U65" s="87"/>
      <c r="V65" s="87"/>
      <c r="W65" s="87"/>
      <c r="X65" s="87"/>
      <c r="Y65" s="88"/>
      <c r="Z65" s="88"/>
      <c r="AA65" s="89"/>
      <c r="AB65" s="176"/>
      <c r="AC65" s="176"/>
      <c r="AD65" s="89"/>
      <c r="AG65" t="s">
        <v>261</v>
      </c>
      <c r="AH65" t="s">
        <v>319</v>
      </c>
      <c r="AJ65" t="s">
        <v>320</v>
      </c>
      <c r="AK65" t="s">
        <v>322</v>
      </c>
      <c r="AM65" t="str">
        <f t="shared" si="1"/>
        <v>フォロフライ株式会社F1Vfumei自家用</v>
      </c>
      <c r="AN65" s="134">
        <v>1109000</v>
      </c>
    </row>
    <row r="66" spans="1:40" ht="45" customHeight="1" x14ac:dyDescent="0.4">
      <c r="C66" s="92"/>
      <c r="D66" s="172" t="s">
        <v>197</v>
      </c>
      <c r="E66" s="172"/>
      <c r="F66" s="172"/>
      <c r="G66" s="172"/>
      <c r="H66" s="117" t="s">
        <v>236</v>
      </c>
      <c r="I66" s="172" t="s">
        <v>199</v>
      </c>
      <c r="J66" s="172"/>
      <c r="K66" s="173" t="s">
        <v>200</v>
      </c>
      <c r="L66" s="174"/>
      <c r="U66" s="87"/>
      <c r="V66" s="87"/>
      <c r="W66" s="87"/>
      <c r="X66" s="87"/>
      <c r="Y66" s="89"/>
      <c r="Z66" s="89"/>
      <c r="AA66" s="89"/>
      <c r="AB66" s="176"/>
      <c r="AC66" s="176"/>
      <c r="AD66" s="89"/>
      <c r="AG66" t="s">
        <v>261</v>
      </c>
      <c r="AH66" t="s">
        <v>314</v>
      </c>
      <c r="AJ66" t="s">
        <v>320</v>
      </c>
      <c r="AK66" t="s">
        <v>321</v>
      </c>
      <c r="AM66" t="str">
        <f t="shared" si="1"/>
        <v>フォロフライ株式会社F1Tfumei事業用</v>
      </c>
      <c r="AN66" s="134">
        <v>1007000</v>
      </c>
    </row>
    <row r="67" spans="1:40" x14ac:dyDescent="0.4">
      <c r="C67" s="96" t="s">
        <v>187</v>
      </c>
      <c r="D67" s="93">
        <f>D54</f>
        <v>0</v>
      </c>
      <c r="E67" s="94" t="s">
        <v>198</v>
      </c>
      <c r="F67" s="170">
        <f>G54</f>
        <v>0</v>
      </c>
      <c r="G67" s="171"/>
      <c r="H67" s="95">
        <f>Q60</f>
        <v>0</v>
      </c>
      <c r="I67" s="166" t="e">
        <f>D61</f>
        <v>#N/A</v>
      </c>
      <c r="J67" s="166"/>
      <c r="K67" s="168" t="e">
        <f>I67*H67</f>
        <v>#N/A</v>
      </c>
      <c r="L67" s="169"/>
      <c r="T67" s="87"/>
      <c r="U67" s="87"/>
      <c r="V67" s="87"/>
      <c r="W67" s="87"/>
      <c r="X67" s="87"/>
      <c r="Y67" s="89"/>
      <c r="Z67" s="89"/>
      <c r="AA67" s="89"/>
      <c r="AB67" s="176"/>
      <c r="AC67" s="176"/>
      <c r="AD67" s="89"/>
      <c r="AG67" t="s">
        <v>261</v>
      </c>
      <c r="AH67" t="s">
        <v>314</v>
      </c>
      <c r="AJ67" t="s">
        <v>320</v>
      </c>
      <c r="AK67" t="s">
        <v>322</v>
      </c>
      <c r="AM67" t="str">
        <f t="shared" si="1"/>
        <v>フォロフライ株式会社F1Tfumei自家用</v>
      </c>
      <c r="AN67" s="134">
        <v>895000</v>
      </c>
    </row>
    <row r="68" spans="1:40" x14ac:dyDescent="0.4">
      <c r="C68" s="81" t="s">
        <v>188</v>
      </c>
      <c r="D68" s="116"/>
      <c r="E68" s="80" t="s">
        <v>198</v>
      </c>
      <c r="F68" s="164"/>
      <c r="G68" s="165"/>
      <c r="H68" s="115"/>
      <c r="I68" s="167"/>
      <c r="J68" s="167"/>
      <c r="K68" s="168">
        <f>I68*H68</f>
        <v>0</v>
      </c>
      <c r="L68" s="169"/>
      <c r="O68" s="175" t="e">
        <f>SUM(K67:L76)</f>
        <v>#N/A</v>
      </c>
      <c r="P68" s="175"/>
      <c r="Q68" s="175"/>
      <c r="T68" s="87"/>
      <c r="U68" s="87"/>
      <c r="V68" s="87"/>
      <c r="W68" s="87"/>
      <c r="X68" s="87"/>
      <c r="Y68" s="89"/>
      <c r="Z68" s="89"/>
      <c r="AA68" s="89"/>
      <c r="AB68" s="176"/>
      <c r="AC68" s="176"/>
      <c r="AD68" s="89"/>
      <c r="AG68" t="s">
        <v>261</v>
      </c>
      <c r="AH68" t="s">
        <v>357</v>
      </c>
      <c r="AJ68" t="s">
        <v>269</v>
      </c>
      <c r="AK68" t="s">
        <v>10</v>
      </c>
      <c r="AM68" t="str">
        <f>AG68&amp;AH68&amp;AI68&amp;AJ68&amp;AK68&amp;AL68</f>
        <v>フォロフライ株式会社F1VS4fumei事業用</v>
      </c>
      <c r="AN68" s="134">
        <v>1875000</v>
      </c>
    </row>
    <row r="69" spans="1:40" x14ac:dyDescent="0.4">
      <c r="C69" s="81" t="s">
        <v>189</v>
      </c>
      <c r="D69" s="116"/>
      <c r="E69" s="80" t="s">
        <v>198</v>
      </c>
      <c r="F69" s="164"/>
      <c r="G69" s="165"/>
      <c r="H69" s="115"/>
      <c r="I69" s="167"/>
      <c r="J69" s="167"/>
      <c r="K69" s="168">
        <f t="shared" ref="K69:K76" si="2">I69*H69</f>
        <v>0</v>
      </c>
      <c r="L69" s="169"/>
      <c r="N69" t="s">
        <v>201</v>
      </c>
      <c r="O69" s="175"/>
      <c r="P69" s="175"/>
      <c r="Q69" s="175"/>
      <c r="T69" s="87"/>
      <c r="U69" s="87"/>
      <c r="V69" s="87"/>
      <c r="W69" s="87"/>
      <c r="X69" s="87"/>
      <c r="Y69" s="89"/>
      <c r="Z69" s="89"/>
      <c r="AA69" s="89"/>
      <c r="AB69" s="176"/>
      <c r="AC69" s="176"/>
      <c r="AD69" s="89"/>
      <c r="AG69" t="s">
        <v>261</v>
      </c>
      <c r="AH69" t="s">
        <v>357</v>
      </c>
      <c r="AJ69" t="s">
        <v>269</v>
      </c>
      <c r="AK69" t="s">
        <v>71</v>
      </c>
      <c r="AM69" t="str">
        <f>AG69&amp;AH69&amp;AI69&amp;AJ69&amp;AK69&amp;AL69</f>
        <v>フォロフライ株式会社F1VS4fumei自家用</v>
      </c>
      <c r="AN69" s="134">
        <v>1763000</v>
      </c>
    </row>
    <row r="70" spans="1:40" x14ac:dyDescent="0.4">
      <c r="C70" s="81" t="s">
        <v>190</v>
      </c>
      <c r="D70" s="116"/>
      <c r="E70" s="80" t="s">
        <v>198</v>
      </c>
      <c r="F70" s="164"/>
      <c r="G70" s="165"/>
      <c r="H70" s="115"/>
      <c r="I70" s="167"/>
      <c r="J70" s="167"/>
      <c r="K70" s="168">
        <f t="shared" si="2"/>
        <v>0</v>
      </c>
      <c r="L70" s="169"/>
      <c r="T70" s="87"/>
      <c r="U70" s="87"/>
      <c r="V70" s="87"/>
      <c r="W70" s="87"/>
      <c r="X70" s="87"/>
      <c r="Y70" s="89"/>
      <c r="Z70" s="89"/>
      <c r="AA70" s="89"/>
      <c r="AB70" s="176"/>
      <c r="AC70" s="176"/>
      <c r="AD70" s="89"/>
      <c r="AG70" t="s">
        <v>358</v>
      </c>
      <c r="AH70" t="s">
        <v>359</v>
      </c>
      <c r="AJ70" t="s">
        <v>269</v>
      </c>
      <c r="AK70" t="s">
        <v>10</v>
      </c>
      <c r="AM70" t="str">
        <f t="shared" ref="AM70:AM73" si="3">AG70&amp;AH70&amp;AI70&amp;AJ70&amp;AK70&amp;AL70</f>
        <v>株式会社EVモーターズ・ジャパンE1fumei事業用</v>
      </c>
      <c r="AN70" s="134">
        <v>3561000</v>
      </c>
    </row>
    <row r="71" spans="1:40" x14ac:dyDescent="0.4">
      <c r="C71" s="81" t="s">
        <v>191</v>
      </c>
      <c r="D71" s="116"/>
      <c r="E71" s="80" t="s">
        <v>198</v>
      </c>
      <c r="F71" s="164"/>
      <c r="G71" s="165"/>
      <c r="H71" s="115"/>
      <c r="I71" s="167"/>
      <c r="J71" s="167"/>
      <c r="K71" s="168">
        <f t="shared" si="2"/>
        <v>0</v>
      </c>
      <c r="L71" s="169"/>
      <c r="T71" s="87"/>
      <c r="U71" s="87"/>
      <c r="V71" s="87"/>
      <c r="W71" s="87"/>
      <c r="X71" s="87"/>
      <c r="Y71" s="89"/>
      <c r="Z71" s="89"/>
      <c r="AA71" s="89"/>
      <c r="AB71" s="176"/>
      <c r="AC71" s="176"/>
      <c r="AD71" s="89"/>
      <c r="AG71" t="s">
        <v>358</v>
      </c>
      <c r="AH71" t="s">
        <v>359</v>
      </c>
      <c r="AJ71" t="s">
        <v>269</v>
      </c>
      <c r="AK71" t="s">
        <v>71</v>
      </c>
      <c r="AM71" t="str">
        <f t="shared" si="3"/>
        <v>株式会社EVモーターズ・ジャパンE1fumei自家用</v>
      </c>
      <c r="AN71" s="134">
        <v>3449000</v>
      </c>
    </row>
    <row r="72" spans="1:40" x14ac:dyDescent="0.4">
      <c r="C72" s="81" t="s">
        <v>192</v>
      </c>
      <c r="D72" s="116"/>
      <c r="E72" s="80" t="s">
        <v>198</v>
      </c>
      <c r="F72" s="164"/>
      <c r="G72" s="165"/>
      <c r="H72" s="115"/>
      <c r="I72" s="167"/>
      <c r="J72" s="167"/>
      <c r="K72" s="168">
        <f t="shared" si="2"/>
        <v>0</v>
      </c>
      <c r="L72" s="169"/>
      <c r="N72" s="87" t="s">
        <v>202</v>
      </c>
      <c r="T72" s="87"/>
      <c r="U72" s="87"/>
      <c r="V72" s="87"/>
      <c r="W72" s="87"/>
      <c r="X72" s="87"/>
      <c r="Y72" s="89"/>
      <c r="Z72" s="89"/>
      <c r="AA72" s="89"/>
      <c r="AB72" s="176"/>
      <c r="AC72" s="176"/>
      <c r="AD72" s="89"/>
      <c r="AG72" t="s">
        <v>358</v>
      </c>
      <c r="AH72" t="s">
        <v>360</v>
      </c>
      <c r="AJ72" t="s">
        <v>269</v>
      </c>
      <c r="AK72" t="s">
        <v>10</v>
      </c>
      <c r="AM72" t="str">
        <f t="shared" si="3"/>
        <v>株式会社EVモーターズ・ジャパンE2fumei事業用</v>
      </c>
      <c r="AN72" s="134">
        <v>2862000</v>
      </c>
    </row>
    <row r="73" spans="1:40" x14ac:dyDescent="0.4">
      <c r="C73" s="81" t="s">
        <v>193</v>
      </c>
      <c r="D73" s="116"/>
      <c r="E73" s="80" t="s">
        <v>198</v>
      </c>
      <c r="F73" s="164"/>
      <c r="G73" s="165"/>
      <c r="H73" s="115"/>
      <c r="I73" s="167"/>
      <c r="J73" s="167"/>
      <c r="K73" s="168">
        <f t="shared" si="2"/>
        <v>0</v>
      </c>
      <c r="L73" s="169"/>
      <c r="N73" t="s">
        <v>210</v>
      </c>
      <c r="T73" s="87"/>
      <c r="U73" s="87"/>
      <c r="V73" s="87"/>
      <c r="W73" s="87"/>
      <c r="X73" s="87"/>
      <c r="Y73" s="89"/>
      <c r="Z73" s="89"/>
      <c r="AA73" s="89"/>
      <c r="AB73" s="176"/>
      <c r="AC73" s="176"/>
      <c r="AD73" s="89"/>
      <c r="AG73" t="s">
        <v>358</v>
      </c>
      <c r="AH73" t="s">
        <v>360</v>
      </c>
      <c r="AJ73" t="s">
        <v>269</v>
      </c>
      <c r="AK73" t="s">
        <v>71</v>
      </c>
      <c r="AM73" t="str">
        <f t="shared" si="3"/>
        <v>株式会社EVモーターズ・ジャパンE2fumei自家用</v>
      </c>
      <c r="AN73" s="134">
        <v>2750000</v>
      </c>
    </row>
    <row r="74" spans="1:40" x14ac:dyDescent="0.4">
      <c r="C74" s="81" t="s">
        <v>194</v>
      </c>
      <c r="D74" s="116"/>
      <c r="E74" s="80" t="s">
        <v>198</v>
      </c>
      <c r="F74" s="164"/>
      <c r="G74" s="165"/>
      <c r="H74" s="115"/>
      <c r="I74" s="167"/>
      <c r="J74" s="167"/>
      <c r="K74" s="168">
        <f t="shared" si="2"/>
        <v>0</v>
      </c>
      <c r="L74" s="169"/>
      <c r="T74" s="87"/>
      <c r="U74" s="87"/>
      <c r="V74" s="87"/>
      <c r="W74" s="87"/>
      <c r="X74" s="87"/>
      <c r="Y74" s="89"/>
      <c r="Z74" s="89"/>
      <c r="AA74" s="89"/>
      <c r="AB74" s="176"/>
      <c r="AC74" s="176"/>
      <c r="AD74" s="89"/>
      <c r="AG74" t="s">
        <v>273</v>
      </c>
      <c r="AH74" t="s">
        <v>274</v>
      </c>
      <c r="AJ74" t="s">
        <v>269</v>
      </c>
      <c r="AK74" t="s">
        <v>270</v>
      </c>
      <c r="AM74" t="str">
        <f t="shared" ref="AM74:AM75" si="4">AG74&amp;AH74&amp;AI74&amp;AJ74&amp;AK74&amp;AL74</f>
        <v>ASF株式会社ASF2.0fumei事業用</v>
      </c>
      <c r="AN74" s="134">
        <v>1160000</v>
      </c>
    </row>
    <row r="75" spans="1:40" x14ac:dyDescent="0.4">
      <c r="C75" s="81" t="s">
        <v>195</v>
      </c>
      <c r="D75" s="116"/>
      <c r="E75" s="80" t="s">
        <v>198</v>
      </c>
      <c r="F75" s="164"/>
      <c r="G75" s="165"/>
      <c r="H75" s="115"/>
      <c r="I75" s="167"/>
      <c r="J75" s="167"/>
      <c r="K75" s="168">
        <f t="shared" si="2"/>
        <v>0</v>
      </c>
      <c r="L75" s="169"/>
      <c r="T75" s="87"/>
      <c r="U75" s="87"/>
      <c r="V75" s="87"/>
      <c r="W75" s="87"/>
      <c r="X75" s="87"/>
      <c r="Y75" s="89"/>
      <c r="Z75" s="89"/>
      <c r="AG75" t="s">
        <v>273</v>
      </c>
      <c r="AH75" t="s">
        <v>257</v>
      </c>
      <c r="AI75" t="s">
        <v>276</v>
      </c>
      <c r="AJ75" t="s">
        <v>356</v>
      </c>
      <c r="AK75" t="s">
        <v>10</v>
      </c>
      <c r="AM75" t="str">
        <f t="shared" si="4"/>
        <v>ASF株式会社ASF2.0ZABWA20VP事業用</v>
      </c>
      <c r="AN75" s="134">
        <v>1160000</v>
      </c>
    </row>
    <row r="76" spans="1:40" x14ac:dyDescent="0.4">
      <c r="C76" s="81" t="s">
        <v>196</v>
      </c>
      <c r="D76" s="116"/>
      <c r="E76" s="80" t="s">
        <v>198</v>
      </c>
      <c r="F76" s="164"/>
      <c r="G76" s="165"/>
      <c r="H76" s="115"/>
      <c r="I76" s="167"/>
      <c r="J76" s="167"/>
      <c r="K76" s="168">
        <f t="shared" si="2"/>
        <v>0</v>
      </c>
      <c r="L76" s="169"/>
      <c r="T76" s="89"/>
      <c r="U76" s="89"/>
      <c r="V76" s="89"/>
      <c r="W76" s="89"/>
      <c r="X76" s="90"/>
      <c r="Y76" s="88"/>
      <c r="Z76" s="88"/>
      <c r="AG76" t="s">
        <v>318</v>
      </c>
      <c r="AH76" t="s">
        <v>315</v>
      </c>
      <c r="AJ76" t="s">
        <v>320</v>
      </c>
      <c r="AK76" t="s">
        <v>321</v>
      </c>
      <c r="AM76" t="str">
        <f t="shared" ref="AM76:AM81" si="5">AG76&amp;AH76&amp;AI76&amp;AJ76&amp;AK76&amp;AL76</f>
        <v>HWELECTRO株式会社ELEMO-Kfumei事業用</v>
      </c>
      <c r="AN76" s="134">
        <v>1040000</v>
      </c>
    </row>
    <row r="77" spans="1:40" x14ac:dyDescent="0.4">
      <c r="AG77" t="s">
        <v>318</v>
      </c>
      <c r="AH77" t="s">
        <v>316</v>
      </c>
      <c r="AJ77" t="s">
        <v>320</v>
      </c>
      <c r="AK77" t="s">
        <v>321</v>
      </c>
      <c r="AM77" t="str">
        <f t="shared" si="5"/>
        <v>HWELECTRO株式会社ELEMOfumei事業用</v>
      </c>
      <c r="AN77" s="134">
        <v>1259000</v>
      </c>
    </row>
    <row r="78" spans="1:40" x14ac:dyDescent="0.4">
      <c r="AG78" t="s">
        <v>318</v>
      </c>
      <c r="AH78" t="s">
        <v>317</v>
      </c>
      <c r="AJ78" t="s">
        <v>320</v>
      </c>
      <c r="AK78" t="s">
        <v>321</v>
      </c>
      <c r="AM78" t="str">
        <f t="shared" si="5"/>
        <v>HWELECTRO株式会社ELEMO-Lfumei事業用</v>
      </c>
      <c r="AN78" s="134">
        <v>1276000</v>
      </c>
    </row>
    <row r="79" spans="1:40" x14ac:dyDescent="0.4">
      <c r="AG79" t="s">
        <v>318</v>
      </c>
      <c r="AH79" t="s">
        <v>317</v>
      </c>
      <c r="AJ79" t="s">
        <v>320</v>
      </c>
      <c r="AK79" t="s">
        <v>322</v>
      </c>
      <c r="AM79" t="str">
        <f t="shared" si="5"/>
        <v>HWELECTRO株式会社ELEMO-Lfumei自家用</v>
      </c>
      <c r="AN79" s="134">
        <v>1164000</v>
      </c>
    </row>
    <row r="80" spans="1:40" x14ac:dyDescent="0.4">
      <c r="AG80" t="s">
        <v>332</v>
      </c>
      <c r="AH80" t="s">
        <v>333</v>
      </c>
      <c r="AJ80" t="s">
        <v>338</v>
      </c>
      <c r="AK80" t="s">
        <v>339</v>
      </c>
      <c r="AM80" t="str">
        <f t="shared" si="5"/>
        <v>アパテックモーターズ株式会社OHKUMA-LV270Lfumei事業用</v>
      </c>
      <c r="AN80" s="134">
        <v>1468000</v>
      </c>
    </row>
    <row r="81" spans="33:40" x14ac:dyDescent="0.4">
      <c r="AG81" t="s">
        <v>332</v>
      </c>
      <c r="AH81" t="s">
        <v>348</v>
      </c>
      <c r="AJ81" t="s">
        <v>269</v>
      </c>
      <c r="AK81" t="s">
        <v>10</v>
      </c>
      <c r="AM81" t="str">
        <f t="shared" si="5"/>
        <v>アパテックモーターズ株式会社OHKUMA-TX200Lfumei事業用</v>
      </c>
      <c r="AN81" s="134">
        <v>540000</v>
      </c>
    </row>
    <row r="82" spans="33:40" x14ac:dyDescent="0.4">
      <c r="AG82" t="s">
        <v>363</v>
      </c>
      <c r="AH82" t="s">
        <v>362</v>
      </c>
      <c r="AJ82" t="s">
        <v>269</v>
      </c>
      <c r="AK82" t="s">
        <v>10</v>
      </c>
      <c r="AM82" t="str">
        <f>AG82&amp;AH82&amp;AI82&amp;AJ82&amp;AK82&amp;AL82</f>
        <v>株式会社タジマモーターコーポレーションTVC-072fumei事業用</v>
      </c>
      <c r="AN82" s="134">
        <v>1541000</v>
      </c>
    </row>
    <row r="83" spans="33:40" x14ac:dyDescent="0.4">
      <c r="AG83" t="s">
        <v>349</v>
      </c>
      <c r="AH83" t="s">
        <v>345</v>
      </c>
      <c r="AJ83" t="s">
        <v>269</v>
      </c>
      <c r="AK83" t="s">
        <v>10</v>
      </c>
      <c r="AM83" t="str">
        <f>AG83&amp;AH83&amp;AI83&amp;AJ83&amp;AK83&amp;AL83</f>
        <v>諾亜建設株式会社WS5040XXYBEVfumei事業用</v>
      </c>
      <c r="AN83" s="134">
        <v>2912000</v>
      </c>
    </row>
    <row r="84" spans="33:40" x14ac:dyDescent="0.4">
      <c r="AG84" t="s">
        <v>349</v>
      </c>
      <c r="AH84" t="s">
        <v>345</v>
      </c>
      <c r="AJ84" t="s">
        <v>269</v>
      </c>
      <c r="AK84" t="s">
        <v>350</v>
      </c>
      <c r="AM84" t="str">
        <f>AG84&amp;AH84&amp;AI84&amp;AJ84&amp;AK84&amp;AL84</f>
        <v>諾亜建設株式会社WS5040XXYBEVfumei自家用</v>
      </c>
      <c r="AN84" s="134">
        <v>2800000</v>
      </c>
    </row>
    <row r="85" spans="33:40" x14ac:dyDescent="0.4">
      <c r="AG85" t="s">
        <v>275</v>
      </c>
      <c r="AH85" t="s">
        <v>334</v>
      </c>
      <c r="AI85" t="s">
        <v>276</v>
      </c>
      <c r="AJ85" t="s">
        <v>277</v>
      </c>
      <c r="AK85" t="s">
        <v>270</v>
      </c>
      <c r="AM85" t="str">
        <f>AG85&amp;AH85&amp;AI85&amp;AJ85&amp;AK85&amp;AL85</f>
        <v>三菱自動車工業株式会社MINICAB-MiEV2シーターZABU68VHLDDD事業用</v>
      </c>
      <c r="AN85" s="134">
        <v>959000</v>
      </c>
    </row>
    <row r="86" spans="33:40" x14ac:dyDescent="0.4">
      <c r="AG86" t="s">
        <v>275</v>
      </c>
      <c r="AH86" t="s">
        <v>335</v>
      </c>
      <c r="AI86" t="s">
        <v>276</v>
      </c>
      <c r="AJ86" t="s">
        <v>278</v>
      </c>
      <c r="AK86" t="s">
        <v>270</v>
      </c>
      <c r="AM86" t="str">
        <f>AG86&amp;AH86&amp;AI86&amp;AJ86&amp;AK86&amp;AL86</f>
        <v>三菱自動車工業株式会社MINICAB-MiEV4シーターZABU68VHLDDA事業用</v>
      </c>
      <c r="AN86" s="134">
        <v>972000</v>
      </c>
    </row>
    <row r="87" spans="33:40" x14ac:dyDescent="0.4">
      <c r="AG87" t="s">
        <v>275</v>
      </c>
      <c r="AH87" t="s">
        <v>340</v>
      </c>
      <c r="AI87" t="s">
        <v>276</v>
      </c>
      <c r="AJ87" t="s">
        <v>336</v>
      </c>
      <c r="AK87" t="s">
        <v>10</v>
      </c>
      <c r="AM87" t="str">
        <f t="shared" ref="AM87:AM88" si="6">AG87&amp;AH87&amp;AI87&amp;AJ87&amp;AK87&amp;AL87</f>
        <v>三菱自動車工業株式会社MINICAB-EV2シーターZABU69VHLDDG事業用</v>
      </c>
      <c r="AN87" s="134">
        <v>784000</v>
      </c>
    </row>
    <row r="88" spans="33:40" x14ac:dyDescent="0.4">
      <c r="AG88" t="s">
        <v>275</v>
      </c>
      <c r="AH88" t="s">
        <v>341</v>
      </c>
      <c r="AI88" t="s">
        <v>276</v>
      </c>
      <c r="AJ88" t="s">
        <v>337</v>
      </c>
      <c r="AK88" t="s">
        <v>10</v>
      </c>
      <c r="AM88" t="str">
        <f t="shared" si="6"/>
        <v>三菱自動車工業株式会社MINICAB-EV4シーターZABU69VHLDDF事業用</v>
      </c>
      <c r="AN88" s="134">
        <v>818000</v>
      </c>
    </row>
    <row r="89" spans="33:40" x14ac:dyDescent="0.4">
      <c r="AG89" t="s">
        <v>279</v>
      </c>
      <c r="AH89" t="s">
        <v>280</v>
      </c>
      <c r="AI89" t="s">
        <v>276</v>
      </c>
      <c r="AJ89" t="s">
        <v>281</v>
      </c>
      <c r="AK89" t="s">
        <v>270</v>
      </c>
      <c r="AM89" t="str">
        <f t="shared" ref="AM89:AM122" si="7">AG89&amp;AH89&amp;AI89&amp;AJ89&amp;AK89&amp;AL89</f>
        <v>日野自動車株式会社デュトロZ EVZABXED100V事業用</v>
      </c>
      <c r="AN89" s="134">
        <v>5165000</v>
      </c>
    </row>
    <row r="90" spans="33:40" x14ac:dyDescent="0.4">
      <c r="AG90" t="s">
        <v>279</v>
      </c>
      <c r="AH90" t="s">
        <v>280</v>
      </c>
      <c r="AI90" t="s">
        <v>276</v>
      </c>
      <c r="AJ90" t="s">
        <v>281</v>
      </c>
      <c r="AK90" t="s">
        <v>271</v>
      </c>
      <c r="AM90" t="str">
        <f t="shared" si="7"/>
        <v>日野自動車株式会社デュトロZ EVZABXED100V自家用</v>
      </c>
      <c r="AN90" s="134">
        <v>5053000</v>
      </c>
    </row>
    <row r="91" spans="33:40" x14ac:dyDescent="0.4">
      <c r="AG91" t="s">
        <v>279</v>
      </c>
      <c r="AH91" t="s">
        <v>280</v>
      </c>
      <c r="AI91" t="s">
        <v>276</v>
      </c>
      <c r="AJ91" t="s">
        <v>282</v>
      </c>
      <c r="AK91" t="s">
        <v>270</v>
      </c>
      <c r="AM91" t="str">
        <f t="shared" si="7"/>
        <v>日野自動車株式会社デュトロZ EVZABXED100事業用</v>
      </c>
      <c r="AN91" s="134">
        <v>5165000</v>
      </c>
    </row>
    <row r="92" spans="33:40" x14ac:dyDescent="0.4">
      <c r="AG92" t="s">
        <v>279</v>
      </c>
      <c r="AH92" t="s">
        <v>280</v>
      </c>
      <c r="AI92" t="s">
        <v>276</v>
      </c>
      <c r="AJ92" t="s">
        <v>282</v>
      </c>
      <c r="AK92" t="s">
        <v>271</v>
      </c>
      <c r="AM92" t="str">
        <f t="shared" si="7"/>
        <v>日野自動車株式会社デュトロZ EVZABXED100自家用</v>
      </c>
      <c r="AN92" s="134">
        <v>5053000</v>
      </c>
    </row>
    <row r="93" spans="33:40" x14ac:dyDescent="0.4">
      <c r="AG93" t="s">
        <v>283</v>
      </c>
      <c r="AH93" t="s">
        <v>284</v>
      </c>
      <c r="AI93" t="s">
        <v>276</v>
      </c>
      <c r="AJ93" t="s">
        <v>285</v>
      </c>
      <c r="AK93" t="s">
        <v>270</v>
      </c>
      <c r="AL93" t="s">
        <v>286</v>
      </c>
      <c r="AM93" t="str">
        <f t="shared" si="7"/>
        <v>三菱ふそうトラック・バス株式会社eCanterZABFEAVK事業用S</v>
      </c>
      <c r="AN93" s="134">
        <v>5131000</v>
      </c>
    </row>
    <row r="94" spans="33:40" x14ac:dyDescent="0.4">
      <c r="AG94" t="s">
        <v>283</v>
      </c>
      <c r="AH94" t="s">
        <v>284</v>
      </c>
      <c r="AI94" t="s">
        <v>276</v>
      </c>
      <c r="AJ94" t="s">
        <v>285</v>
      </c>
      <c r="AK94" t="s">
        <v>271</v>
      </c>
      <c r="AL94" t="s">
        <v>286</v>
      </c>
      <c r="AM94" t="str">
        <f t="shared" si="7"/>
        <v>三菱ふそうトラック・バス株式会社eCanterZABFEAVK自家用S</v>
      </c>
      <c r="AN94" s="134">
        <v>5019000</v>
      </c>
    </row>
    <row r="95" spans="33:40" x14ac:dyDescent="0.4">
      <c r="AG95" t="s">
        <v>283</v>
      </c>
      <c r="AH95" t="s">
        <v>284</v>
      </c>
      <c r="AI95" t="s">
        <v>276</v>
      </c>
      <c r="AJ95" t="s">
        <v>285</v>
      </c>
      <c r="AK95" t="s">
        <v>270</v>
      </c>
      <c r="AL95" t="s">
        <v>288</v>
      </c>
      <c r="AM95" t="str">
        <f t="shared" si="7"/>
        <v>三菱ふそうトラック・バス株式会社eCanterZABFEAVK事業用M</v>
      </c>
      <c r="AN95" s="134">
        <v>6804000</v>
      </c>
    </row>
    <row r="96" spans="33:40" x14ac:dyDescent="0.4">
      <c r="AG96" t="s">
        <v>283</v>
      </c>
      <c r="AH96" t="s">
        <v>284</v>
      </c>
      <c r="AI96" t="s">
        <v>276</v>
      </c>
      <c r="AJ96" t="s">
        <v>285</v>
      </c>
      <c r="AK96" t="s">
        <v>271</v>
      </c>
      <c r="AL96" t="s">
        <v>288</v>
      </c>
      <c r="AM96" t="str">
        <f t="shared" si="7"/>
        <v>三菱ふそうトラック・バス株式会社eCanterZABFEAVK自家用M</v>
      </c>
      <c r="AN96" s="134">
        <v>6692000</v>
      </c>
    </row>
    <row r="97" spans="33:40" x14ac:dyDescent="0.4">
      <c r="AG97" t="s">
        <v>283</v>
      </c>
      <c r="AH97" t="s">
        <v>284</v>
      </c>
      <c r="AI97" t="s">
        <v>276</v>
      </c>
      <c r="AJ97" t="s">
        <v>287</v>
      </c>
      <c r="AK97" t="s">
        <v>270</v>
      </c>
      <c r="AL97" t="s">
        <v>286</v>
      </c>
      <c r="AM97" t="str">
        <f t="shared" si="7"/>
        <v>三菱ふそうトラック・バス株式会社eCanterZABFEBVK事業用S</v>
      </c>
      <c r="AN97" s="134">
        <v>5131000</v>
      </c>
    </row>
    <row r="98" spans="33:40" x14ac:dyDescent="0.4">
      <c r="AG98" t="s">
        <v>283</v>
      </c>
      <c r="AH98" t="s">
        <v>284</v>
      </c>
      <c r="AI98" t="s">
        <v>276</v>
      </c>
      <c r="AJ98" t="s">
        <v>287</v>
      </c>
      <c r="AK98" t="s">
        <v>271</v>
      </c>
      <c r="AL98" t="s">
        <v>286</v>
      </c>
      <c r="AM98" t="str">
        <f t="shared" si="7"/>
        <v>三菱ふそうトラック・バス株式会社eCanterZABFEBVK自家用S</v>
      </c>
      <c r="AN98" s="134">
        <v>5019000</v>
      </c>
    </row>
    <row r="99" spans="33:40" x14ac:dyDescent="0.4">
      <c r="AG99" t="s">
        <v>283</v>
      </c>
      <c r="AH99" t="s">
        <v>284</v>
      </c>
      <c r="AI99" t="s">
        <v>276</v>
      </c>
      <c r="AJ99" t="s">
        <v>287</v>
      </c>
      <c r="AK99" t="s">
        <v>270</v>
      </c>
      <c r="AL99" t="s">
        <v>288</v>
      </c>
      <c r="AM99" t="str">
        <f t="shared" si="7"/>
        <v>三菱ふそうトラック・バス株式会社eCanterZABFEBVK事業用M</v>
      </c>
      <c r="AN99" s="134">
        <v>6804000</v>
      </c>
    </row>
    <row r="100" spans="33:40" x14ac:dyDescent="0.4">
      <c r="AG100" t="s">
        <v>283</v>
      </c>
      <c r="AH100" t="s">
        <v>284</v>
      </c>
      <c r="AI100" t="s">
        <v>276</v>
      </c>
      <c r="AJ100" t="s">
        <v>287</v>
      </c>
      <c r="AK100" t="s">
        <v>271</v>
      </c>
      <c r="AL100" t="s">
        <v>288</v>
      </c>
      <c r="AM100" t="str">
        <f t="shared" si="7"/>
        <v>三菱ふそうトラック・バス株式会社eCanterZABFEBVK自家用M</v>
      </c>
      <c r="AN100" s="134">
        <v>6692000</v>
      </c>
    </row>
    <row r="101" spans="33:40" x14ac:dyDescent="0.4">
      <c r="AG101" t="s">
        <v>283</v>
      </c>
      <c r="AH101" t="s">
        <v>284</v>
      </c>
      <c r="AI101" t="s">
        <v>276</v>
      </c>
      <c r="AJ101" t="s">
        <v>289</v>
      </c>
      <c r="AK101" t="s">
        <v>270</v>
      </c>
      <c r="AM101" t="str">
        <f t="shared" si="7"/>
        <v>三菱ふそうトラック・バス株式会社eCanterZABFEB8K事業用</v>
      </c>
      <c r="AN101" s="134">
        <v>6966000</v>
      </c>
    </row>
    <row r="102" spans="33:40" x14ac:dyDescent="0.4">
      <c r="AG102" t="s">
        <v>283</v>
      </c>
      <c r="AH102" t="s">
        <v>284</v>
      </c>
      <c r="AI102" t="s">
        <v>276</v>
      </c>
      <c r="AJ102" t="s">
        <v>289</v>
      </c>
      <c r="AK102" t="s">
        <v>271</v>
      </c>
      <c r="AM102" t="str">
        <f t="shared" si="7"/>
        <v>三菱ふそうトラック・バス株式会社eCanterZABFEB8K自家用</v>
      </c>
      <c r="AN102" s="134">
        <v>6854000</v>
      </c>
    </row>
    <row r="103" spans="33:40" x14ac:dyDescent="0.4">
      <c r="AG103" t="s">
        <v>283</v>
      </c>
      <c r="AH103" t="s">
        <v>284</v>
      </c>
      <c r="AI103" t="s">
        <v>276</v>
      </c>
      <c r="AJ103" t="s">
        <v>290</v>
      </c>
      <c r="AK103" t="s">
        <v>270</v>
      </c>
      <c r="AM103" t="str">
        <f t="shared" si="7"/>
        <v>三菱ふそうトラック・バス株式会社eCanterZABFEC9K事業用</v>
      </c>
      <c r="AN103" s="134">
        <v>8329000</v>
      </c>
    </row>
    <row r="104" spans="33:40" x14ac:dyDescent="0.4">
      <c r="AG104" t="s">
        <v>283</v>
      </c>
      <c r="AH104" t="s">
        <v>284</v>
      </c>
      <c r="AI104" t="s">
        <v>276</v>
      </c>
      <c r="AJ104" t="s">
        <v>290</v>
      </c>
      <c r="AK104" t="s">
        <v>271</v>
      </c>
      <c r="AM104" t="str">
        <f t="shared" si="7"/>
        <v>三菱ふそうトラック・バス株式会社eCanterZABFEC9K自家用</v>
      </c>
      <c r="AN104" s="134">
        <v>8217000</v>
      </c>
    </row>
    <row r="105" spans="33:40" x14ac:dyDescent="0.4">
      <c r="AG105" t="s">
        <v>283</v>
      </c>
      <c r="AH105" t="s">
        <v>284</v>
      </c>
      <c r="AI105" t="s">
        <v>276</v>
      </c>
      <c r="AJ105" t="s">
        <v>291</v>
      </c>
      <c r="AK105" t="s">
        <v>270</v>
      </c>
      <c r="AM105" t="str">
        <f t="shared" si="7"/>
        <v>三菱ふそうトラック・バス株式会社eCanterZABFED9K事業用</v>
      </c>
      <c r="AN105" s="134">
        <v>8329000</v>
      </c>
    </row>
    <row r="106" spans="33:40" x14ac:dyDescent="0.4">
      <c r="AG106" t="s">
        <v>283</v>
      </c>
      <c r="AH106" t="s">
        <v>284</v>
      </c>
      <c r="AI106" t="s">
        <v>276</v>
      </c>
      <c r="AJ106" t="s">
        <v>291</v>
      </c>
      <c r="AK106" t="s">
        <v>271</v>
      </c>
      <c r="AM106" t="str">
        <f t="shared" si="7"/>
        <v>三菱ふそうトラック・バス株式会社eCanterZABFED9K自家用</v>
      </c>
      <c r="AN106" s="134">
        <v>8217000</v>
      </c>
    </row>
    <row r="107" spans="33:40" x14ac:dyDescent="0.4">
      <c r="AG107" t="s">
        <v>283</v>
      </c>
      <c r="AH107" t="s">
        <v>284</v>
      </c>
      <c r="AI107" t="s">
        <v>276</v>
      </c>
      <c r="AJ107" t="s">
        <v>292</v>
      </c>
      <c r="AK107" t="s">
        <v>270</v>
      </c>
      <c r="AM107" t="str">
        <f t="shared" si="7"/>
        <v>三菱ふそうトラック・バス株式会社eCanterZABFEB8U事業用</v>
      </c>
      <c r="AN107" s="134">
        <v>7224000</v>
      </c>
    </row>
    <row r="108" spans="33:40" x14ac:dyDescent="0.4">
      <c r="AG108" t="s">
        <v>283</v>
      </c>
      <c r="AH108" t="s">
        <v>284</v>
      </c>
      <c r="AI108" t="s">
        <v>276</v>
      </c>
      <c r="AJ108" t="s">
        <v>292</v>
      </c>
      <c r="AK108" t="s">
        <v>271</v>
      </c>
      <c r="AM108" t="str">
        <f t="shared" si="7"/>
        <v>三菱ふそうトラック・バス株式会社eCanterZABFEB8U自家用</v>
      </c>
      <c r="AN108" s="134">
        <v>7112000</v>
      </c>
    </row>
    <row r="109" spans="33:40" x14ac:dyDescent="0.4">
      <c r="AG109" t="s">
        <v>283</v>
      </c>
      <c r="AH109" t="s">
        <v>284</v>
      </c>
      <c r="AI109" t="s">
        <v>293</v>
      </c>
      <c r="AJ109" t="s">
        <v>294</v>
      </c>
      <c r="AK109" t="s">
        <v>270</v>
      </c>
      <c r="AM109" t="str">
        <f t="shared" si="7"/>
        <v>三菱ふそうトラック・バス株式会社eCanter2RGFEB80改事業用</v>
      </c>
      <c r="AN109" s="134">
        <v>7224000</v>
      </c>
    </row>
    <row r="110" spans="33:40" x14ac:dyDescent="0.4">
      <c r="AG110" t="s">
        <v>283</v>
      </c>
      <c r="AH110" t="s">
        <v>284</v>
      </c>
      <c r="AI110" t="s">
        <v>293</v>
      </c>
      <c r="AJ110" t="s">
        <v>294</v>
      </c>
      <c r="AK110" t="s">
        <v>271</v>
      </c>
      <c r="AM110" t="str">
        <f t="shared" si="7"/>
        <v>三菱ふそうトラック・バス株式会社eCanter2RGFEB80改自家用</v>
      </c>
      <c r="AN110" s="134">
        <v>7112000</v>
      </c>
    </row>
    <row r="111" spans="33:40" x14ac:dyDescent="0.4">
      <c r="AG111" t="s">
        <v>283</v>
      </c>
      <c r="AH111" t="s">
        <v>284</v>
      </c>
      <c r="AI111" t="s">
        <v>295</v>
      </c>
      <c r="AJ111" t="s">
        <v>296</v>
      </c>
      <c r="AK111" t="s">
        <v>270</v>
      </c>
      <c r="AM111" t="str">
        <f t="shared" si="7"/>
        <v>三菱ふそうトラック・バス株式会社eCanter2PGFEBS0改事業用</v>
      </c>
      <c r="AN111" s="134">
        <v>7224000</v>
      </c>
    </row>
    <row r="112" spans="33:40" x14ac:dyDescent="0.4">
      <c r="AG112" t="s">
        <v>283</v>
      </c>
      <c r="AH112" t="s">
        <v>284</v>
      </c>
      <c r="AI112" t="s">
        <v>295</v>
      </c>
      <c r="AJ112" t="s">
        <v>296</v>
      </c>
      <c r="AK112" t="s">
        <v>271</v>
      </c>
      <c r="AM112" t="str">
        <f t="shared" si="7"/>
        <v>三菱ふそうトラック・バス株式会社eCanter2PGFEBS0改自家用</v>
      </c>
      <c r="AN112" s="134">
        <v>7112000</v>
      </c>
    </row>
    <row r="113" spans="33:40" x14ac:dyDescent="0.4">
      <c r="AG113" t="s">
        <v>297</v>
      </c>
      <c r="AH113" t="s">
        <v>298</v>
      </c>
      <c r="AI113" t="s">
        <v>276</v>
      </c>
      <c r="AJ113" t="s">
        <v>299</v>
      </c>
      <c r="AK113" t="s">
        <v>270</v>
      </c>
      <c r="AM113" t="str">
        <f t="shared" si="7"/>
        <v>いすゞ自動車株式会社エルフEVZABNJR48AF事業用</v>
      </c>
      <c r="AN113" s="134">
        <v>4663000</v>
      </c>
    </row>
    <row r="114" spans="33:40" x14ac:dyDescent="0.4">
      <c r="AG114" t="s">
        <v>297</v>
      </c>
      <c r="AH114" t="s">
        <v>298</v>
      </c>
      <c r="AI114" t="s">
        <v>276</v>
      </c>
      <c r="AJ114" t="s">
        <v>299</v>
      </c>
      <c r="AK114" t="s">
        <v>271</v>
      </c>
      <c r="AM114" t="str">
        <f t="shared" si="7"/>
        <v>いすゞ自動車株式会社エルフEVZABNJR48AF自家用</v>
      </c>
      <c r="AN114" s="134">
        <v>4551000</v>
      </c>
    </row>
    <row r="115" spans="33:40" x14ac:dyDescent="0.4">
      <c r="AG115" t="s">
        <v>297</v>
      </c>
      <c r="AH115" t="s">
        <v>298</v>
      </c>
      <c r="AI115" t="s">
        <v>276</v>
      </c>
      <c r="AJ115" t="s">
        <v>300</v>
      </c>
      <c r="AK115" t="s">
        <v>270</v>
      </c>
      <c r="AM115" t="str">
        <f t="shared" si="7"/>
        <v>いすゞ自動車株式会社エルフEVZABNJR48AM事業用</v>
      </c>
      <c r="AN115" s="134">
        <v>4663000</v>
      </c>
    </row>
    <row r="116" spans="33:40" x14ac:dyDescent="0.4">
      <c r="AG116" t="s">
        <v>297</v>
      </c>
      <c r="AH116" t="s">
        <v>298</v>
      </c>
      <c r="AI116" t="s">
        <v>276</v>
      </c>
      <c r="AJ116" t="s">
        <v>300</v>
      </c>
      <c r="AK116" t="s">
        <v>271</v>
      </c>
      <c r="AM116" t="str">
        <f t="shared" si="7"/>
        <v>いすゞ自動車株式会社エルフEVZABNJR48AM自家用</v>
      </c>
      <c r="AN116" s="134">
        <v>4551000</v>
      </c>
    </row>
    <row r="117" spans="33:40" x14ac:dyDescent="0.4">
      <c r="AG117" t="s">
        <v>297</v>
      </c>
      <c r="AH117" t="s">
        <v>298</v>
      </c>
      <c r="AI117" t="s">
        <v>276</v>
      </c>
      <c r="AJ117" t="s">
        <v>301</v>
      </c>
      <c r="AK117" t="s">
        <v>270</v>
      </c>
      <c r="AM117" t="str">
        <f t="shared" si="7"/>
        <v>いすゞ自動車株式会社エルフEVZABNLR48AM事業用</v>
      </c>
      <c r="AN117" s="134">
        <v>5175000</v>
      </c>
    </row>
    <row r="118" spans="33:40" x14ac:dyDescent="0.4">
      <c r="AG118" t="s">
        <v>297</v>
      </c>
      <c r="AH118" t="s">
        <v>298</v>
      </c>
      <c r="AI118" t="s">
        <v>276</v>
      </c>
      <c r="AJ118" t="s">
        <v>301</v>
      </c>
      <c r="AK118" t="s">
        <v>271</v>
      </c>
      <c r="AM118" t="str">
        <f t="shared" si="7"/>
        <v>いすゞ自動車株式会社エルフEVZABNLR48AM自家用</v>
      </c>
      <c r="AN118" s="134">
        <v>5063000</v>
      </c>
    </row>
    <row r="119" spans="33:40" x14ac:dyDescent="0.4">
      <c r="AG119" t="s">
        <v>297</v>
      </c>
      <c r="AH119" t="s">
        <v>298</v>
      </c>
      <c r="AI119" t="s">
        <v>276</v>
      </c>
      <c r="AJ119" t="s">
        <v>302</v>
      </c>
      <c r="AK119" t="s">
        <v>270</v>
      </c>
      <c r="AM119" t="str">
        <f t="shared" si="7"/>
        <v>いすゞ自動車株式会社エルフEVZABNPR48AM事業用</v>
      </c>
      <c r="AN119" s="134">
        <v>7600000</v>
      </c>
    </row>
    <row r="120" spans="33:40" x14ac:dyDescent="0.4">
      <c r="AG120" t="s">
        <v>297</v>
      </c>
      <c r="AH120" t="s">
        <v>298</v>
      </c>
      <c r="AI120" t="s">
        <v>276</v>
      </c>
      <c r="AJ120" t="s">
        <v>302</v>
      </c>
      <c r="AK120" t="s">
        <v>271</v>
      </c>
      <c r="AM120" t="str">
        <f t="shared" si="7"/>
        <v>いすゞ自動車株式会社エルフEVZABNPR48AM自家用</v>
      </c>
      <c r="AN120" s="134">
        <v>7488000</v>
      </c>
    </row>
    <row r="121" spans="33:40" x14ac:dyDescent="0.4">
      <c r="AG121" t="s">
        <v>297</v>
      </c>
      <c r="AH121" t="s">
        <v>351</v>
      </c>
      <c r="AI121" t="s">
        <v>276</v>
      </c>
      <c r="AJ121" t="s">
        <v>352</v>
      </c>
      <c r="AK121" t="s">
        <v>10</v>
      </c>
      <c r="AM121" t="str">
        <f t="shared" si="7"/>
        <v>いすゞ自動車株式会社エルフmio EVZABNHR48AF事業用</v>
      </c>
      <c r="AN121" s="134">
        <v>4009000</v>
      </c>
    </row>
    <row r="122" spans="33:40" x14ac:dyDescent="0.4">
      <c r="AG122" t="s">
        <v>297</v>
      </c>
      <c r="AH122" t="s">
        <v>351</v>
      </c>
      <c r="AI122" t="s">
        <v>276</v>
      </c>
      <c r="AJ122" t="s">
        <v>352</v>
      </c>
      <c r="AK122" t="s">
        <v>71</v>
      </c>
      <c r="AM122" t="str">
        <f t="shared" si="7"/>
        <v>いすゞ自動車株式会社エルフmio EVZABNHR48AF自家用</v>
      </c>
      <c r="AN122" s="134">
        <v>3897000</v>
      </c>
    </row>
    <row r="123" spans="33:40" x14ac:dyDescent="0.4">
      <c r="AG123" t="s">
        <v>297</v>
      </c>
      <c r="AH123" t="s">
        <v>324</v>
      </c>
      <c r="AI123" t="s">
        <v>326</v>
      </c>
      <c r="AJ123" t="s">
        <v>327</v>
      </c>
      <c r="AK123" t="s">
        <v>328</v>
      </c>
      <c r="AM123" t="str">
        <f>AG123&amp;AH123&amp;AI123&amp;AJ123&amp;AK123&amp;AL123</f>
        <v>いすゞ自動車株式会社FC小型トラック2RGNPR88AN改事業用</v>
      </c>
      <c r="AN123" s="134">
        <v>24789000</v>
      </c>
    </row>
    <row r="124" spans="33:40" x14ac:dyDescent="0.4">
      <c r="AG124" t="s">
        <v>297</v>
      </c>
      <c r="AH124" t="s">
        <v>324</v>
      </c>
      <c r="AI124" t="s">
        <v>326</v>
      </c>
      <c r="AJ124" t="s">
        <v>327</v>
      </c>
      <c r="AK124" t="s">
        <v>329</v>
      </c>
      <c r="AM124" t="str">
        <f>AG124&amp;AH124&amp;AI124&amp;AJ124&amp;AK124&amp;AL124</f>
        <v>いすゞ自動車株式会社FC小型トラック2RGNPR88AN改自家用</v>
      </c>
      <c r="AN124" s="134">
        <v>24677000</v>
      </c>
    </row>
    <row r="125" spans="33:40" x14ac:dyDescent="0.4">
      <c r="AG125" t="s">
        <v>330</v>
      </c>
      <c r="AH125" t="s">
        <v>324</v>
      </c>
      <c r="AI125" t="s">
        <v>326</v>
      </c>
      <c r="AJ125" t="s">
        <v>327</v>
      </c>
      <c r="AK125" t="s">
        <v>328</v>
      </c>
      <c r="AM125" t="str">
        <f t="shared" ref="AM125:AM126" si="8">AG125&amp;AH125&amp;AI125&amp;AJ125&amp;AK125&amp;AL125</f>
        <v>トヨタ自動車株式会社FC小型トラック2RGNPR88AN改事業用</v>
      </c>
      <c r="AN125" s="134">
        <v>24967000</v>
      </c>
    </row>
    <row r="126" spans="33:40" x14ac:dyDescent="0.4">
      <c r="AG126" t="s">
        <v>330</v>
      </c>
      <c r="AH126" t="s">
        <v>324</v>
      </c>
      <c r="AI126" t="s">
        <v>326</v>
      </c>
      <c r="AJ126" t="s">
        <v>327</v>
      </c>
      <c r="AK126" t="s">
        <v>329</v>
      </c>
      <c r="AM126" t="str">
        <f t="shared" si="8"/>
        <v>トヨタ自動車株式会社FC小型トラック2RGNPR88AN改自家用</v>
      </c>
      <c r="AN126" s="134">
        <v>24855000</v>
      </c>
    </row>
  </sheetData>
  <sheetProtection algorithmName="SHA-512" hashValue="vFV/Sqsihf4tzNG0ZpuUkrlqgBkN9Cohcs+zhs2L/ZoFrRoJLxGdcwemPZdkdaf6r/FtImccYwk/HaKAZoE3SA==" saltValue="gEjMWajPiR1TGxYMgsYmNw==" spinCount="100000" sheet="1" selectLockedCells="1"/>
  <autoFilter ref="AG52:AR52" xr:uid="{2449731E-9B60-4304-84C4-37A7537CB96E}"/>
  <dataConsolidate/>
  <mergeCells count="105">
    <mergeCell ref="K27:N27"/>
    <mergeCell ref="D8:G8"/>
    <mergeCell ref="D9:G9"/>
    <mergeCell ref="D11:G11"/>
    <mergeCell ref="A14:G14"/>
    <mergeCell ref="A31:B31"/>
    <mergeCell ref="D17:K17"/>
    <mergeCell ref="D18:K18"/>
    <mergeCell ref="D19:K19"/>
    <mergeCell ref="G15:H15"/>
    <mergeCell ref="A21:C21"/>
    <mergeCell ref="E28:F28"/>
    <mergeCell ref="K28:L28"/>
    <mergeCell ref="D16:K16"/>
    <mergeCell ref="G22:H22"/>
    <mergeCell ref="D23:K23"/>
    <mergeCell ref="D24:K24"/>
    <mergeCell ref="H28:I28"/>
    <mergeCell ref="D10:G10"/>
    <mergeCell ref="K67:L67"/>
    <mergeCell ref="A49:B49"/>
    <mergeCell ref="A26:B26"/>
    <mergeCell ref="D62:F62"/>
    <mergeCell ref="D40:K40"/>
    <mergeCell ref="D42:G42"/>
    <mergeCell ref="I42:K42"/>
    <mergeCell ref="E36:F36"/>
    <mergeCell ref="H36:K36"/>
    <mergeCell ref="C36:C37"/>
    <mergeCell ref="D57:I57"/>
    <mergeCell ref="D54:E54"/>
    <mergeCell ref="G54:I54"/>
    <mergeCell ref="A44:B44"/>
    <mergeCell ref="D33:K33"/>
    <mergeCell ref="D35:G35"/>
    <mergeCell ref="I35:K35"/>
    <mergeCell ref="D34:K34"/>
    <mergeCell ref="D41:K41"/>
    <mergeCell ref="A50:B50"/>
    <mergeCell ref="A38:B38"/>
    <mergeCell ref="E27:I27"/>
    <mergeCell ref="E29:F29"/>
    <mergeCell ref="H29:I29"/>
    <mergeCell ref="AB64:AD64"/>
    <mergeCell ref="D61:F61"/>
    <mergeCell ref="D44:F44"/>
    <mergeCell ref="D45:F45"/>
    <mergeCell ref="D46:F46"/>
    <mergeCell ref="D53:I53"/>
    <mergeCell ref="G46:K46"/>
    <mergeCell ref="D52:I52"/>
    <mergeCell ref="D51:I51"/>
    <mergeCell ref="D50:I50"/>
    <mergeCell ref="D49:I49"/>
    <mergeCell ref="D63:F63"/>
    <mergeCell ref="D56:I56"/>
    <mergeCell ref="D55:I55"/>
    <mergeCell ref="AB74:AC74"/>
    <mergeCell ref="AB65:AC65"/>
    <mergeCell ref="AB66:AC66"/>
    <mergeCell ref="AB67:AC67"/>
    <mergeCell ref="AB68:AC68"/>
    <mergeCell ref="AB69:AC69"/>
    <mergeCell ref="AB70:AC70"/>
    <mergeCell ref="AB71:AC71"/>
    <mergeCell ref="AB72:AC72"/>
    <mergeCell ref="AB73:AC73"/>
    <mergeCell ref="O68:Q69"/>
    <mergeCell ref="K68:L68"/>
    <mergeCell ref="K69:L69"/>
    <mergeCell ref="K70:L70"/>
    <mergeCell ref="K71:L71"/>
    <mergeCell ref="K72:L72"/>
    <mergeCell ref="K73:L73"/>
    <mergeCell ref="K74:L74"/>
    <mergeCell ref="I69:J69"/>
    <mergeCell ref="I70:J70"/>
    <mergeCell ref="I71:J71"/>
    <mergeCell ref="I72:J72"/>
    <mergeCell ref="I73:J73"/>
    <mergeCell ref="I74:J74"/>
    <mergeCell ref="D37:K37"/>
    <mergeCell ref="D31:K31"/>
    <mergeCell ref="D38:K38"/>
    <mergeCell ref="D39:K39"/>
    <mergeCell ref="D32:K32"/>
    <mergeCell ref="F73:G73"/>
    <mergeCell ref="F74:G74"/>
    <mergeCell ref="F75:G75"/>
    <mergeCell ref="F76:G76"/>
    <mergeCell ref="I67:J67"/>
    <mergeCell ref="I68:J68"/>
    <mergeCell ref="I76:J76"/>
    <mergeCell ref="F68:G68"/>
    <mergeCell ref="F69:G69"/>
    <mergeCell ref="F70:G70"/>
    <mergeCell ref="F71:G71"/>
    <mergeCell ref="F72:G72"/>
    <mergeCell ref="K75:L75"/>
    <mergeCell ref="K76:L76"/>
    <mergeCell ref="I75:J75"/>
    <mergeCell ref="F67:G67"/>
    <mergeCell ref="D66:G66"/>
    <mergeCell ref="I66:J66"/>
    <mergeCell ref="K66:L66"/>
  </mergeCells>
  <phoneticPr fontId="1"/>
  <conditionalFormatting sqref="D8">
    <cfRule type="expression" dxfId="151" priority="215">
      <formula>$D$8=""</formula>
    </cfRule>
  </conditionalFormatting>
  <conditionalFormatting sqref="D11">
    <cfRule type="expression" dxfId="150" priority="213">
      <formula>$D$11=""</formula>
    </cfRule>
  </conditionalFormatting>
  <conditionalFormatting sqref="E15">
    <cfRule type="expression" dxfId="149" priority="212">
      <formula>$E$15=""</formula>
    </cfRule>
  </conditionalFormatting>
  <conditionalFormatting sqref="G15">
    <cfRule type="expression" dxfId="148" priority="208">
      <formula>$G$15=""</formula>
    </cfRule>
  </conditionalFormatting>
  <conditionalFormatting sqref="D17:K17">
    <cfRule type="expression" dxfId="147" priority="206">
      <formula>$D$17=""</formula>
    </cfRule>
  </conditionalFormatting>
  <conditionalFormatting sqref="D18:K18">
    <cfRule type="expression" dxfId="146" priority="205">
      <formula>$D$18=""</formula>
    </cfRule>
  </conditionalFormatting>
  <conditionalFormatting sqref="D19:K19">
    <cfRule type="expression" dxfId="145" priority="204">
      <formula>$D$19=""</formula>
    </cfRule>
  </conditionalFormatting>
  <conditionalFormatting sqref="D32">
    <cfRule type="expression" dxfId="144" priority="196">
      <formula>$D$32=""</formula>
    </cfRule>
  </conditionalFormatting>
  <conditionalFormatting sqref="D35:G35">
    <cfRule type="expression" dxfId="143" priority="194">
      <formula>$D$35=""</formula>
    </cfRule>
  </conditionalFormatting>
  <conditionalFormatting sqref="I35:K35">
    <cfRule type="expression" dxfId="142" priority="193">
      <formula>$I$35=""</formula>
    </cfRule>
  </conditionalFormatting>
  <conditionalFormatting sqref="D40:K40">
    <cfRule type="expression" dxfId="141" priority="191">
      <formula>$D$40=""</formula>
    </cfRule>
  </conditionalFormatting>
  <conditionalFormatting sqref="D42:G42">
    <cfRule type="expression" dxfId="140" priority="190">
      <formula>$D$42=""</formula>
    </cfRule>
  </conditionalFormatting>
  <conditionalFormatting sqref="I42:K42">
    <cfRule type="expression" dxfId="139" priority="189">
      <formula>$I$42=""</formula>
    </cfRule>
  </conditionalFormatting>
  <conditionalFormatting sqref="D44:F44">
    <cfRule type="expression" dxfId="138" priority="186">
      <formula>$D$44=""</formula>
    </cfRule>
  </conditionalFormatting>
  <conditionalFormatting sqref="D45:F45">
    <cfRule type="expression" dxfId="137" priority="185">
      <formula>$D$45=""</formula>
    </cfRule>
  </conditionalFormatting>
  <conditionalFormatting sqref="D46:F46">
    <cfRule type="expression" dxfId="136" priority="184">
      <formula>$D$46=""</formula>
    </cfRule>
  </conditionalFormatting>
  <conditionalFormatting sqref="G46:K46">
    <cfRule type="expression" dxfId="135" priority="53">
      <formula>$D$46="13.ビル・ホテル・旅館・レジャー施設・各種サービス"</formula>
    </cfRule>
    <cfRule type="expression" dxfId="134" priority="56">
      <formula>$D$46=""</formula>
    </cfRule>
    <cfRule type="expression" dxfId="133" priority="124">
      <formula>$D$46="12.レンタル"</formula>
    </cfRule>
    <cfRule type="expression" dxfId="132" priority="133">
      <formula>$D$46="11.電気・通信・情報・IT関連"</formula>
    </cfRule>
    <cfRule type="expression" dxfId="131" priority="134">
      <formula>$D$46="10.官公庁・地方公共団体・大学・研究機関"</formula>
    </cfRule>
    <cfRule type="expression" dxfId="130" priority="135">
      <formula>$D$46="9.医療・福祉関連"</formula>
    </cfRule>
    <cfRule type="expression" dxfId="129" priority="136">
      <formula>$D$46="8.農林・水産"</formula>
    </cfRule>
    <cfRule type="expression" dxfId="128" priority="137">
      <formula>$D$46="7.建設・住宅・土木関連"</formula>
    </cfRule>
    <cfRule type="expression" dxfId="127" priority="138">
      <formula>$D$46="6.服飾"</formula>
    </cfRule>
    <cfRule type="expression" dxfId="126" priority="139">
      <formula>$D$46="5.飲食・小売り・コンビニ"</formula>
    </cfRule>
    <cfRule type="expression" dxfId="125" priority="140">
      <formula>$D$46="4.製造・商社・卸し・流通"</formula>
    </cfRule>
    <cfRule type="expression" dxfId="124" priority="141">
      <formula>$D$46="3.航空・宇宙関連"</formula>
    </cfRule>
    <cfRule type="expression" dxfId="123" priority="142">
      <formula>$D$46="2.鉄道・道路関連"</formula>
    </cfRule>
    <cfRule type="expression" dxfId="122" priority="143">
      <formula>$D$46="1.運輸・運送・倉庫"</formula>
    </cfRule>
    <cfRule type="expression" dxfId="121" priority="144">
      <formula>$G$46&lt;&gt;""</formula>
    </cfRule>
    <cfRule type="expression" dxfId="120" priority="145">
      <formula>$D$46="14.その他"</formula>
    </cfRule>
  </conditionalFormatting>
  <conditionalFormatting sqref="D49">
    <cfRule type="expression" dxfId="119" priority="179">
      <formula>$D$49=""</formula>
    </cfRule>
  </conditionalFormatting>
  <conditionalFormatting sqref="D50">
    <cfRule type="expression" dxfId="118" priority="178">
      <formula>$D$50=""</formula>
    </cfRule>
  </conditionalFormatting>
  <conditionalFormatting sqref="D51">
    <cfRule type="expression" dxfId="117" priority="177">
      <formula>$D$51=""</formula>
    </cfRule>
  </conditionalFormatting>
  <conditionalFormatting sqref="D52">
    <cfRule type="expression" dxfId="116" priority="176">
      <formula>$D$52=""</formula>
    </cfRule>
  </conditionalFormatting>
  <conditionalFormatting sqref="D53">
    <cfRule type="expression" dxfId="115" priority="175">
      <formula>$D$53=""</formula>
    </cfRule>
  </conditionalFormatting>
  <conditionalFormatting sqref="D59">
    <cfRule type="expression" dxfId="114" priority="172">
      <formula>$D$59=""</formula>
    </cfRule>
  </conditionalFormatting>
  <conditionalFormatting sqref="E59">
    <cfRule type="expression" dxfId="113" priority="171">
      <formula>$E$59=""</formula>
    </cfRule>
  </conditionalFormatting>
  <conditionalFormatting sqref="F59">
    <cfRule type="expression" dxfId="112" priority="170">
      <formula>$F$59=""</formula>
    </cfRule>
  </conditionalFormatting>
  <conditionalFormatting sqref="G59">
    <cfRule type="expression" dxfId="111" priority="169">
      <formula>$G$59=""</formula>
    </cfRule>
  </conditionalFormatting>
  <conditionalFormatting sqref="H59">
    <cfRule type="expression" dxfId="110" priority="168">
      <formula>$H$59=""</formula>
    </cfRule>
  </conditionalFormatting>
  <conditionalFormatting sqref="I59">
    <cfRule type="expression" dxfId="109" priority="167">
      <formula>$I$59=""</formula>
    </cfRule>
  </conditionalFormatting>
  <conditionalFormatting sqref="J59">
    <cfRule type="expression" dxfId="108" priority="166">
      <formula>$J$59=""</formula>
    </cfRule>
  </conditionalFormatting>
  <conditionalFormatting sqref="K59">
    <cfRule type="expression" dxfId="107" priority="165">
      <formula>$K$59=""</formula>
    </cfRule>
  </conditionalFormatting>
  <conditionalFormatting sqref="L59">
    <cfRule type="expression" dxfId="106" priority="164">
      <formula>$L$59=""</formula>
    </cfRule>
  </conditionalFormatting>
  <conditionalFormatting sqref="M59">
    <cfRule type="expression" dxfId="105" priority="163">
      <formula>$M$59=""</formula>
    </cfRule>
  </conditionalFormatting>
  <conditionalFormatting sqref="N59">
    <cfRule type="expression" dxfId="104" priority="162">
      <formula>$N$59=""</formula>
    </cfRule>
  </conditionalFormatting>
  <conditionalFormatting sqref="O59">
    <cfRule type="expression" dxfId="103" priority="161">
      <formula>$O$59=""</formula>
    </cfRule>
  </conditionalFormatting>
  <conditionalFormatting sqref="D60">
    <cfRule type="expression" dxfId="102" priority="160">
      <formula>$D$60=""</formula>
    </cfRule>
  </conditionalFormatting>
  <conditionalFormatting sqref="E60">
    <cfRule type="expression" dxfId="101" priority="159">
      <formula>$E$60=""</formula>
    </cfRule>
  </conditionalFormatting>
  <conditionalFormatting sqref="F60">
    <cfRule type="expression" dxfId="100" priority="158">
      <formula>$F$60=""</formula>
    </cfRule>
  </conditionalFormatting>
  <conditionalFormatting sqref="G60">
    <cfRule type="expression" dxfId="99" priority="156">
      <formula>$G$60=""</formula>
    </cfRule>
  </conditionalFormatting>
  <conditionalFormatting sqref="H60">
    <cfRule type="expression" dxfId="98" priority="155">
      <formula>$H$60=""</formula>
    </cfRule>
  </conditionalFormatting>
  <conditionalFormatting sqref="I60">
    <cfRule type="expression" dxfId="97" priority="154">
      <formula>$I$60=""</formula>
    </cfRule>
  </conditionalFormatting>
  <conditionalFormatting sqref="J60">
    <cfRule type="expression" dxfId="96" priority="153">
      <formula>$J$60=""</formula>
    </cfRule>
  </conditionalFormatting>
  <conditionalFormatting sqref="K60">
    <cfRule type="expression" dxfId="95" priority="152">
      <formula>$K$60=""</formula>
    </cfRule>
  </conditionalFormatting>
  <conditionalFormatting sqref="L60">
    <cfRule type="expression" dxfId="94" priority="151">
      <formula>$L$60=""</formula>
    </cfRule>
  </conditionalFormatting>
  <conditionalFormatting sqref="M60">
    <cfRule type="expression" dxfId="93" priority="150">
      <formula>$M$60=""</formula>
    </cfRule>
  </conditionalFormatting>
  <conditionalFormatting sqref="D62:F62">
    <cfRule type="expression" dxfId="92" priority="149">
      <formula>$D$62=""</formula>
    </cfRule>
  </conditionalFormatting>
  <conditionalFormatting sqref="D63:F63">
    <cfRule type="expression" dxfId="91" priority="148">
      <formula>$D$63=""</formula>
    </cfRule>
  </conditionalFormatting>
  <conditionalFormatting sqref="D61:F61">
    <cfRule type="expression" dxfId="90" priority="146">
      <formula>$D$61=""</formula>
    </cfRule>
  </conditionalFormatting>
  <conditionalFormatting sqref="E36:F36">
    <cfRule type="expression" dxfId="89" priority="131">
      <formula>$E$36=""</formula>
    </cfRule>
  </conditionalFormatting>
  <conditionalFormatting sqref="H36:K36">
    <cfRule type="expression" dxfId="88" priority="130">
      <formula>$H$36=""</formula>
    </cfRule>
  </conditionalFormatting>
  <conditionalFormatting sqref="D24">
    <cfRule type="expression" dxfId="87" priority="218">
      <formula>$D$11="買取"</formula>
    </cfRule>
    <cfRule type="expression" dxfId="86" priority="219">
      <formula>$D$24=""</formula>
    </cfRule>
  </conditionalFormatting>
  <conditionalFormatting sqref="D54:E54">
    <cfRule type="expression" dxfId="85" priority="113">
      <formula>$D$54=""</formula>
    </cfRule>
  </conditionalFormatting>
  <conditionalFormatting sqref="G54:I54">
    <cfRule type="expression" dxfId="84" priority="112">
      <formula>$G$54=""</formula>
    </cfRule>
  </conditionalFormatting>
  <conditionalFormatting sqref="D57:I57">
    <cfRule type="expression" dxfId="83" priority="5">
      <formula>$D$57&lt;&gt;""</formula>
    </cfRule>
    <cfRule type="expression" dxfId="82" priority="6">
      <formula>$D$52="三菱ふそうトラック・バス株式会社"</formula>
    </cfRule>
    <cfRule type="expression" dxfId="81" priority="7">
      <formula>$D$52="株式会社タジマモーターコーポレーション"</formula>
    </cfRule>
    <cfRule type="expression" dxfId="80" priority="8">
      <formula>$D$52="アパテックモーターズ株式会社"</formula>
    </cfRule>
    <cfRule type="expression" dxfId="79" priority="9">
      <formula>$D$52="トヨタ自動車株式会社"</formula>
    </cfRule>
    <cfRule type="expression" dxfId="78" priority="10">
      <formula>$D$52="HWELECTRO株式会社"</formula>
    </cfRule>
    <cfRule type="expression" dxfId="77" priority="12">
      <formula>$D$52="諾亜建設株式会社"</formula>
    </cfRule>
    <cfRule type="expression" dxfId="76" priority="13">
      <formula>$D$52="いすゞ自動車株式会社"</formula>
    </cfRule>
    <cfRule type="expression" dxfId="75" priority="14">
      <formula>$D$52="日野自動車株式会社"</formula>
    </cfRule>
    <cfRule type="expression" dxfId="74" priority="15">
      <formula>$D$52="三菱自動車工業株式会社"</formula>
    </cfRule>
    <cfRule type="expression" dxfId="73" priority="16">
      <formula>$D$52="ASF株式会社"</formula>
    </cfRule>
    <cfRule type="expression" dxfId="72" priority="17">
      <formula>$D$52="株式会社EVモーターズ・ジャパン"</formula>
    </cfRule>
    <cfRule type="expression" dxfId="71" priority="18">
      <formula>$D$52="フォロフライ株式会社"</formula>
    </cfRule>
    <cfRule type="expression" dxfId="70" priority="105">
      <formula>$D$57=""</formula>
    </cfRule>
  </conditionalFormatting>
  <conditionalFormatting sqref="D68">
    <cfRule type="expression" dxfId="69" priority="104">
      <formula>$D$68=""</formula>
    </cfRule>
  </conditionalFormatting>
  <conditionalFormatting sqref="F68:G68">
    <cfRule type="expression" dxfId="68" priority="103">
      <formula>$F$68=""</formula>
    </cfRule>
  </conditionalFormatting>
  <conditionalFormatting sqref="H68">
    <cfRule type="expression" dxfId="67" priority="102">
      <formula>$H$68=""</formula>
    </cfRule>
  </conditionalFormatting>
  <conditionalFormatting sqref="I68:J68">
    <cfRule type="expression" dxfId="66" priority="101">
      <formula>$I$68=""</formula>
    </cfRule>
  </conditionalFormatting>
  <conditionalFormatting sqref="D69">
    <cfRule type="expression" dxfId="65" priority="100">
      <formula>$D$69=""</formula>
    </cfRule>
  </conditionalFormatting>
  <conditionalFormatting sqref="F69:G69">
    <cfRule type="expression" dxfId="64" priority="99">
      <formula>$F$69=""</formula>
    </cfRule>
  </conditionalFormatting>
  <conditionalFormatting sqref="H69">
    <cfRule type="expression" dxfId="63" priority="98">
      <formula>$H$69=""</formula>
    </cfRule>
  </conditionalFormatting>
  <conditionalFormatting sqref="I69:J69">
    <cfRule type="expression" dxfId="62" priority="97">
      <formula>$I$69=""</formula>
    </cfRule>
  </conditionalFormatting>
  <conditionalFormatting sqref="D70">
    <cfRule type="expression" dxfId="61" priority="96">
      <formula>$D$70=""</formula>
    </cfRule>
  </conditionalFormatting>
  <conditionalFormatting sqref="F70:G70">
    <cfRule type="expression" dxfId="60" priority="95">
      <formula>$F$70=""</formula>
    </cfRule>
  </conditionalFormatting>
  <conditionalFormatting sqref="H70">
    <cfRule type="expression" dxfId="59" priority="94">
      <formula>$H$70=""</formula>
    </cfRule>
  </conditionalFormatting>
  <conditionalFormatting sqref="I70:J70">
    <cfRule type="expression" dxfId="58" priority="93">
      <formula>$I$70=""</formula>
    </cfRule>
  </conditionalFormatting>
  <conditionalFormatting sqref="D71">
    <cfRule type="expression" dxfId="57" priority="92">
      <formula>$D$71=""</formula>
    </cfRule>
  </conditionalFormatting>
  <conditionalFormatting sqref="F71:G71">
    <cfRule type="expression" dxfId="56" priority="91">
      <formula>$F$71=""</formula>
    </cfRule>
  </conditionalFormatting>
  <conditionalFormatting sqref="H71">
    <cfRule type="expression" dxfId="55" priority="90">
      <formula>$H$71=""</formula>
    </cfRule>
  </conditionalFormatting>
  <conditionalFormatting sqref="I71:J71">
    <cfRule type="expression" dxfId="54" priority="89">
      <formula>$I$71=""</formula>
    </cfRule>
  </conditionalFormatting>
  <conditionalFormatting sqref="D72">
    <cfRule type="expression" dxfId="53" priority="88">
      <formula>$D$72=""</formula>
    </cfRule>
  </conditionalFormatting>
  <conditionalFormatting sqref="F72:G72">
    <cfRule type="expression" dxfId="52" priority="87">
      <formula>$F$72=""</formula>
    </cfRule>
  </conditionalFormatting>
  <conditionalFormatting sqref="H72">
    <cfRule type="expression" dxfId="51" priority="86">
      <formula>$H$72=""</formula>
    </cfRule>
  </conditionalFormatting>
  <conditionalFormatting sqref="I72:J72">
    <cfRule type="expression" dxfId="50" priority="85">
      <formula>$I$72=""</formula>
    </cfRule>
  </conditionalFormatting>
  <conditionalFormatting sqref="D73">
    <cfRule type="expression" dxfId="49" priority="84">
      <formula>$D$73=""</formula>
    </cfRule>
  </conditionalFormatting>
  <conditionalFormatting sqref="F73:G73">
    <cfRule type="expression" dxfId="48" priority="83">
      <formula>$F$73=""</formula>
    </cfRule>
  </conditionalFormatting>
  <conditionalFormatting sqref="H73">
    <cfRule type="expression" dxfId="47" priority="82">
      <formula>$H$73=""</formula>
    </cfRule>
  </conditionalFormatting>
  <conditionalFormatting sqref="I73:J73">
    <cfRule type="expression" dxfId="46" priority="81">
      <formula>$I$73=""</formula>
    </cfRule>
  </conditionalFormatting>
  <conditionalFormatting sqref="D74">
    <cfRule type="expression" dxfId="45" priority="80">
      <formula>$D$74=""</formula>
    </cfRule>
  </conditionalFormatting>
  <conditionalFormatting sqref="F74:G74">
    <cfRule type="expression" dxfId="44" priority="79">
      <formula>$F$74=""</formula>
    </cfRule>
  </conditionalFormatting>
  <conditionalFormatting sqref="H74">
    <cfRule type="expression" dxfId="43" priority="78">
      <formula>$H$74=""</formula>
    </cfRule>
  </conditionalFormatting>
  <conditionalFormatting sqref="I74:J74">
    <cfRule type="expression" dxfId="42" priority="77">
      <formula>$I$74=""</formula>
    </cfRule>
  </conditionalFormatting>
  <conditionalFormatting sqref="D75">
    <cfRule type="expression" dxfId="41" priority="76">
      <formula>$D$75=""</formula>
    </cfRule>
  </conditionalFormatting>
  <conditionalFormatting sqref="F75:G75">
    <cfRule type="expression" dxfId="40" priority="75">
      <formula>$F$75=""</formula>
    </cfRule>
  </conditionalFormatting>
  <conditionalFormatting sqref="H75">
    <cfRule type="expression" dxfId="39" priority="74">
      <formula>$H$75=""</formula>
    </cfRule>
  </conditionalFormatting>
  <conditionalFormatting sqref="I75:J75">
    <cfRule type="expression" dxfId="38" priority="73">
      <formula>$I$75=""</formula>
    </cfRule>
  </conditionalFormatting>
  <conditionalFormatting sqref="D76">
    <cfRule type="expression" dxfId="37" priority="72">
      <formula>$D$76=""</formula>
    </cfRule>
  </conditionalFormatting>
  <conditionalFormatting sqref="F76:G76">
    <cfRule type="expression" dxfId="36" priority="71">
      <formula>$F$76=""</formula>
    </cfRule>
  </conditionalFormatting>
  <conditionalFormatting sqref="H76">
    <cfRule type="expression" dxfId="35" priority="70">
      <formula>$H$77=""</formula>
    </cfRule>
  </conditionalFormatting>
  <conditionalFormatting sqref="I76:J76">
    <cfRule type="expression" dxfId="34" priority="69">
      <formula>$I$76=""</formula>
    </cfRule>
  </conditionalFormatting>
  <conditionalFormatting sqref="D27">
    <cfRule type="expression" dxfId="33" priority="68">
      <formula>$D$27=""</formula>
    </cfRule>
  </conditionalFormatting>
  <conditionalFormatting sqref="J27">
    <cfRule type="expression" dxfId="32" priority="67">
      <formula>$J$27=""</formula>
    </cfRule>
  </conditionalFormatting>
  <conditionalFormatting sqref="D28">
    <cfRule type="expression" dxfId="31" priority="66">
      <formula>$D$28=""</formula>
    </cfRule>
  </conditionalFormatting>
  <conditionalFormatting sqref="G28">
    <cfRule type="expression" dxfId="30" priority="65">
      <formula>$G$28=""</formula>
    </cfRule>
  </conditionalFormatting>
  <conditionalFormatting sqref="J28">
    <cfRule type="expression" dxfId="29" priority="63">
      <formula>$J$28=""</formula>
    </cfRule>
  </conditionalFormatting>
  <conditionalFormatting sqref="D29">
    <cfRule type="expression" dxfId="28" priority="62">
      <formula>$D$29=""</formula>
    </cfRule>
  </conditionalFormatting>
  <conditionalFormatting sqref="D33:K33">
    <cfRule type="expression" dxfId="27" priority="60">
      <formula>$D$33=""</formula>
    </cfRule>
  </conditionalFormatting>
  <conditionalFormatting sqref="D34:K34">
    <cfRule type="expression" dxfId="26" priority="59">
      <formula>$D$34=""</formula>
    </cfRule>
  </conditionalFormatting>
  <conditionalFormatting sqref="D41:K41">
    <cfRule type="expression" dxfId="25" priority="57">
      <formula>$D$41=""</formula>
    </cfRule>
  </conditionalFormatting>
  <conditionalFormatting sqref="D16">
    <cfRule type="expression" dxfId="24" priority="220">
      <formula>$D$16=""</formula>
    </cfRule>
  </conditionalFormatting>
  <conditionalFormatting sqref="D38">
    <cfRule type="expression" dxfId="23" priority="41">
      <formula>$D$38=""</formula>
    </cfRule>
  </conditionalFormatting>
  <conditionalFormatting sqref="G22">
    <cfRule type="expression" dxfId="22" priority="34">
      <formula>$G$22=""</formula>
    </cfRule>
  </conditionalFormatting>
  <conditionalFormatting sqref="G29">
    <cfRule type="expression" dxfId="21" priority="33">
      <formula>$G$29=""</formula>
    </cfRule>
  </conditionalFormatting>
  <conditionalFormatting sqref="D31:K31">
    <cfRule type="expression" dxfId="20" priority="32">
      <formula>$D$31=""</formula>
    </cfRule>
  </conditionalFormatting>
  <conditionalFormatting sqref="E22">
    <cfRule type="expression" dxfId="19" priority="27">
      <formula>$D$11="買取"</formula>
    </cfRule>
    <cfRule type="expression" dxfId="18" priority="30">
      <formula>$E$22=""</formula>
    </cfRule>
  </conditionalFormatting>
  <conditionalFormatting sqref="D37:K37">
    <cfRule type="expression" dxfId="17" priority="29">
      <formula>$D$37=""</formula>
    </cfRule>
  </conditionalFormatting>
  <conditionalFormatting sqref="D39:K39">
    <cfRule type="expression" dxfId="16" priority="28">
      <formula>$D$39=""</formula>
    </cfRule>
  </conditionalFormatting>
  <conditionalFormatting sqref="G22:H22">
    <cfRule type="expression" dxfId="15" priority="26">
      <formula>$D$11="買取"</formula>
    </cfRule>
  </conditionalFormatting>
  <conditionalFormatting sqref="D23:K23">
    <cfRule type="expression" dxfId="14" priority="24">
      <formula>$D$11="買取"</formula>
    </cfRule>
    <cfRule type="expression" dxfId="13" priority="25">
      <formula>$D$23=""</formula>
    </cfRule>
  </conditionalFormatting>
  <conditionalFormatting sqref="D10:G10">
    <cfRule type="expression" dxfId="12" priority="23">
      <formula>$D$10=""</formula>
    </cfRule>
  </conditionalFormatting>
  <conditionalFormatting sqref="D56:I56">
    <cfRule type="expression" dxfId="11" priority="22">
      <formula>$D$56=""</formula>
    </cfRule>
  </conditionalFormatting>
  <conditionalFormatting sqref="D55:I55">
    <cfRule type="expression" dxfId="10" priority="21">
      <formula>$D$55=""</formula>
    </cfRule>
  </conditionalFormatting>
  <conditionalFormatting sqref="P59">
    <cfRule type="expression" dxfId="9" priority="4">
      <formula>$P$59=""</formula>
    </cfRule>
  </conditionalFormatting>
  <conditionalFormatting sqref="N60">
    <cfRule type="expression" dxfId="8" priority="3">
      <formula>$N$60=""</formula>
    </cfRule>
  </conditionalFormatting>
  <conditionalFormatting sqref="O60">
    <cfRule type="expression" dxfId="7" priority="2">
      <formula>$O$60=""</formula>
    </cfRule>
  </conditionalFormatting>
  <conditionalFormatting sqref="P60">
    <cfRule type="expression" dxfId="6" priority="1">
      <formula>$P$60=""</formula>
    </cfRule>
  </conditionalFormatting>
  <dataValidations count="35">
    <dataValidation type="list" allowBlank="1" showInputMessage="1" showErrorMessage="1" promptTitle="経営事業" prompt="該当する項目をプルダウンより選択してください。" sqref="D46:F46" xr:uid="{00000000-0002-0000-0000-000001000000}">
      <formula1>"1.運輸・運送・倉庫,2.鉄道・道路関連,3.航空・宇宙関連,4.製造・商社・卸し・流通,5.飲食・小売り・コンビニ,6.服飾,7.建設・住宅・土木関連,8.農林・水産,9.医療・福祉関連,10.官公庁・地方公共団体・大学・研究機関,11.電気・通信・情報・IT関連,12.レンタル,13.ビル・ホテル・旅館・レジャー施設・各種サービス,14.その他"</formula1>
    </dataValidation>
    <dataValidation type="textLength" imeMode="halfAlpha" operator="lessThanOrEqual" allowBlank="1" showInputMessage="1" showErrorMessage="1" sqref="E15 E22" xr:uid="{00000000-0002-0000-0000-000005000000}">
      <formula1>3</formula1>
    </dataValidation>
    <dataValidation type="textLength" imeMode="halfAlpha" operator="lessThanOrEqual" allowBlank="1" showInputMessage="1" showErrorMessage="1" sqref="G15 G22" xr:uid="{00000000-0002-0000-0000-000006000000}">
      <formula1>4</formula1>
    </dataValidation>
    <dataValidation imeMode="halfAlpha" allowBlank="1" showInputMessage="1" showErrorMessage="1" sqref="D61:F61 D59:M60 N59:O59" xr:uid="{00000000-0002-0000-0000-000007000000}"/>
    <dataValidation type="textLength" imeMode="halfAlpha" operator="lessThanOrEqual" allowBlank="1" showInputMessage="1" showErrorMessage="1" errorTitle="エラー" error="正しい日付を入力ください。" sqref="I10" xr:uid="{00000000-0002-0000-0000-000008000000}">
      <formula1>2</formula1>
    </dataValidation>
    <dataValidation type="textLength" imeMode="halfAlpha" operator="equal" allowBlank="1" showInputMessage="1" showErrorMessage="1" promptTitle="識別番号" prompt="識別番号発行依頼にて発行された5桁の番号を記入してください。（半角数字）_x000a_jGrants申請の場合は記入不要。" sqref="D8:G8" xr:uid="{00000000-0002-0000-0000-000009000000}">
      <formula1>5</formula1>
    </dataValidation>
    <dataValidation type="list" allowBlank="1" showInputMessage="1" showErrorMessage="1" promptTitle="バッテリーサイズ" prompt="事前登録された補助対象車両情報にバッテリーサイズの記載がある場合のみ、プルダウンより選択してください。" sqref="D57:I57" xr:uid="{00000000-0002-0000-0000-00000A000000}">
      <formula1>"S,M"</formula1>
    </dataValidation>
    <dataValidation type="list" allowBlank="1" showInputMessage="1" showErrorMessage="1" sqref="D27:D29 G28:G29 J27:J28" xr:uid="{00000000-0002-0000-0000-00000B000000}">
      <formula1>"〇"</formula1>
    </dataValidation>
    <dataValidation type="custom" imeMode="halfAlpha" allowBlank="1" showInputMessage="1" showErrorMessage="1" errorTitle="入力エラー" error="半角英数字で入力してください。" sqref="D40:K41" xr:uid="{00000000-0002-0000-0000-00000C000000}">
      <formula1>LEN(D40)=LENB(D40)</formula1>
    </dataValidation>
    <dataValidation type="list" imeMode="halfAlpha" allowBlank="1" showInputMessage="1" showErrorMessage="1" errorTitle="入力エラー" error="半角英数字で入力してください。" promptTitle="用途区分" prompt="申請する車両の「自家用」「事業用」」の区分をプルダウンより選択してください。" sqref="D55:I55" xr:uid="{00000000-0002-0000-0000-00000D000000}">
      <formula1>"事業用,自家用"</formula1>
    </dataValidation>
    <dataValidation type="list" allowBlank="1" showInputMessage="1" showErrorMessage="1" promptTitle="車名（会社名）" prompt="申請する車両の会社名をプルダウンより選択してください。" sqref="D52:I52" xr:uid="{00000000-0002-0000-0000-00000E000000}">
      <formula1>$AG$52:$AR$52</formula1>
    </dataValidation>
    <dataValidation type="list" allowBlank="1" showInputMessage="1" showErrorMessage="1" promptTitle="通称名" prompt="申請する車両の通称名をプルダウンより選択してください。" sqref="D53:I53" xr:uid="{00000000-0002-0000-0000-00000F000000}">
      <formula1>INDIRECT(D52)</formula1>
    </dataValidation>
    <dataValidation type="date" allowBlank="1" showInputMessage="1" showErrorMessage="1" promptTitle="補助事業完了予定年月日" prompt="購入予定の車両の新規登録予定日を記入。複数台申請の場合は、一番遅い登録予定年月日を記入してください。例）2024年12月31日の場合⇒2024/12/31と記入" sqref="D56:I56" xr:uid="{00000000-0002-0000-0000-000010000000}">
      <formula1>45019</formula1>
      <formula2>45688</formula2>
    </dataValidation>
    <dataValidation type="list" imeMode="halfAlpha" allowBlank="1" showInputMessage="1" showErrorMessage="1" promptTitle="型式" prompt="申請する車両の型式をプルダウンより選択してください。型式不明の車両を申請の場合は「fumei 」を選択してください。" sqref="G54:I54" xr:uid="{D6F2DAC1-0F73-423E-A113-8E84FC6068D2}">
      <formula1>"fumei,WA20VP,U68VHLDDD,U68VHLDDA,U69VHLDDG,U69VHLDDF,XED100V,XED100,FEAVK,FEBVK,FEB8K,FEC9K,FED9K,FEB8U,FEB80改,FEBS0改,NHR48AF,NJR48AF,NJR48AM,NLR48AM,NPR48AM,NPR88AN改"</formula1>
    </dataValidation>
    <dataValidation type="list" imeMode="halfAlpha" allowBlank="1" showInputMessage="1" showErrorMessage="1" errorTitle="入力エラー" error="半角英数字で入力してください。" promptTitle="型式" prompt="申請する車両の型式をプルダウンより選択してください。不明の型式の場合は「-」より左側は空欄にしてください。" sqref="D54:E54" xr:uid="{63395C70-3255-49F5-8251-A3F70440D655}">
      <formula1>"ZAB,2RG,2PG"</formula1>
    </dataValidation>
    <dataValidation allowBlank="1" showInputMessage="1" showErrorMessage="1" promptTitle="貴社管理番号" prompt="貴社内での管理番号等にご使用ください。使用しない場合は空欄で可。" sqref="D9:G9" xr:uid="{E8615E5C-732B-4094-B272-2159286DE34A}"/>
    <dataValidation allowBlank="1" showInputMessage="1" showErrorMessage="1" promptTitle="提出日" prompt="申請書の作成日を記入。（半角数字）_x000a_例）2024年5月1日の場合⇒2024/5/1と入力" sqref="D10:G10" xr:uid="{65830BBE-4C9A-407F-9ED8-EDB6EF17F984}"/>
    <dataValidation type="list" allowBlank="1" showInputMessage="1" showErrorMessage="1" promptTitle="申請区分" prompt="申請する区分をプルダウンより選択。" sqref="D11:G11" xr:uid="{71C5A3F9-E20D-4DFF-A6E2-DD7A237B67EB}">
      <formula1>"買取,リース"</formula1>
    </dataValidation>
    <dataValidation allowBlank="1" showInputMessage="1" showErrorMessage="1" promptTitle="社名又は名称" prompt="個人の場合は氏名、官公庁・地方公共団体・大学・研究機関等はその名称を記入" sqref="D17:K17" xr:uid="{CC747BFA-6D78-402D-AEE8-FF844C04CAD5}"/>
    <dataValidation allowBlank="1" showInputMessage="1" showErrorMessage="1" promptTitle="代表者役職" prompt="申請者が代表者ではない場合は、代表者の委任状が必要となります。委任状雛形シートは６シート目にあります。" sqref="D18:K18" xr:uid="{F56333E5-7426-4A25-B651-5BA51A5A02DA}"/>
    <dataValidation allowBlank="1" showInputMessage="1" showErrorMessage="1" promptTitle="事業者名" prompt="個人の場合は氏名、官公庁・地方公共団体・大学・研究機関等はその名称を記入" sqref="D24:K24" xr:uid="{8128C350-6338-479F-AA7C-59A89B8FFF0B}"/>
    <dataValidation type="custom" imeMode="halfAlpha" allowBlank="1" showInputMessage="1" showErrorMessage="1" errorTitle="入力エラー" error="半角英数字で入力してください。" promptTitle="電話番号" prompt="半角数字・半角記号で記入。例）12-3456-7890" sqref="D33:K33" xr:uid="{C7B2D5FF-3A8A-4CF7-9675-90F24FF3C98A}">
      <formula1>LEN(D33)=LENB(D33)</formula1>
    </dataValidation>
    <dataValidation type="custom" imeMode="halfAlpha" allowBlank="1" showInputMessage="1" showErrorMessage="1" errorTitle="入力エラー" error="半角英数字で入力してください。" promptTitle="FAX番号" prompt="半角数字・半角記号で記入。例）12-3456-7890" sqref="D34:K34" xr:uid="{A3E710E6-81A5-4D07-9EB3-08129728DD43}">
      <formula1>LEN(D34)=LENB(D34)</formula1>
    </dataValidation>
    <dataValidation type="custom" imeMode="halfAlpha" allowBlank="1" showInputMessage="1" showErrorMessage="1" errorTitle="入力エラー" error="半角英数字で入力してください。" promptTitle="Eメールアドレス" prompt="メールアドレスが無い場合は「＠」より左の欄は空欄にし、_x000a_「＠」の右側の欄に「no」と記入。" sqref="I35:K35 D35:G35 I42:K42 D42:G42" xr:uid="{2499BFA6-7987-434A-AD7A-8960A831EF45}">
      <formula1>LEN(D35)=LENB(D35)</formula1>
    </dataValidation>
    <dataValidation allowBlank="1" showInputMessage="1" showErrorMessage="1" promptTitle="住所" prompt="書類の送付先が担当者住所となります。申請者住所と相違する場合に入力してください。" sqref="D37:K37" xr:uid="{B538B0AA-888E-4B57-B556-AA2CCD4AA897}"/>
    <dataValidation type="textLength" imeMode="halfAlpha" operator="lessThanOrEqual" allowBlank="1" showInputMessage="1" showErrorMessage="1" promptTitle="郵便番号" prompt="書類の送付先が担当者住所となります。申請者住所と相違する場合に入力してください。" sqref="E36:F36" xr:uid="{98B302AB-4311-4CAC-BFA4-B4BBB41A45DA}">
      <formula1>3</formula1>
    </dataValidation>
    <dataValidation type="textLength" imeMode="halfAlpha" operator="lessThanOrEqual" allowBlank="1" showInputMessage="1" showErrorMessage="1" promptTitle="郵便番号" prompt="書類の送付先が担当者住所となります。申請者住所と相違する場合に入力してください。" sqref="H36:K36" xr:uid="{B7A1D715-C61F-4A07-A083-D38D2406B9C3}">
      <formula1>4</formula1>
    </dataValidation>
    <dataValidation imeMode="halfAlpha" allowBlank="1" showInputMessage="1" showErrorMessage="1" promptTitle="資本金" prompt="半角数字・半角記号で入力。例）1億5千万の場合⇒150,000,000と記入" sqref="D44:F44" xr:uid="{9BEA7670-093D-4F08-96E6-470DA93F8F84}"/>
    <dataValidation imeMode="halfAlpha" allowBlank="1" showInputMessage="1" showErrorMessage="1" promptTitle="従業員数" prompt="半角数字・半角記号で入力。例）1千万の場合⇒10,000,000と記入" sqref="D45:F45" xr:uid="{FFDCECA5-F04B-4B0B-8F82-5465BDA2F071}"/>
    <dataValidation allowBlank="1" showInputMessage="1" showErrorMessage="1" promptTitle="経営事業（その他）" prompt="経営事業で「14.その他」を選択した際に、事業内容を記入してください。" sqref="G46:K46" xr:uid="{A6F4BDA9-0678-4CFF-96ED-7A9BC5250332}"/>
    <dataValidation type="list" allowBlank="1" showInputMessage="1" showErrorMessage="1" promptTitle="変更の有無" prompt="交付申請時はプルダウンより「無し」を選択してください。実績報告申請時、交付申請時と実施計画の変更があった場合にプルダウンより「有り」を選択してください。" sqref="D49:I49" xr:uid="{27C07F61-8421-41B7-B9C3-E664FCBE635A}">
      <formula1>"無し,有り"</formula1>
    </dataValidation>
    <dataValidation type="list" allowBlank="1" showInputMessage="1" showErrorMessage="1" promptTitle="種類" prompt="申請する車両の種類をプルダウンより選択してください。" sqref="D50:I50" xr:uid="{287D8303-A4B0-4BD3-863E-6338F1C014D9}">
      <formula1>"BEV,PHEV,FCV"</formula1>
    </dataValidation>
    <dataValidation type="list" allowBlank="1" showInputMessage="1" showErrorMessage="1" promptTitle="区分" prompt="申請する車両の区分をプルダウンより選択してください。" sqref="D51:I51" xr:uid="{C33B20DA-AE64-49C6-A391-EF309C802E28}">
      <formula1>"軽自動車（バン）,軽自動車（トラック）,トラクタ,トラック（小型）,トラック（中型）,トラック（大型）"</formula1>
    </dataValidation>
    <dataValidation type="list" allowBlank="1" showInputMessage="1" showErrorMessage="1" promptTitle="抵当権設定の予定" prompt="抵当権の設定の有無をプルダウンより選択してください。" sqref="D62:F62" xr:uid="{1ED8A69A-BB29-4394-B578-D90F7A388B89}">
      <formula1>"無し,有り"</formula1>
    </dataValidation>
    <dataValidation type="list" allowBlank="1" showInputMessage="1" showErrorMessage="1" promptTitle="国の補助金交付・交付申請の有無" prompt="本補助金以外の国の補助金交付、交付申請の有無をプルダウンより選択してください。" sqref="D63:F63" xr:uid="{4AA05B6A-5B69-4842-8497-753684EE71C7}">
      <formula1>"無し,有り"</formula1>
    </dataValidation>
  </dataValidations>
  <pageMargins left="0.25" right="0.25" top="0.75" bottom="0.75" header="0.3" footer="0.3"/>
  <pageSetup paperSize="8"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X48"/>
  <sheetViews>
    <sheetView showGridLines="0" showZeros="0" view="pageBreakPreview" zoomScaleNormal="100" zoomScaleSheetLayoutView="100" workbookViewId="0">
      <selection sqref="A1:XFD1048576"/>
    </sheetView>
  </sheetViews>
  <sheetFormatPr defaultColWidth="9" defaultRowHeight="14.25" x14ac:dyDescent="0.4"/>
  <cols>
    <col min="1" max="5" width="3.625" style="1" customWidth="1"/>
    <col min="6" max="6" width="1.625" style="1" customWidth="1"/>
    <col min="7" max="7" width="5.625" style="1" customWidth="1"/>
    <col min="8" max="24" width="3.625" style="1" customWidth="1"/>
    <col min="25" max="16384" width="9" style="1"/>
  </cols>
  <sheetData>
    <row r="1" spans="1:24" x14ac:dyDescent="0.4">
      <c r="K1" s="223" t="s">
        <v>56</v>
      </c>
      <c r="L1" s="223"/>
    </row>
    <row r="3" spans="1:24" x14ac:dyDescent="0.4">
      <c r="A3" s="1" t="s">
        <v>0</v>
      </c>
      <c r="E3" s="3"/>
      <c r="F3" s="3"/>
      <c r="K3" s="3"/>
      <c r="L3" s="3"/>
    </row>
    <row r="4" spans="1:24" ht="15.95" customHeight="1" x14ac:dyDescent="0.4">
      <c r="E4" s="15"/>
      <c r="G4" s="229"/>
      <c r="H4" s="229"/>
      <c r="I4" s="12"/>
      <c r="J4" s="12"/>
      <c r="K4" s="12"/>
      <c r="L4" s="17"/>
      <c r="Q4" s="236" t="s">
        <v>66</v>
      </c>
      <c r="R4" s="221"/>
      <c r="S4" s="222"/>
      <c r="T4" s="238">
        <f>交付申請書データシート!D8</f>
        <v>0</v>
      </c>
      <c r="U4" s="239"/>
      <c r="V4" s="239"/>
      <c r="W4" s="240"/>
    </row>
    <row r="5" spans="1:24" ht="18.75" customHeight="1" x14ac:dyDescent="0.4">
      <c r="L5" s="15"/>
      <c r="S5" s="1" t="s">
        <v>138</v>
      </c>
      <c r="T5" s="234">
        <f>交付申請書データシート!D9</f>
        <v>0</v>
      </c>
      <c r="U5" s="234"/>
      <c r="V5" s="234"/>
      <c r="W5" s="28" t="s">
        <v>137</v>
      </c>
    </row>
    <row r="6" spans="1:24" ht="17.25" x14ac:dyDescent="0.4">
      <c r="G6" s="230"/>
      <c r="H6" s="230"/>
      <c r="I6" s="230"/>
      <c r="J6" s="230"/>
      <c r="K6" s="230"/>
      <c r="L6" s="230"/>
      <c r="P6" s="133"/>
      <c r="Q6" s="233">
        <f>交付申請書データシート!D10</f>
        <v>0</v>
      </c>
      <c r="R6" s="233"/>
      <c r="S6" s="233"/>
      <c r="T6" s="233"/>
      <c r="U6" s="233"/>
      <c r="V6" s="233"/>
      <c r="W6" s="233"/>
    </row>
    <row r="7" spans="1:24" s="3" customFormat="1" x14ac:dyDescent="0.4">
      <c r="A7" s="8" t="s">
        <v>2</v>
      </c>
      <c r="B7" s="8"/>
      <c r="W7" s="15"/>
    </row>
    <row r="8" spans="1:24" x14ac:dyDescent="0.4">
      <c r="A8" s="1" t="s">
        <v>3</v>
      </c>
    </row>
    <row r="9" spans="1:24" ht="18.75" customHeight="1" x14ac:dyDescent="0.4">
      <c r="J9" s="14" t="s">
        <v>21</v>
      </c>
      <c r="K9" s="3" t="str">
        <f>交付申請書データシート!E15&amp;" - "&amp;交付申請書データシート!G15</f>
        <v xml:space="preserve"> - </v>
      </c>
      <c r="M9" s="3"/>
      <c r="N9" s="14"/>
      <c r="O9" s="3"/>
      <c r="P9" s="3"/>
      <c r="Q9" s="3"/>
      <c r="R9" s="3"/>
      <c r="T9" s="3"/>
      <c r="U9" s="3"/>
      <c r="V9" s="3"/>
      <c r="W9" s="3"/>
    </row>
    <row r="10" spans="1:24" ht="30" customHeight="1" x14ac:dyDescent="0.4">
      <c r="C10" s="3"/>
      <c r="D10" s="3"/>
      <c r="E10" s="3" t="s">
        <v>79</v>
      </c>
      <c r="F10" s="10"/>
      <c r="G10" s="3"/>
      <c r="H10" s="3" t="s">
        <v>57</v>
      </c>
      <c r="I10" s="3"/>
      <c r="J10" s="242">
        <f>交付申請書データシート!D16</f>
        <v>0</v>
      </c>
      <c r="K10" s="242"/>
      <c r="L10" s="242"/>
      <c r="M10" s="242"/>
      <c r="N10" s="242"/>
      <c r="O10" s="242"/>
      <c r="P10" s="242"/>
      <c r="Q10" s="242"/>
      <c r="R10" s="242"/>
      <c r="S10" s="242"/>
      <c r="T10" s="242"/>
      <c r="U10" s="242"/>
      <c r="V10" s="242"/>
      <c r="W10" s="242"/>
    </row>
    <row r="11" spans="1:24" ht="27" customHeight="1" x14ac:dyDescent="0.4">
      <c r="C11" s="3" t="s">
        <v>58</v>
      </c>
      <c r="D11" s="3"/>
      <c r="E11" s="3"/>
      <c r="F11" s="3"/>
      <c r="G11" s="3"/>
      <c r="H11" s="3" t="s">
        <v>59</v>
      </c>
      <c r="I11" s="3"/>
      <c r="K11" s="3"/>
      <c r="M11" s="242">
        <f>交付申請書データシート!D17</f>
        <v>0</v>
      </c>
      <c r="N11" s="242"/>
      <c r="O11" s="242"/>
      <c r="P11" s="242"/>
      <c r="Q11" s="242"/>
      <c r="R11" s="242"/>
      <c r="S11" s="242"/>
      <c r="T11" s="242"/>
      <c r="U11" s="242"/>
      <c r="V11" s="242"/>
      <c r="W11" s="242"/>
    </row>
    <row r="12" spans="1:24" ht="18.75" customHeight="1" x14ac:dyDescent="0.4">
      <c r="C12" s="3"/>
      <c r="D12" s="3"/>
      <c r="E12" s="3"/>
      <c r="F12" s="3"/>
      <c r="G12" s="3"/>
      <c r="H12" s="3" t="s">
        <v>60</v>
      </c>
      <c r="I12" s="3"/>
      <c r="K12" s="3"/>
      <c r="L12" s="7"/>
      <c r="M12" s="242" t="str">
        <f>交付申請書データシート!D18&amp;"  "&amp;交付申請書データシート!D19</f>
        <v xml:space="preserve">  </v>
      </c>
      <c r="N12" s="242"/>
      <c r="O12" s="242"/>
      <c r="P12" s="242"/>
      <c r="Q12" s="242"/>
      <c r="R12" s="242"/>
      <c r="S12" s="242"/>
      <c r="T12" s="242"/>
      <c r="U12" s="242"/>
      <c r="V12" s="3" t="s">
        <v>56</v>
      </c>
      <c r="W12" s="3"/>
      <c r="X12" s="3"/>
    </row>
    <row r="13" spans="1:24" x14ac:dyDescent="0.4">
      <c r="L13" s="2"/>
      <c r="W13" s="2" t="s">
        <v>61</v>
      </c>
    </row>
    <row r="14" spans="1:24" ht="24.75" customHeight="1" x14ac:dyDescent="0.4">
      <c r="H14" s="3" t="s">
        <v>171</v>
      </c>
      <c r="K14" s="3"/>
      <c r="L14" s="3"/>
      <c r="N14" s="235">
        <f>交付申請書データシート!D24</f>
        <v>0</v>
      </c>
      <c r="O14" s="235"/>
      <c r="P14" s="235"/>
      <c r="Q14" s="235"/>
      <c r="R14" s="235"/>
      <c r="S14" s="235"/>
      <c r="T14" s="235"/>
      <c r="U14" s="235"/>
      <c r="V14" s="235"/>
      <c r="W14" s="3" t="s">
        <v>62</v>
      </c>
    </row>
    <row r="15" spans="1:24" x14ac:dyDescent="0.4">
      <c r="L15" s="15"/>
    </row>
    <row r="16" spans="1:24" ht="15" x14ac:dyDescent="0.4">
      <c r="A16" s="231" t="s">
        <v>63</v>
      </c>
      <c r="B16" s="231"/>
      <c r="C16" s="231"/>
      <c r="D16" s="231"/>
      <c r="E16" s="231"/>
      <c r="F16" s="231"/>
      <c r="G16" s="231"/>
      <c r="H16" s="231"/>
      <c r="I16" s="231"/>
      <c r="J16" s="231"/>
      <c r="K16" s="231"/>
      <c r="L16" s="231"/>
      <c r="M16" s="231"/>
      <c r="N16" s="231"/>
      <c r="O16" s="231"/>
      <c r="P16" s="231"/>
      <c r="Q16" s="231"/>
      <c r="R16" s="231"/>
      <c r="S16" s="231"/>
      <c r="T16" s="231"/>
      <c r="U16" s="231"/>
      <c r="V16" s="231"/>
      <c r="W16" s="231"/>
    </row>
    <row r="17" spans="1:23" ht="15" x14ac:dyDescent="0.4">
      <c r="A17" s="232" t="s">
        <v>64</v>
      </c>
      <c r="B17" s="232"/>
      <c r="C17" s="232"/>
      <c r="D17" s="232"/>
      <c r="E17" s="232"/>
      <c r="F17" s="232"/>
      <c r="G17" s="232"/>
      <c r="H17" s="232"/>
      <c r="I17" s="232"/>
      <c r="J17" s="232"/>
      <c r="K17" s="232"/>
      <c r="L17" s="232"/>
      <c r="M17" s="232"/>
      <c r="N17" s="232"/>
      <c r="O17" s="232"/>
      <c r="P17" s="232"/>
      <c r="Q17" s="232"/>
      <c r="R17" s="232"/>
      <c r="S17" s="232"/>
      <c r="T17" s="232"/>
      <c r="U17" s="232"/>
      <c r="V17" s="232"/>
      <c r="W17" s="232"/>
    </row>
    <row r="19" spans="1:23" ht="15" customHeight="1" x14ac:dyDescent="0.4">
      <c r="A19" s="3" t="s">
        <v>65</v>
      </c>
      <c r="B19" s="3"/>
      <c r="C19" s="3"/>
      <c r="D19" s="3"/>
      <c r="E19" s="3"/>
      <c r="F19" s="3"/>
      <c r="G19" s="3"/>
      <c r="H19" s="3"/>
      <c r="I19" s="3"/>
      <c r="J19" s="3"/>
      <c r="K19" s="3"/>
      <c r="L19" s="3"/>
      <c r="M19" s="3"/>
      <c r="N19" s="3"/>
      <c r="O19" s="3"/>
      <c r="P19" s="3"/>
      <c r="Q19" s="3"/>
      <c r="R19" s="3"/>
      <c r="S19" s="3"/>
      <c r="T19" s="3"/>
      <c r="U19" s="3"/>
      <c r="V19" s="3"/>
      <c r="W19" s="3"/>
    </row>
    <row r="20" spans="1:23" ht="15" customHeight="1" x14ac:dyDescent="0.4">
      <c r="A20" s="24" t="s">
        <v>73</v>
      </c>
      <c r="B20" s="24"/>
      <c r="C20" s="24"/>
      <c r="D20" s="24"/>
      <c r="E20" s="24"/>
      <c r="F20" s="24"/>
      <c r="G20" s="24"/>
      <c r="H20" s="24"/>
      <c r="I20" s="24"/>
      <c r="J20" s="24"/>
      <c r="K20" s="24"/>
      <c r="L20" s="24"/>
    </row>
    <row r="21" spans="1:23" ht="15" customHeight="1" x14ac:dyDescent="0.4">
      <c r="A21" s="3" t="s">
        <v>74</v>
      </c>
      <c r="B21" s="3"/>
      <c r="C21" s="3"/>
      <c r="D21" s="3"/>
      <c r="E21" s="3"/>
      <c r="F21" s="3"/>
      <c r="G21" s="3"/>
      <c r="H21" s="3"/>
      <c r="I21" s="3"/>
      <c r="J21" s="3"/>
      <c r="K21" s="3"/>
      <c r="L21" s="3"/>
    </row>
    <row r="22" spans="1:23" ht="15" customHeight="1" x14ac:dyDescent="0.4">
      <c r="A22" s="3" t="s">
        <v>342</v>
      </c>
      <c r="B22" s="3"/>
      <c r="C22" s="3"/>
      <c r="D22" s="3"/>
      <c r="E22" s="3"/>
      <c r="F22" s="3"/>
      <c r="G22" s="3"/>
      <c r="H22" s="3"/>
      <c r="I22" s="3"/>
      <c r="J22" s="3"/>
      <c r="K22" s="3"/>
      <c r="L22" s="3"/>
    </row>
    <row r="23" spans="1:23" ht="15" customHeight="1" x14ac:dyDescent="0.4">
      <c r="A23" s="3" t="s">
        <v>343</v>
      </c>
      <c r="B23" s="3"/>
      <c r="C23" s="3"/>
      <c r="D23" s="3"/>
      <c r="E23" s="3"/>
      <c r="F23" s="3"/>
      <c r="G23" s="3"/>
      <c r="H23" s="3"/>
      <c r="I23" s="3"/>
      <c r="J23" s="3"/>
      <c r="K23" s="3"/>
      <c r="L23" s="3"/>
    </row>
    <row r="24" spans="1:23" ht="15" customHeight="1" x14ac:dyDescent="0.4">
      <c r="A24" s="3" t="s">
        <v>76</v>
      </c>
      <c r="B24" s="3"/>
      <c r="C24" s="3"/>
      <c r="D24" s="3"/>
      <c r="E24" s="3"/>
      <c r="F24" s="3"/>
      <c r="G24" s="3"/>
      <c r="H24" s="3"/>
      <c r="I24" s="3"/>
      <c r="J24" s="3"/>
      <c r="K24" s="3"/>
      <c r="L24" s="3"/>
    </row>
    <row r="26" spans="1:23" ht="17.25" x14ac:dyDescent="0.4">
      <c r="A26" s="224" t="s">
        <v>4</v>
      </c>
      <c r="B26" s="224"/>
      <c r="C26" s="224"/>
      <c r="D26" s="224"/>
      <c r="E26" s="224"/>
      <c r="F26" s="224"/>
      <c r="G26" s="224"/>
      <c r="H26" s="224"/>
      <c r="I26" s="224"/>
      <c r="J26" s="224"/>
      <c r="K26" s="224"/>
      <c r="L26" s="224"/>
      <c r="M26" s="224"/>
      <c r="N26" s="224"/>
      <c r="O26" s="224"/>
      <c r="P26" s="224"/>
      <c r="Q26" s="224"/>
      <c r="R26" s="224"/>
      <c r="S26" s="224"/>
      <c r="T26" s="224"/>
      <c r="U26" s="224"/>
      <c r="V26" s="224"/>
      <c r="W26" s="224"/>
    </row>
    <row r="27" spans="1:23" ht="24" customHeight="1" x14ac:dyDescent="0.4">
      <c r="A27" s="31">
        <v>1</v>
      </c>
      <c r="C27" s="1" t="s">
        <v>5</v>
      </c>
    </row>
    <row r="28" spans="1:23" ht="24" customHeight="1" x14ac:dyDescent="0.4">
      <c r="A28" s="31">
        <v>2</v>
      </c>
      <c r="C28" s="1" t="s">
        <v>6</v>
      </c>
      <c r="F28" s="14"/>
      <c r="G28" s="3"/>
      <c r="H28" s="3"/>
      <c r="I28" s="3" t="s">
        <v>67</v>
      </c>
      <c r="J28" s="225" t="str">
        <f>IFERROR(交付申請書データシート!$O$68,"")</f>
        <v/>
      </c>
      <c r="K28" s="226"/>
      <c r="L28" s="226"/>
      <c r="M28" s="226"/>
      <c r="N28" s="226"/>
      <c r="O28" s="226"/>
      <c r="P28" s="226"/>
      <c r="Q28" s="226"/>
      <c r="R28" s="1" t="s">
        <v>45</v>
      </c>
    </row>
    <row r="29" spans="1:23" ht="24" customHeight="1" x14ac:dyDescent="0.4">
      <c r="A29" s="31">
        <v>3</v>
      </c>
      <c r="C29" s="1" t="s">
        <v>7</v>
      </c>
      <c r="F29" s="3"/>
      <c r="G29" s="3"/>
      <c r="H29" s="3"/>
      <c r="I29" s="3"/>
      <c r="J29" s="3"/>
      <c r="K29" s="241">
        <f>交付申請書データシート!D56</f>
        <v>0</v>
      </c>
      <c r="L29" s="241"/>
      <c r="M29" s="241"/>
      <c r="N29" s="241"/>
      <c r="O29" s="241"/>
      <c r="P29" s="241"/>
      <c r="Q29" s="241"/>
      <c r="R29" s="241"/>
      <c r="S29" s="241"/>
      <c r="T29" s="241"/>
      <c r="U29" s="3"/>
      <c r="V29" s="3"/>
    </row>
    <row r="30" spans="1:23" ht="24" customHeight="1" x14ac:dyDescent="0.4">
      <c r="A30" s="31">
        <v>4</v>
      </c>
      <c r="C30" s="1" t="s">
        <v>55</v>
      </c>
    </row>
    <row r="31" spans="1:23" ht="24" customHeight="1" x14ac:dyDescent="0.4">
      <c r="A31" s="18">
        <f>交付申請書データシート!$D$27</f>
        <v>0</v>
      </c>
      <c r="B31" s="243" t="s">
        <v>75</v>
      </c>
      <c r="C31" s="244"/>
      <c r="D31" s="244"/>
      <c r="E31" s="244"/>
      <c r="F31" s="244"/>
      <c r="G31" s="244"/>
      <c r="H31" s="244"/>
      <c r="I31" s="244"/>
      <c r="J31" s="244"/>
      <c r="K31" s="244"/>
      <c r="L31" s="245"/>
      <c r="M31" s="18">
        <f>交付申請書データシート!$J$27</f>
        <v>0</v>
      </c>
      <c r="N31" s="236" t="s">
        <v>70</v>
      </c>
      <c r="O31" s="221"/>
      <c r="P31" s="221"/>
      <c r="Q31" s="221"/>
      <c r="R31" s="221"/>
      <c r="S31" s="221"/>
      <c r="T31" s="221"/>
      <c r="U31" s="221"/>
      <c r="V31" s="221"/>
      <c r="W31" s="222"/>
    </row>
    <row r="32" spans="1:23" ht="24" customHeight="1" x14ac:dyDescent="0.4">
      <c r="A32" s="18">
        <f>交付申請書データシート!$D$28</f>
        <v>0</v>
      </c>
      <c r="B32" s="237" t="s">
        <v>44</v>
      </c>
      <c r="C32" s="237"/>
      <c r="D32" s="237"/>
      <c r="E32" s="237"/>
      <c r="F32" s="237"/>
      <c r="G32" s="237"/>
      <c r="H32" s="237"/>
      <c r="I32" s="18">
        <f>交付申請書データシート!$G$28</f>
        <v>0</v>
      </c>
      <c r="J32" s="237" t="s">
        <v>46</v>
      </c>
      <c r="K32" s="237"/>
      <c r="L32" s="237"/>
      <c r="M32" s="237"/>
      <c r="N32" s="237"/>
      <c r="O32" s="237"/>
      <c r="P32" s="237"/>
      <c r="Q32" s="18">
        <f>交付申請書データシート!$J$28</f>
        <v>0</v>
      </c>
      <c r="R32" s="237" t="s">
        <v>47</v>
      </c>
      <c r="S32" s="237"/>
      <c r="T32" s="237"/>
      <c r="U32" s="237"/>
      <c r="V32" s="237"/>
      <c r="W32" s="237"/>
    </row>
    <row r="34" spans="1:23" ht="24" customHeight="1" x14ac:dyDescent="0.4">
      <c r="A34" s="14">
        <v>5</v>
      </c>
      <c r="C34" s="1" t="s">
        <v>9</v>
      </c>
    </row>
    <row r="35" spans="1:23" ht="24" customHeight="1" x14ac:dyDescent="0.4">
      <c r="A35" s="18">
        <f>交付申請書データシート!$D$29</f>
        <v>0</v>
      </c>
      <c r="B35" s="236" t="s">
        <v>10</v>
      </c>
      <c r="C35" s="221"/>
      <c r="D35" s="221"/>
      <c r="E35" s="221"/>
      <c r="F35" s="221"/>
      <c r="G35" s="221"/>
      <c r="H35" s="221"/>
      <c r="I35" s="221"/>
      <c r="J35" s="221"/>
      <c r="K35" s="221"/>
      <c r="L35" s="222"/>
      <c r="M35" s="18">
        <f>交付申請書データシート!$G$29</f>
        <v>0</v>
      </c>
      <c r="N35" s="237" t="s">
        <v>71</v>
      </c>
      <c r="O35" s="237"/>
      <c r="P35" s="237"/>
      <c r="Q35" s="237"/>
      <c r="R35" s="237"/>
      <c r="S35" s="237"/>
      <c r="T35" s="237"/>
      <c r="U35" s="237"/>
      <c r="V35" s="237"/>
      <c r="W35" s="237"/>
    </row>
    <row r="37" spans="1:23" ht="24" customHeight="1" x14ac:dyDescent="0.4">
      <c r="A37" s="14">
        <v>6</v>
      </c>
      <c r="C37" s="1" t="s">
        <v>310</v>
      </c>
    </row>
    <row r="38" spans="1:23" ht="20.100000000000001" customHeight="1" x14ac:dyDescent="0.4">
      <c r="A38" s="210" t="s">
        <v>14</v>
      </c>
      <c r="B38" s="211"/>
      <c r="C38" s="26" t="s">
        <v>11</v>
      </c>
      <c r="D38" s="27"/>
      <c r="E38" s="27"/>
      <c r="F38" s="23"/>
      <c r="G38" s="23"/>
      <c r="H38" s="23"/>
      <c r="I38" s="23"/>
      <c r="J38" s="218" t="str">
        <f>交付申請書データシート!D31&amp;"   "&amp;交付申請書データシート!D32</f>
        <v xml:space="preserve">   </v>
      </c>
      <c r="K38" s="218"/>
      <c r="L38" s="218"/>
      <c r="M38" s="218"/>
      <c r="N38" s="218"/>
      <c r="O38" s="218"/>
      <c r="P38" s="218"/>
      <c r="Q38" s="218"/>
      <c r="R38" s="218"/>
      <c r="S38" s="218"/>
      <c r="T38" s="218"/>
      <c r="U38" s="218"/>
      <c r="V38" s="218"/>
      <c r="W38" s="219"/>
    </row>
    <row r="39" spans="1:23" ht="20.100000000000001" customHeight="1" x14ac:dyDescent="0.4">
      <c r="A39" s="212"/>
      <c r="B39" s="213"/>
      <c r="C39" s="216" t="s">
        <v>12</v>
      </c>
      <c r="D39" s="216"/>
      <c r="E39" s="217"/>
      <c r="F39" s="23"/>
      <c r="G39" s="220">
        <f>交付申請書データシート!D33</f>
        <v>0</v>
      </c>
      <c r="H39" s="221"/>
      <c r="I39" s="221"/>
      <c r="J39" s="221"/>
      <c r="K39" s="221"/>
      <c r="L39" s="221"/>
      <c r="M39" s="27" t="s">
        <v>231</v>
      </c>
      <c r="N39" s="27"/>
      <c r="O39" s="27"/>
      <c r="P39" s="220">
        <f>交付申請書データシート!D34</f>
        <v>0</v>
      </c>
      <c r="Q39" s="221"/>
      <c r="R39" s="221"/>
      <c r="S39" s="221"/>
      <c r="T39" s="221"/>
      <c r="U39" s="221"/>
      <c r="V39" s="221"/>
      <c r="W39" s="222"/>
    </row>
    <row r="40" spans="1:23" ht="20.100000000000001" customHeight="1" x14ac:dyDescent="0.4">
      <c r="A40" s="214"/>
      <c r="B40" s="215"/>
      <c r="C40" s="25" t="s">
        <v>13</v>
      </c>
      <c r="D40" s="25"/>
      <c r="E40" s="29"/>
      <c r="F40" s="30"/>
      <c r="G40" s="218">
        <f>交付申請書データシート!D35</f>
        <v>0</v>
      </c>
      <c r="H40" s="218"/>
      <c r="I40" s="218"/>
      <c r="J40" s="218"/>
      <c r="K40" s="218"/>
      <c r="L40" s="218"/>
      <c r="M40" s="218"/>
      <c r="N40" s="218"/>
      <c r="O40" s="22" t="s">
        <v>72</v>
      </c>
      <c r="P40" s="227">
        <f>交付申請書データシート!I35</f>
        <v>0</v>
      </c>
      <c r="Q40" s="227"/>
      <c r="R40" s="227"/>
      <c r="S40" s="227"/>
      <c r="T40" s="227"/>
      <c r="U40" s="227"/>
      <c r="V40" s="227"/>
      <c r="W40" s="228"/>
    </row>
    <row r="41" spans="1:23" ht="20.100000000000001" customHeight="1" x14ac:dyDescent="0.4">
      <c r="A41" s="210" t="s">
        <v>15</v>
      </c>
      <c r="B41" s="211"/>
      <c r="C41" s="26" t="s">
        <v>251</v>
      </c>
      <c r="D41" s="27"/>
      <c r="E41" s="27"/>
      <c r="F41" s="23"/>
      <c r="G41" s="23"/>
      <c r="H41" s="23"/>
      <c r="I41" s="23"/>
      <c r="J41" s="218" t="str">
        <f>交付申請書データシート!D38&amp;"   "&amp;交付申請書データシート!D39</f>
        <v xml:space="preserve">   </v>
      </c>
      <c r="K41" s="218"/>
      <c r="L41" s="218"/>
      <c r="M41" s="218"/>
      <c r="N41" s="218"/>
      <c r="O41" s="218"/>
      <c r="P41" s="218"/>
      <c r="Q41" s="218"/>
      <c r="R41" s="218"/>
      <c r="S41" s="218"/>
      <c r="T41" s="218"/>
      <c r="U41" s="218"/>
      <c r="V41" s="218"/>
      <c r="W41" s="219"/>
    </row>
    <row r="42" spans="1:23" ht="20.100000000000001" customHeight="1" x14ac:dyDescent="0.4">
      <c r="A42" s="212"/>
      <c r="B42" s="213"/>
      <c r="C42" s="26" t="s">
        <v>175</v>
      </c>
      <c r="D42" s="66" t="s">
        <v>176</v>
      </c>
      <c r="E42" s="156" t="str">
        <f>交付申請書データシート!E36&amp;" - "&amp;交付申請書データシート!H36</f>
        <v xml:space="preserve"> - </v>
      </c>
      <c r="F42" s="65"/>
      <c r="G42" s="67"/>
      <c r="H42" s="218">
        <f>交付申請書データシート!D37</f>
        <v>0</v>
      </c>
      <c r="I42" s="218"/>
      <c r="J42" s="218"/>
      <c r="K42" s="218"/>
      <c r="L42" s="218"/>
      <c r="M42" s="218"/>
      <c r="N42" s="218"/>
      <c r="O42" s="218"/>
      <c r="P42" s="218"/>
      <c r="Q42" s="218"/>
      <c r="R42" s="218"/>
      <c r="S42" s="218"/>
      <c r="T42" s="218"/>
      <c r="U42" s="218"/>
      <c r="V42" s="218"/>
      <c r="W42" s="219"/>
    </row>
    <row r="43" spans="1:23" ht="20.100000000000001" customHeight="1" x14ac:dyDescent="0.4">
      <c r="A43" s="212"/>
      <c r="B43" s="213"/>
      <c r="C43" s="216" t="s">
        <v>12</v>
      </c>
      <c r="D43" s="216"/>
      <c r="E43" s="217"/>
      <c r="F43" s="221">
        <f>交付申請書データシート!D40</f>
        <v>0</v>
      </c>
      <c r="G43" s="221"/>
      <c r="H43" s="221"/>
      <c r="I43" s="221"/>
      <c r="J43" s="221"/>
      <c r="K43" s="221"/>
      <c r="L43" s="221"/>
      <c r="M43" s="27" t="s">
        <v>232</v>
      </c>
      <c r="N43" s="27"/>
      <c r="O43" s="27"/>
      <c r="P43" s="220">
        <f>交付申請書データシート!D41</f>
        <v>0</v>
      </c>
      <c r="Q43" s="221"/>
      <c r="R43" s="221"/>
      <c r="S43" s="221"/>
      <c r="T43" s="221"/>
      <c r="U43" s="221"/>
      <c r="V43" s="221"/>
      <c r="W43" s="222"/>
    </row>
    <row r="44" spans="1:23" ht="20.100000000000001" customHeight="1" x14ac:dyDescent="0.4">
      <c r="A44" s="214"/>
      <c r="B44" s="215"/>
      <c r="C44" s="25" t="s">
        <v>13</v>
      </c>
      <c r="D44" s="25"/>
      <c r="E44" s="29"/>
      <c r="F44" s="30"/>
      <c r="G44" s="218">
        <f>交付申請書データシート!D42</f>
        <v>0</v>
      </c>
      <c r="H44" s="218"/>
      <c r="I44" s="218"/>
      <c r="J44" s="218"/>
      <c r="K44" s="218"/>
      <c r="L44" s="218"/>
      <c r="M44" s="218"/>
      <c r="N44" s="218"/>
      <c r="O44" s="22" t="s">
        <v>72</v>
      </c>
      <c r="P44" s="218">
        <f>交付申請書データシート!I42</f>
        <v>0</v>
      </c>
      <c r="Q44" s="218"/>
      <c r="R44" s="218"/>
      <c r="S44" s="218"/>
      <c r="T44" s="218"/>
      <c r="U44" s="218"/>
      <c r="V44" s="218"/>
      <c r="W44" s="219"/>
    </row>
    <row r="46" spans="1:23" ht="24" customHeight="1" x14ac:dyDescent="0.4">
      <c r="A46" s="14">
        <v>7</v>
      </c>
      <c r="C46" s="3" t="s">
        <v>54</v>
      </c>
    </row>
    <row r="47" spans="1:23" x14ac:dyDescent="0.4">
      <c r="A47" s="5" t="s">
        <v>77</v>
      </c>
      <c r="B47" s="5"/>
    </row>
    <row r="48" spans="1:23" x14ac:dyDescent="0.4">
      <c r="A48" s="7" t="s">
        <v>78</v>
      </c>
      <c r="B48" s="6"/>
    </row>
  </sheetData>
  <sheetProtection algorithmName="SHA-512" hashValue="MSWlkEk5urZlpEhOyzcFmouwoD3LIRyXiSwts/MYHYYyeqya5r0JtGQGJNggXshIpMFPcy00XblbJw5YgfsCpw==" saltValue="HGHyBzDNglIbbcRC8Vk27w==" spinCount="100000" sheet="1" selectLockedCells="1"/>
  <mergeCells count="38">
    <mergeCell ref="B32:H32"/>
    <mergeCell ref="J32:P32"/>
    <mergeCell ref="R32:W32"/>
    <mergeCell ref="Q4:S4"/>
    <mergeCell ref="T4:W4"/>
    <mergeCell ref="K29:T29"/>
    <mergeCell ref="J10:W10"/>
    <mergeCell ref="M12:U12"/>
    <mergeCell ref="N31:W31"/>
    <mergeCell ref="B31:L31"/>
    <mergeCell ref="M11:W11"/>
    <mergeCell ref="K1:L1"/>
    <mergeCell ref="A38:B40"/>
    <mergeCell ref="A26:W26"/>
    <mergeCell ref="J28:Q28"/>
    <mergeCell ref="G40:N40"/>
    <mergeCell ref="P40:W40"/>
    <mergeCell ref="C39:E39"/>
    <mergeCell ref="G4:H4"/>
    <mergeCell ref="G6:L6"/>
    <mergeCell ref="A16:W16"/>
    <mergeCell ref="A17:W17"/>
    <mergeCell ref="Q6:W6"/>
    <mergeCell ref="T5:V5"/>
    <mergeCell ref="N14:V14"/>
    <mergeCell ref="B35:L35"/>
    <mergeCell ref="N35:W35"/>
    <mergeCell ref="A41:B44"/>
    <mergeCell ref="C43:E43"/>
    <mergeCell ref="J38:W38"/>
    <mergeCell ref="G44:N44"/>
    <mergeCell ref="P44:W44"/>
    <mergeCell ref="H42:W42"/>
    <mergeCell ref="G39:L39"/>
    <mergeCell ref="F43:L43"/>
    <mergeCell ref="P39:W39"/>
    <mergeCell ref="P43:W43"/>
    <mergeCell ref="J41:W41"/>
  </mergeCells>
  <phoneticPr fontId="1"/>
  <printOptions horizontalCentered="1" verticalCentered="1"/>
  <pageMargins left="0.70866141732283472" right="0.70866141732283472" top="0.74803149606299213" bottom="0.74803149606299213" header="0.31496062992125984" footer="0.31496062992125984"/>
  <pageSetup paperSize="9" scale="83" orientation="portrait" r:id="rId1"/>
  <rowBreaks count="1" manualBreakCount="1">
    <brk id="48"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J12"/>
  <sheetViews>
    <sheetView showGridLines="0" showZeros="0" view="pageBreakPreview" zoomScaleNormal="100" zoomScaleSheetLayoutView="100" workbookViewId="0">
      <selection activeCell="C3" sqref="C3:J3"/>
    </sheetView>
  </sheetViews>
  <sheetFormatPr defaultColWidth="9" defaultRowHeight="14.25" x14ac:dyDescent="0.4"/>
  <cols>
    <col min="1" max="1" width="28" style="1" customWidth="1"/>
    <col min="2" max="3" width="9" style="1"/>
    <col min="4" max="4" width="2" style="1" customWidth="1"/>
    <col min="5" max="16384" width="9" style="1"/>
  </cols>
  <sheetData>
    <row r="1" spans="1:10" ht="20.100000000000001" customHeight="1" x14ac:dyDescent="0.4">
      <c r="A1" s="1" t="s">
        <v>35</v>
      </c>
    </row>
    <row r="2" spans="1:10" ht="20.100000000000001" customHeight="1" x14ac:dyDescent="0.4">
      <c r="A2" s="1" t="s">
        <v>36</v>
      </c>
    </row>
    <row r="3" spans="1:10" ht="120" customHeight="1" x14ac:dyDescent="0.4">
      <c r="A3" s="250" t="s">
        <v>80</v>
      </c>
      <c r="B3" s="250"/>
      <c r="C3" s="250">
        <f>IF(交付申請書データシート!D11="リース",交付申請書データシート!D24,交付申請書データシート!D17)</f>
        <v>0</v>
      </c>
      <c r="D3" s="250"/>
      <c r="E3" s="250"/>
      <c r="F3" s="250"/>
      <c r="G3" s="250"/>
      <c r="H3" s="250"/>
      <c r="I3" s="250"/>
      <c r="J3" s="250"/>
    </row>
    <row r="4" spans="1:10" ht="50.1" customHeight="1" x14ac:dyDescent="0.4">
      <c r="A4" s="237" t="s">
        <v>28</v>
      </c>
      <c r="B4" s="237"/>
      <c r="C4" s="237">
        <f>IF(交付申請書データシート!$D$11="リース",交付申請書データシート!D23,交付申請書データシート!D16)</f>
        <v>0</v>
      </c>
      <c r="D4" s="237"/>
      <c r="E4" s="237"/>
      <c r="F4" s="237"/>
      <c r="G4" s="237"/>
      <c r="H4" s="237"/>
      <c r="I4" s="237"/>
      <c r="J4" s="237"/>
    </row>
    <row r="5" spans="1:10" ht="39.950000000000003" customHeight="1" x14ac:dyDescent="0.4">
      <c r="A5" s="237" t="s">
        <v>37</v>
      </c>
      <c r="B5" s="237"/>
      <c r="C5" s="258">
        <f>交付申請書データシート!D44</f>
        <v>0</v>
      </c>
      <c r="D5" s="259"/>
      <c r="E5" s="259"/>
      <c r="F5" s="259"/>
      <c r="G5" s="259"/>
      <c r="H5" s="259"/>
      <c r="I5" s="259"/>
      <c r="J5" s="120" t="s">
        <v>242</v>
      </c>
    </row>
    <row r="6" spans="1:10" ht="39.950000000000003" customHeight="1" x14ac:dyDescent="0.4">
      <c r="A6" s="237" t="s">
        <v>38</v>
      </c>
      <c r="B6" s="237"/>
      <c r="C6" s="258">
        <f>交付申請書データシート!D45</f>
        <v>0</v>
      </c>
      <c r="D6" s="259"/>
      <c r="E6" s="259"/>
      <c r="F6" s="259"/>
      <c r="G6" s="259"/>
      <c r="H6" s="259"/>
      <c r="I6" s="259"/>
      <c r="J6" s="121" t="s">
        <v>243</v>
      </c>
    </row>
    <row r="7" spans="1:10" ht="46.5" customHeight="1" x14ac:dyDescent="0.4">
      <c r="A7" s="237" t="s">
        <v>39</v>
      </c>
      <c r="B7" s="237"/>
      <c r="C7" s="251" t="s">
        <v>180</v>
      </c>
      <c r="D7" s="252"/>
      <c r="E7" s="252"/>
      <c r="F7" s="252"/>
      <c r="G7" s="252"/>
      <c r="H7" s="252"/>
      <c r="I7" s="252"/>
      <c r="J7" s="253"/>
    </row>
    <row r="8" spans="1:10" ht="26.25" customHeight="1" x14ac:dyDescent="0.4">
      <c r="A8" s="237" t="s">
        <v>40</v>
      </c>
      <c r="B8" s="248" t="str">
        <f>IF(交付申請書データシート!D46="1.運輸・運送・倉庫","1",IF(交付申請書データシート!D46="2.鉄道・道路関連","2",IF(交付申請書データシート!D46="3.航空・宇宙関連","3",IF(交付申請書データシート!D46="4.製造・商社・卸し・流通","4",IF(交付申請書データシート!D46="5.飲食・小売り・コンビニ","5",IF(交付申請書データシート!D46="6.服飾","6",IF(交付申請書データシート!D46="7.建設・住宅・土木関連","7",IF(交付申請書データシート!D46="8.農林・水産","8",IF(交付申請書データシート!D46="9.医療・福祉関連","9",IF(交付申請書データシート!D46="10.官公庁・地方公共団体・大学・研究機関","10",IF(交付申請書データシート!D46="11.電気・通信・情報・IT関連","11",IF(交付申請書データシート!D46="12.レンタル","12",IF(交付申請書データシート!D46="13.ビル・ホテル・旅館・レジャー施設・各種サービス","13",IF(交付申請書データシート!D46="14.その他","14",""))))))))))))))</f>
        <v/>
      </c>
      <c r="C8" s="254"/>
      <c r="D8" s="255"/>
      <c r="E8" s="255"/>
      <c r="F8" s="255"/>
      <c r="G8" s="255"/>
      <c r="H8" s="255"/>
      <c r="I8" s="255"/>
      <c r="J8" s="256"/>
    </row>
    <row r="9" spans="1:10" ht="30" customHeight="1" x14ac:dyDescent="0.4">
      <c r="A9" s="237"/>
      <c r="B9" s="248"/>
      <c r="C9" s="254"/>
      <c r="D9" s="255"/>
      <c r="E9" s="255"/>
      <c r="F9" s="255"/>
      <c r="G9" s="255"/>
      <c r="H9" s="255"/>
      <c r="I9" s="255"/>
      <c r="J9" s="256"/>
    </row>
    <row r="10" spans="1:10" ht="47.25" customHeight="1" x14ac:dyDescent="0.4">
      <c r="A10" s="237"/>
      <c r="B10" s="249"/>
      <c r="C10" s="246" t="s">
        <v>179</v>
      </c>
      <c r="D10" s="247"/>
      <c r="E10" s="141" t="s">
        <v>81</v>
      </c>
      <c r="F10" s="257">
        <f>交付申請書データシート!G46</f>
        <v>0</v>
      </c>
      <c r="G10" s="257"/>
      <c r="H10" s="257"/>
      <c r="I10" s="257"/>
      <c r="J10" s="142" t="s">
        <v>62</v>
      </c>
    </row>
    <row r="11" spans="1:10" x14ac:dyDescent="0.4">
      <c r="A11" s="11" t="s">
        <v>311</v>
      </c>
    </row>
    <row r="12" spans="1:10" x14ac:dyDescent="0.4">
      <c r="A12" s="11" t="s">
        <v>305</v>
      </c>
    </row>
  </sheetData>
  <sheetProtection algorithmName="SHA-512" hashValue="8iS57iCShl3KZpEnCVnRa3c/LI/sBh6KRfR1KtrJxEG8GBgGZmyNx0cJdUuxHn7cBv2U9lHBCfjvwsOH04ofFw==" saltValue="Y5mtOp7ZTUX/ao2pr0fuGQ==" spinCount="100000" sheet="1" selectLockedCells="1"/>
  <mergeCells count="14">
    <mergeCell ref="C10:D10"/>
    <mergeCell ref="A8:A10"/>
    <mergeCell ref="B8:B10"/>
    <mergeCell ref="C3:J3"/>
    <mergeCell ref="C4:J4"/>
    <mergeCell ref="C7:J9"/>
    <mergeCell ref="A3:B3"/>
    <mergeCell ref="A4:B4"/>
    <mergeCell ref="A5:B5"/>
    <mergeCell ref="A6:B6"/>
    <mergeCell ref="A7:B7"/>
    <mergeCell ref="F10:I10"/>
    <mergeCell ref="C5:I5"/>
    <mergeCell ref="C6:I6"/>
  </mergeCells>
  <phoneticPr fontId="1"/>
  <pageMargins left="0.7" right="0.7" top="0.75" bottom="0.7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00"/>
    <pageSetUpPr fitToPage="1"/>
  </sheetPr>
  <dimension ref="A1:AB32"/>
  <sheetViews>
    <sheetView showGridLines="0" showZeros="0" view="pageBreakPreview" topLeftCell="A4" zoomScaleNormal="100" zoomScaleSheetLayoutView="100" workbookViewId="0">
      <selection activeCell="M15" sqref="M15:AB15"/>
    </sheetView>
  </sheetViews>
  <sheetFormatPr defaultRowHeight="18.75" x14ac:dyDescent="0.4"/>
  <cols>
    <col min="1" max="10" width="3.625" customWidth="1"/>
    <col min="11" max="25" width="5.625" customWidth="1"/>
    <col min="26" max="28" width="3.625" customWidth="1"/>
  </cols>
  <sheetData>
    <row r="1" spans="1:28" ht="41.25" customHeight="1" x14ac:dyDescent="0.4">
      <c r="A1" s="32" t="s">
        <v>82</v>
      </c>
      <c r="H1" s="33"/>
    </row>
    <row r="2" spans="1:28" ht="24.75" thickBot="1" x14ac:dyDescent="0.45">
      <c r="A2" s="34" t="s">
        <v>139</v>
      </c>
    </row>
    <row r="3" spans="1:28" ht="28.5" thickBot="1" x14ac:dyDescent="0.45">
      <c r="A3" s="35"/>
      <c r="B3" s="36"/>
      <c r="C3" s="37"/>
      <c r="D3" s="37"/>
      <c r="E3" s="48"/>
      <c r="F3" s="49"/>
      <c r="G3" s="282" t="s">
        <v>116</v>
      </c>
      <c r="H3" s="282"/>
      <c r="I3" s="282"/>
      <c r="J3" s="282"/>
      <c r="K3" s="50" t="str">
        <f>IF(交付申請書データシート!D49="無し","〇","")</f>
        <v/>
      </c>
      <c r="L3" s="283" t="s">
        <v>109</v>
      </c>
      <c r="M3" s="283"/>
      <c r="N3" s="283"/>
      <c r="O3" s="284"/>
      <c r="P3" s="55" t="str">
        <f>IF(交付申請書データシート!D49="有り","〇","")</f>
        <v/>
      </c>
      <c r="Q3" s="285" t="s">
        <v>108</v>
      </c>
      <c r="R3" s="283"/>
      <c r="S3" s="283"/>
      <c r="T3" s="284"/>
      <c r="U3" s="53"/>
      <c r="V3" s="53"/>
      <c r="W3" s="53"/>
      <c r="X3" s="53"/>
      <c r="Y3" s="53"/>
      <c r="Z3" s="53"/>
      <c r="AA3" s="53"/>
      <c r="AB3" s="54"/>
    </row>
    <row r="4" spans="1:28" ht="51.75" customHeight="1" thickBot="1" x14ac:dyDescent="0.45">
      <c r="A4" s="316" t="s">
        <v>118</v>
      </c>
      <c r="B4" s="317"/>
      <c r="C4" s="317"/>
      <c r="D4" s="317"/>
      <c r="E4" s="317"/>
      <c r="F4" s="317"/>
      <c r="G4" s="318" t="s">
        <v>117</v>
      </c>
      <c r="H4" s="319"/>
      <c r="I4" s="319"/>
      <c r="J4" s="319"/>
      <c r="K4" s="296">
        <f>IF(交付申請書データシート!D11="リース",交付申請書データシート!D24,交付申請書データシート!D17)</f>
        <v>0</v>
      </c>
      <c r="L4" s="297"/>
      <c r="M4" s="297"/>
      <c r="N4" s="297"/>
      <c r="O4" s="297"/>
      <c r="P4" s="297"/>
      <c r="Q4" s="297"/>
      <c r="R4" s="297"/>
      <c r="S4" s="297"/>
      <c r="T4" s="297"/>
      <c r="U4" s="297"/>
      <c r="V4" s="297"/>
      <c r="W4" s="297"/>
      <c r="X4" s="297"/>
      <c r="Y4" s="297"/>
      <c r="Z4" s="297"/>
      <c r="AA4" s="297"/>
      <c r="AB4" s="298"/>
    </row>
    <row r="5" spans="1:28" ht="30" customHeight="1" x14ac:dyDescent="0.4">
      <c r="A5" s="320" t="s">
        <v>83</v>
      </c>
      <c r="B5" s="321"/>
      <c r="C5" s="321"/>
      <c r="D5" s="321"/>
      <c r="E5" s="321"/>
      <c r="F5" s="322"/>
      <c r="G5" s="323" t="s">
        <v>84</v>
      </c>
      <c r="H5" s="324"/>
      <c r="I5" s="324"/>
      <c r="J5" s="324"/>
      <c r="K5" s="143" t="str">
        <f>IF(交付申請書データシート!$D$50="BEV","〇","")</f>
        <v/>
      </c>
      <c r="L5" s="281" t="s">
        <v>44</v>
      </c>
      <c r="M5" s="281"/>
      <c r="N5" s="281"/>
      <c r="O5" s="281"/>
      <c r="P5" s="145" t="str">
        <f>IF(交付申請書データシート!$D$50="PHEV","〇","")</f>
        <v/>
      </c>
      <c r="Q5" s="281" t="s">
        <v>46</v>
      </c>
      <c r="R5" s="281"/>
      <c r="S5" s="281"/>
      <c r="T5" s="281"/>
      <c r="U5" s="145" t="str">
        <f>IF(交付申請書データシート!$D$50="FCV","〇","")</f>
        <v/>
      </c>
      <c r="V5" s="281" t="s">
        <v>47</v>
      </c>
      <c r="W5" s="281"/>
      <c r="X5" s="281"/>
      <c r="Y5" s="281"/>
      <c r="Z5" s="281"/>
      <c r="AA5" s="281"/>
      <c r="AB5" s="295"/>
    </row>
    <row r="6" spans="1:28" ht="27" customHeight="1" x14ac:dyDescent="0.4">
      <c r="A6" s="304"/>
      <c r="B6" s="305"/>
      <c r="C6" s="305"/>
      <c r="D6" s="305"/>
      <c r="E6" s="305"/>
      <c r="F6" s="306"/>
      <c r="G6" s="328" t="s">
        <v>85</v>
      </c>
      <c r="H6" s="329"/>
      <c r="I6" s="329"/>
      <c r="J6" s="329"/>
      <c r="K6" s="144" t="str">
        <f>IF(交付申請書データシート!$D$51="軽自動車（バン）","〇","")</f>
        <v/>
      </c>
      <c r="L6" s="172" t="s">
        <v>48</v>
      </c>
      <c r="M6" s="172"/>
      <c r="N6" s="172"/>
      <c r="O6" s="172"/>
      <c r="P6" s="144" t="str">
        <f>IF(交付申請書データシート!$D$51="軽自動車（トラック）","〇","")</f>
        <v/>
      </c>
      <c r="Q6" s="311" t="s">
        <v>49</v>
      </c>
      <c r="R6" s="311"/>
      <c r="S6" s="311"/>
      <c r="T6" s="311"/>
      <c r="U6" s="144" t="str">
        <f>IF(交付申請書データシート!$D$51="トラクタ","〇","")</f>
        <v/>
      </c>
      <c r="V6" s="172" t="s">
        <v>50</v>
      </c>
      <c r="W6" s="172"/>
      <c r="X6" s="172"/>
      <c r="Y6" s="172"/>
      <c r="Z6" s="172"/>
      <c r="AA6" s="172"/>
      <c r="AB6" s="310"/>
    </row>
    <row r="7" spans="1:28" ht="27" customHeight="1" x14ac:dyDescent="0.4">
      <c r="A7" s="304"/>
      <c r="B7" s="305"/>
      <c r="C7" s="305"/>
      <c r="D7" s="305"/>
      <c r="E7" s="305"/>
      <c r="F7" s="306"/>
      <c r="G7" s="330"/>
      <c r="H7" s="331"/>
      <c r="I7" s="331"/>
      <c r="J7" s="331"/>
      <c r="K7" s="144" t="str">
        <f>IF(交付申請書データシート!$D$51="トラック（小型）","〇","")</f>
        <v/>
      </c>
      <c r="L7" s="172" t="s">
        <v>51</v>
      </c>
      <c r="M7" s="172"/>
      <c r="N7" s="172"/>
      <c r="O7" s="172"/>
      <c r="P7" s="144" t="str">
        <f>IF(交付申請書データシート!$D$51="トラック（中型）","〇","")</f>
        <v/>
      </c>
      <c r="Q7" s="172" t="s">
        <v>52</v>
      </c>
      <c r="R7" s="172"/>
      <c r="S7" s="172"/>
      <c r="T7" s="172"/>
      <c r="U7" s="144" t="str">
        <f>IF(交付申請書データシート!$D$51="トラック（大型）","〇","")</f>
        <v/>
      </c>
      <c r="V7" s="172" t="s">
        <v>53</v>
      </c>
      <c r="W7" s="172"/>
      <c r="X7" s="172"/>
      <c r="Y7" s="172"/>
      <c r="Z7" s="172"/>
      <c r="AA7" s="172"/>
      <c r="AB7" s="310"/>
    </row>
    <row r="8" spans="1:28" ht="24.95" customHeight="1" x14ac:dyDescent="0.4">
      <c r="A8" s="304"/>
      <c r="B8" s="305"/>
      <c r="C8" s="305"/>
      <c r="D8" s="305"/>
      <c r="E8" s="305"/>
      <c r="F8" s="306"/>
      <c r="G8" s="325" t="s">
        <v>240</v>
      </c>
      <c r="H8" s="326"/>
      <c r="I8" s="326"/>
      <c r="J8" s="327"/>
      <c r="K8" s="289">
        <f>交付申請書データシート!D52</f>
        <v>0</v>
      </c>
      <c r="L8" s="290"/>
      <c r="M8" s="290"/>
      <c r="N8" s="290"/>
      <c r="O8" s="290"/>
      <c r="P8" s="290"/>
      <c r="Q8" s="290"/>
      <c r="R8" s="290"/>
      <c r="S8" s="290"/>
      <c r="T8" s="290"/>
      <c r="U8" s="290"/>
      <c r="V8" s="290"/>
      <c r="W8" s="290"/>
      <c r="X8" s="290"/>
      <c r="Y8" s="290"/>
      <c r="Z8" s="290"/>
      <c r="AA8" s="290"/>
      <c r="AB8" s="291"/>
    </row>
    <row r="9" spans="1:28" ht="24.95" customHeight="1" x14ac:dyDescent="0.4">
      <c r="A9" s="304"/>
      <c r="B9" s="305"/>
      <c r="C9" s="305"/>
      <c r="D9" s="305"/>
      <c r="E9" s="305"/>
      <c r="F9" s="306"/>
      <c r="G9" s="307" t="s">
        <v>86</v>
      </c>
      <c r="H9" s="308"/>
      <c r="I9" s="308"/>
      <c r="J9" s="309"/>
      <c r="K9" s="289">
        <f>交付申請書データシート!D53</f>
        <v>0</v>
      </c>
      <c r="L9" s="290"/>
      <c r="M9" s="290"/>
      <c r="N9" s="290"/>
      <c r="O9" s="290"/>
      <c r="P9" s="290"/>
      <c r="Q9" s="290"/>
      <c r="R9" s="290"/>
      <c r="S9" s="290"/>
      <c r="T9" s="290"/>
      <c r="U9" s="290"/>
      <c r="V9" s="290"/>
      <c r="W9" s="290"/>
      <c r="X9" s="290"/>
      <c r="Y9" s="290"/>
      <c r="Z9" s="290"/>
      <c r="AA9" s="290"/>
      <c r="AB9" s="291"/>
    </row>
    <row r="10" spans="1:28" ht="24.95" customHeight="1" x14ac:dyDescent="0.4">
      <c r="A10" s="304"/>
      <c r="B10" s="305"/>
      <c r="C10" s="305"/>
      <c r="D10" s="305"/>
      <c r="E10" s="305"/>
      <c r="F10" s="306"/>
      <c r="G10" s="307" t="s">
        <v>87</v>
      </c>
      <c r="H10" s="308"/>
      <c r="I10" s="308"/>
      <c r="J10" s="309"/>
      <c r="K10" s="289">
        <f>交付申請書データシート!D54</f>
        <v>0</v>
      </c>
      <c r="L10" s="290"/>
      <c r="M10" s="137" t="s">
        <v>306</v>
      </c>
      <c r="N10" s="290">
        <f>交付申請書データシート!G54</f>
        <v>0</v>
      </c>
      <c r="O10" s="290"/>
      <c r="P10" s="290"/>
      <c r="Q10" s="290"/>
      <c r="R10" s="292" t="s">
        <v>307</v>
      </c>
      <c r="S10" s="293"/>
      <c r="T10" s="293"/>
      <c r="U10" s="294"/>
      <c r="V10" s="286">
        <f>交付申請書データシート!D57</f>
        <v>0</v>
      </c>
      <c r="W10" s="286"/>
      <c r="X10" s="286"/>
      <c r="Y10" s="286"/>
      <c r="Z10" s="286"/>
      <c r="AA10" s="286"/>
      <c r="AB10" s="287"/>
    </row>
    <row r="11" spans="1:28" ht="24.95" customHeight="1" x14ac:dyDescent="0.4">
      <c r="A11" s="301" t="s">
        <v>88</v>
      </c>
      <c r="B11" s="302"/>
      <c r="C11" s="302"/>
      <c r="D11" s="302"/>
      <c r="E11" s="302"/>
      <c r="F11" s="303"/>
      <c r="G11" s="292" t="s">
        <v>89</v>
      </c>
      <c r="H11" s="293"/>
      <c r="I11" s="293"/>
      <c r="J11" s="294"/>
      <c r="K11" s="38" t="s">
        <v>90</v>
      </c>
      <c r="L11" s="39" t="s">
        <v>91</v>
      </c>
      <c r="M11" s="39" t="s">
        <v>92</v>
      </c>
      <c r="N11" s="39" t="s">
        <v>93</v>
      </c>
      <c r="O11" s="39" t="s">
        <v>94</v>
      </c>
      <c r="P11" s="39" t="s">
        <v>95</v>
      </c>
      <c r="Q11" s="39" t="s">
        <v>96</v>
      </c>
      <c r="R11" s="39" t="s">
        <v>97</v>
      </c>
      <c r="S11" s="39" t="s">
        <v>98</v>
      </c>
      <c r="T11" s="40" t="s">
        <v>99</v>
      </c>
      <c r="U11" s="150" t="s">
        <v>100</v>
      </c>
      <c r="V11" s="151" t="s">
        <v>101</v>
      </c>
      <c r="W11" s="299" t="s">
        <v>354</v>
      </c>
      <c r="X11" s="300"/>
      <c r="Y11" s="288" t="s">
        <v>102</v>
      </c>
      <c r="Z11" s="286"/>
      <c r="AA11" s="286"/>
      <c r="AB11" s="287"/>
    </row>
    <row r="12" spans="1:28" ht="24.95" customHeight="1" x14ac:dyDescent="0.4">
      <c r="A12" s="304"/>
      <c r="B12" s="305"/>
      <c r="C12" s="305"/>
      <c r="D12" s="305"/>
      <c r="E12" s="305"/>
      <c r="F12" s="306"/>
      <c r="G12" s="292" t="s">
        <v>103</v>
      </c>
      <c r="H12" s="293"/>
      <c r="I12" s="293"/>
      <c r="J12" s="294"/>
      <c r="K12" s="20">
        <f>交付申請書データシート!D59</f>
        <v>0</v>
      </c>
      <c r="L12" s="20">
        <f>交付申請書データシート!E59</f>
        <v>0</v>
      </c>
      <c r="M12" s="46">
        <f>交付申請書データシート!F59</f>
        <v>0</v>
      </c>
      <c r="N12" s="46">
        <f>交付申請書データシート!G59</f>
        <v>0</v>
      </c>
      <c r="O12" s="20">
        <f>交付申請書データシート!H59</f>
        <v>0</v>
      </c>
      <c r="P12" s="20">
        <f>交付申請書データシート!I59</f>
        <v>0</v>
      </c>
      <c r="Q12" s="46">
        <f>交付申請書データシート!J59</f>
        <v>0</v>
      </c>
      <c r="R12" s="46">
        <f>交付申請書データシート!K59</f>
        <v>0</v>
      </c>
      <c r="S12" s="20">
        <f>交付申請書データシート!L59</f>
        <v>0</v>
      </c>
      <c r="T12" s="20">
        <f>交付申請書データシート!M59</f>
        <v>0</v>
      </c>
      <c r="U12" s="46">
        <f>交付申請書データシート!N59</f>
        <v>0</v>
      </c>
      <c r="V12" s="46">
        <f>交付申請書データシート!O59</f>
        <v>0</v>
      </c>
      <c r="W12" s="314">
        <f>交付申請書データシート!P59</f>
        <v>0</v>
      </c>
      <c r="X12" s="315"/>
      <c r="Y12" s="47"/>
      <c r="Z12" s="286">
        <f>交付申請書データシート!Q59</f>
        <v>0</v>
      </c>
      <c r="AA12" s="286"/>
      <c r="AB12" s="287"/>
    </row>
    <row r="13" spans="1:28" ht="24.95" customHeight="1" x14ac:dyDescent="0.4">
      <c r="A13" s="304" t="s">
        <v>353</v>
      </c>
      <c r="B13" s="305"/>
      <c r="C13" s="305"/>
      <c r="D13" s="305"/>
      <c r="E13" s="305"/>
      <c r="F13" s="306"/>
      <c r="G13" s="292" t="s">
        <v>104</v>
      </c>
      <c r="H13" s="293"/>
      <c r="I13" s="293"/>
      <c r="J13" s="294"/>
      <c r="K13" s="21">
        <f>交付申請書データシート!D60</f>
        <v>0</v>
      </c>
      <c r="L13" s="21">
        <f>交付申請書データシート!E60</f>
        <v>0</v>
      </c>
      <c r="M13" s="21">
        <f>交付申請書データシート!F60</f>
        <v>0</v>
      </c>
      <c r="N13" s="21">
        <f>交付申請書データシート!G60</f>
        <v>0</v>
      </c>
      <c r="O13" s="21">
        <f>交付申請書データシート!H60</f>
        <v>0</v>
      </c>
      <c r="P13" s="21">
        <f>交付申請書データシート!I60</f>
        <v>0</v>
      </c>
      <c r="Q13" s="21">
        <f>交付申請書データシート!J60</f>
        <v>0</v>
      </c>
      <c r="R13" s="21">
        <f>交付申請書データシート!K60</f>
        <v>0</v>
      </c>
      <c r="S13" s="21">
        <f>交付申請書データシート!L60</f>
        <v>0</v>
      </c>
      <c r="T13" s="21">
        <f>交付申請書データシート!M60</f>
        <v>0</v>
      </c>
      <c r="U13" s="21">
        <f>交付申請書データシート!N60</f>
        <v>0</v>
      </c>
      <c r="V13" s="21">
        <f>交付申請書データシート!O60</f>
        <v>0</v>
      </c>
      <c r="W13" s="314">
        <f>交付申請書データシート!P60</f>
        <v>0</v>
      </c>
      <c r="X13" s="315"/>
      <c r="Y13" s="19" t="s">
        <v>130</v>
      </c>
      <c r="Z13" s="286">
        <f>交付申請書データシート!Q60</f>
        <v>0</v>
      </c>
      <c r="AA13" s="286"/>
      <c r="AB13" s="287"/>
    </row>
    <row r="14" spans="1:28" ht="24.95" customHeight="1" x14ac:dyDescent="0.4">
      <c r="A14" s="304"/>
      <c r="B14" s="305"/>
      <c r="C14" s="305"/>
      <c r="D14" s="305"/>
      <c r="E14" s="305"/>
      <c r="F14" s="306"/>
      <c r="G14" s="292" t="s">
        <v>105</v>
      </c>
      <c r="H14" s="293"/>
      <c r="I14" s="293"/>
      <c r="J14" s="294"/>
      <c r="K14" s="288" t="s">
        <v>120</v>
      </c>
      <c r="L14" s="286"/>
      <c r="M14" s="312" t="str">
        <f>IFERROR(TEXT(交付申請書データシート!D61,"###,###")&amp;"  円","")</f>
        <v/>
      </c>
      <c r="N14" s="312"/>
      <c r="O14" s="312"/>
      <c r="P14" s="312"/>
      <c r="Q14" s="312"/>
      <c r="R14" s="312"/>
      <c r="S14" s="312"/>
      <c r="T14" s="312"/>
      <c r="U14" s="312"/>
      <c r="V14" s="312"/>
      <c r="W14" s="312"/>
      <c r="X14" s="312"/>
      <c r="Y14" s="312"/>
      <c r="Z14" s="312"/>
      <c r="AA14" s="312"/>
      <c r="AB14" s="313"/>
    </row>
    <row r="15" spans="1:28" ht="24.95" customHeight="1" thickBot="1" x14ac:dyDescent="0.45">
      <c r="A15" s="304"/>
      <c r="B15" s="305"/>
      <c r="C15" s="305"/>
      <c r="D15" s="305"/>
      <c r="E15" s="305"/>
      <c r="F15" s="306"/>
      <c r="G15" s="268" t="s">
        <v>106</v>
      </c>
      <c r="H15" s="269"/>
      <c r="I15" s="269"/>
      <c r="J15" s="270"/>
      <c r="K15" s="266" t="s">
        <v>121</v>
      </c>
      <c r="L15" s="267"/>
      <c r="M15" s="276" t="str">
        <f>IFERROR(TEXT(交付申請書データシート!K67,"###,###")&amp;"  円","")</f>
        <v/>
      </c>
      <c r="N15" s="276"/>
      <c r="O15" s="276"/>
      <c r="P15" s="276"/>
      <c r="Q15" s="276"/>
      <c r="R15" s="276"/>
      <c r="S15" s="276"/>
      <c r="T15" s="276"/>
      <c r="U15" s="276"/>
      <c r="V15" s="276"/>
      <c r="W15" s="276"/>
      <c r="X15" s="276"/>
      <c r="Y15" s="276"/>
      <c r="Z15" s="276"/>
      <c r="AA15" s="276"/>
      <c r="AB15" s="277"/>
    </row>
    <row r="16" spans="1:28" ht="24.95" customHeight="1" thickBot="1" x14ac:dyDescent="0.45">
      <c r="A16" s="273"/>
      <c r="B16" s="274"/>
      <c r="C16" s="274"/>
      <c r="D16" s="274"/>
      <c r="E16" s="274"/>
      <c r="F16" s="275"/>
      <c r="G16" s="271" t="s">
        <v>107</v>
      </c>
      <c r="H16" s="272"/>
      <c r="I16" s="272"/>
      <c r="J16" s="272"/>
      <c r="K16" s="147" t="str">
        <f>IF(交付申請書データシート!D62="有り","〇","")</f>
        <v/>
      </c>
      <c r="L16" s="278" t="s">
        <v>108</v>
      </c>
      <c r="M16" s="278"/>
      <c r="N16" s="278"/>
      <c r="O16" s="147" t="str">
        <f>IF(交付申請書データシート!D62="無し","〇","")</f>
        <v/>
      </c>
      <c r="P16" s="279" t="s">
        <v>109</v>
      </c>
      <c r="Q16" s="279"/>
      <c r="R16" s="280"/>
      <c r="S16" s="51"/>
      <c r="T16" s="51"/>
      <c r="U16" s="51"/>
      <c r="V16" s="51"/>
      <c r="W16" s="51"/>
      <c r="X16" s="51"/>
      <c r="Y16" s="51"/>
      <c r="Z16" s="51"/>
      <c r="AA16" s="51"/>
      <c r="AB16" s="52"/>
    </row>
    <row r="17" spans="1:28" ht="65.25" customHeight="1" thickBot="1" x14ac:dyDescent="0.45">
      <c r="A17" s="263" t="s">
        <v>119</v>
      </c>
      <c r="B17" s="264"/>
      <c r="C17" s="264"/>
      <c r="D17" s="264"/>
      <c r="E17" s="264"/>
      <c r="F17" s="264"/>
      <c r="G17" s="264"/>
      <c r="H17" s="264"/>
      <c r="I17" s="264"/>
      <c r="J17" s="265"/>
      <c r="K17" s="146" t="str">
        <f>IF(交付申請書データシート!D63="有り","〇","")</f>
        <v/>
      </c>
      <c r="L17" s="260" t="s">
        <v>108</v>
      </c>
      <c r="M17" s="260"/>
      <c r="N17" s="260"/>
      <c r="O17" s="146" t="str">
        <f>IF(交付申請書データシート!D63="無し","〇","")</f>
        <v/>
      </c>
      <c r="P17" s="261" t="s">
        <v>109</v>
      </c>
      <c r="Q17" s="261"/>
      <c r="R17" s="262"/>
      <c r="S17" s="53"/>
      <c r="T17" s="53"/>
      <c r="U17" s="53"/>
      <c r="V17" s="53"/>
      <c r="W17" s="53"/>
      <c r="X17" s="53"/>
      <c r="Y17" s="53"/>
      <c r="Z17" s="53"/>
      <c r="AA17" s="53"/>
      <c r="AB17" s="54"/>
    </row>
    <row r="18" spans="1:28" ht="19.5" customHeight="1" x14ac:dyDescent="0.4">
      <c r="A18" s="41" t="s">
        <v>331</v>
      </c>
      <c r="B18" s="42"/>
      <c r="C18" s="43"/>
      <c r="D18" s="43"/>
      <c r="E18" s="43"/>
      <c r="F18" s="43"/>
      <c r="G18" s="43"/>
      <c r="H18" s="43"/>
      <c r="I18" s="43"/>
      <c r="J18" s="43"/>
      <c r="K18" s="43"/>
      <c r="L18" s="43"/>
      <c r="M18" s="43"/>
      <c r="N18" s="43"/>
      <c r="O18" s="43"/>
    </row>
    <row r="19" spans="1:28" ht="19.5" customHeight="1" x14ac:dyDescent="0.4">
      <c r="A19" s="41" t="s">
        <v>214</v>
      </c>
      <c r="B19" s="42"/>
      <c r="C19" s="43"/>
      <c r="D19" s="43"/>
      <c r="E19" s="43"/>
      <c r="F19" s="43"/>
      <c r="G19" s="43"/>
      <c r="H19" s="43"/>
      <c r="I19" s="43"/>
      <c r="J19" s="43"/>
      <c r="K19" s="43"/>
      <c r="L19" s="43"/>
      <c r="M19" s="43"/>
      <c r="N19" s="43"/>
      <c r="O19" s="43"/>
    </row>
    <row r="20" spans="1:28" x14ac:dyDescent="0.4">
      <c r="A20" s="44" t="s">
        <v>110</v>
      </c>
      <c r="B20" s="44"/>
      <c r="C20" s="44"/>
      <c r="D20" s="44"/>
      <c r="E20" s="44"/>
      <c r="F20" s="44"/>
      <c r="G20" s="44"/>
      <c r="H20" s="44"/>
      <c r="I20" s="44"/>
      <c r="J20" s="44"/>
      <c r="K20" s="44"/>
      <c r="L20" s="44"/>
      <c r="M20" s="44"/>
      <c r="N20" s="44"/>
      <c r="O20" s="44"/>
      <c r="P20" s="44"/>
    </row>
    <row r="21" spans="1:28" x14ac:dyDescent="0.4">
      <c r="A21" s="44" t="s">
        <v>111</v>
      </c>
      <c r="B21" s="44"/>
      <c r="C21" s="44"/>
      <c r="D21" s="44"/>
      <c r="E21" s="44"/>
      <c r="F21" s="44"/>
      <c r="G21" s="44"/>
      <c r="H21" s="44"/>
      <c r="I21" s="44"/>
      <c r="J21" s="44"/>
      <c r="K21" s="44"/>
      <c r="L21" s="44"/>
      <c r="M21" s="44"/>
      <c r="N21" s="44"/>
      <c r="O21" s="44"/>
      <c r="P21" s="44"/>
    </row>
    <row r="22" spans="1:28" x14ac:dyDescent="0.4">
      <c r="A22" s="44" t="s">
        <v>112</v>
      </c>
      <c r="B22" s="44"/>
      <c r="C22" s="44"/>
      <c r="D22" s="44"/>
      <c r="E22" s="44"/>
      <c r="F22" s="44"/>
      <c r="G22" s="44"/>
      <c r="H22" s="44"/>
      <c r="I22" s="44"/>
      <c r="J22" s="44"/>
      <c r="K22" s="44"/>
      <c r="L22" s="44"/>
      <c r="M22" s="44"/>
      <c r="N22" s="44"/>
      <c r="O22" s="44"/>
      <c r="P22" s="44"/>
    </row>
    <row r="23" spans="1:28" x14ac:dyDescent="0.4">
      <c r="A23" s="44" t="s">
        <v>113</v>
      </c>
      <c r="B23" s="44"/>
      <c r="C23" s="44"/>
      <c r="D23" s="44"/>
      <c r="E23" s="44"/>
      <c r="F23" s="44"/>
      <c r="G23" s="44"/>
      <c r="H23" s="44"/>
      <c r="I23" s="44"/>
      <c r="J23" s="44"/>
      <c r="K23" s="44"/>
      <c r="L23" s="44"/>
      <c r="M23" s="44"/>
      <c r="N23" s="44"/>
      <c r="O23" s="44"/>
      <c r="P23" s="44"/>
    </row>
    <row r="24" spans="1:28" x14ac:dyDescent="0.4">
      <c r="A24" s="44" t="s">
        <v>241</v>
      </c>
      <c r="B24" s="44"/>
      <c r="C24" s="44"/>
      <c r="D24" s="44"/>
      <c r="E24" s="44"/>
      <c r="F24" s="44"/>
      <c r="G24" s="44"/>
      <c r="H24" s="44"/>
      <c r="I24" s="44"/>
      <c r="J24" s="44"/>
      <c r="K24" s="44"/>
      <c r="L24" s="44"/>
      <c r="M24" s="44"/>
      <c r="N24" s="44"/>
      <c r="O24" s="44"/>
      <c r="P24" s="44"/>
    </row>
    <row r="25" spans="1:28" x14ac:dyDescent="0.4">
      <c r="A25" s="45" t="s">
        <v>213</v>
      </c>
      <c r="B25" s="44"/>
      <c r="C25" s="44"/>
      <c r="D25" s="44"/>
      <c r="E25" s="44"/>
      <c r="F25" s="44"/>
      <c r="G25" s="44"/>
      <c r="H25" s="44"/>
      <c r="I25" s="44"/>
      <c r="J25" s="44"/>
      <c r="K25" s="44"/>
      <c r="L25" s="44"/>
      <c r="M25" s="44"/>
      <c r="N25" s="44"/>
      <c r="O25" s="44"/>
      <c r="P25" s="44"/>
    </row>
    <row r="26" spans="1:28" x14ac:dyDescent="0.4">
      <c r="A26" s="44" t="s">
        <v>114</v>
      </c>
      <c r="B26" s="44"/>
      <c r="C26" s="44"/>
      <c r="D26" s="44"/>
      <c r="E26" s="44"/>
      <c r="F26" s="44"/>
      <c r="G26" s="44"/>
      <c r="H26" s="44"/>
      <c r="I26" s="44"/>
      <c r="J26" s="44"/>
      <c r="K26" s="44"/>
      <c r="L26" s="44"/>
      <c r="M26" s="44"/>
      <c r="N26" s="44"/>
      <c r="O26" s="44"/>
      <c r="P26" s="44"/>
    </row>
    <row r="27" spans="1:28" x14ac:dyDescent="0.4">
      <c r="A27" s="44" t="s">
        <v>212</v>
      </c>
      <c r="B27" s="44"/>
      <c r="C27" s="44"/>
      <c r="D27" s="44"/>
      <c r="E27" s="44"/>
      <c r="F27" s="44"/>
      <c r="G27" s="44"/>
      <c r="H27" s="44"/>
      <c r="I27" s="44"/>
      <c r="J27" s="44"/>
      <c r="K27" s="44"/>
      <c r="L27" s="44"/>
      <c r="M27" s="44"/>
      <c r="N27" s="44"/>
      <c r="O27" s="44"/>
      <c r="P27" s="44"/>
    </row>
    <row r="28" spans="1:28" x14ac:dyDescent="0.4">
      <c r="A28" s="44" t="s">
        <v>115</v>
      </c>
    </row>
    <row r="29" spans="1:28" x14ac:dyDescent="0.4">
      <c r="A29" s="44" t="s">
        <v>211</v>
      </c>
    </row>
    <row r="30" spans="1:28" x14ac:dyDescent="0.4">
      <c r="A30" s="44" t="s">
        <v>237</v>
      </c>
    </row>
    <row r="31" spans="1:28" x14ac:dyDescent="0.4">
      <c r="A31" s="44" t="s">
        <v>309</v>
      </c>
    </row>
    <row r="32" spans="1:28" x14ac:dyDescent="0.4">
      <c r="A32" s="44" t="s">
        <v>308</v>
      </c>
    </row>
  </sheetData>
  <sheetProtection algorithmName="SHA-512" hashValue="gDKKHjiSKRDtSccrIm7qzMfLl7daX4gWJgJoHaUQnBt0ahTps5c6onu7a+XNX3YwPRhfkXCJT9rXb1TBeu5QbQ==" saltValue="5KBAd86d8EnJNkSiaGirzg==" spinCount="100000" sheet="1" selectLockedCells="1"/>
  <mergeCells count="54">
    <mergeCell ref="A4:F4"/>
    <mergeCell ref="G4:J4"/>
    <mergeCell ref="A5:F10"/>
    <mergeCell ref="G5:J5"/>
    <mergeCell ref="G8:J8"/>
    <mergeCell ref="G9:J9"/>
    <mergeCell ref="G6:J7"/>
    <mergeCell ref="G14:J14"/>
    <mergeCell ref="K9:AB9"/>
    <mergeCell ref="G10:J10"/>
    <mergeCell ref="V6:AB6"/>
    <mergeCell ref="V7:AB7"/>
    <mergeCell ref="L6:O6"/>
    <mergeCell ref="Q6:T6"/>
    <mergeCell ref="L7:O7"/>
    <mergeCell ref="Q7:T7"/>
    <mergeCell ref="V10:AB10"/>
    <mergeCell ref="M14:AB14"/>
    <mergeCell ref="Z12:AB12"/>
    <mergeCell ref="K10:L10"/>
    <mergeCell ref="K14:L14"/>
    <mergeCell ref="W12:X12"/>
    <mergeCell ref="W13:X13"/>
    <mergeCell ref="A11:F11"/>
    <mergeCell ref="A12:F12"/>
    <mergeCell ref="A13:F13"/>
    <mergeCell ref="A14:F14"/>
    <mergeCell ref="A15:F15"/>
    <mergeCell ref="L5:O5"/>
    <mergeCell ref="G3:J3"/>
    <mergeCell ref="L3:O3"/>
    <mergeCell ref="Q3:T3"/>
    <mergeCell ref="Z13:AB13"/>
    <mergeCell ref="Y11:AB11"/>
    <mergeCell ref="K8:AB8"/>
    <mergeCell ref="G11:J11"/>
    <mergeCell ref="G12:J12"/>
    <mergeCell ref="G13:J13"/>
    <mergeCell ref="V5:AB5"/>
    <mergeCell ref="Q5:T5"/>
    <mergeCell ref="K4:AB4"/>
    <mergeCell ref="N10:Q10"/>
    <mergeCell ref="R10:U10"/>
    <mergeCell ref="W11:X11"/>
    <mergeCell ref="L17:N17"/>
    <mergeCell ref="P17:R17"/>
    <mergeCell ref="A17:J17"/>
    <mergeCell ref="K15:L15"/>
    <mergeCell ref="G15:J15"/>
    <mergeCell ref="G16:J16"/>
    <mergeCell ref="A16:F16"/>
    <mergeCell ref="M15:AB15"/>
    <mergeCell ref="L16:N16"/>
    <mergeCell ref="P16:R16"/>
  </mergeCells>
  <phoneticPr fontId="1"/>
  <conditionalFormatting sqref="K10:L10">
    <cfRule type="cellIs" dxfId="5" priority="8" operator="equal">
      <formula>0</formula>
    </cfRule>
  </conditionalFormatting>
  <conditionalFormatting sqref="K4:AB4">
    <cfRule type="cellIs" dxfId="4" priority="7" operator="equal">
      <formula>0</formula>
    </cfRule>
  </conditionalFormatting>
  <conditionalFormatting sqref="V10:AB10">
    <cfRule type="cellIs" dxfId="3" priority="6" operator="equal">
      <formula>0</formula>
    </cfRule>
  </conditionalFormatting>
  <conditionalFormatting sqref="N10:Q10">
    <cfRule type="cellIs" dxfId="2" priority="5" operator="equal">
      <formula>0</formula>
    </cfRule>
  </conditionalFormatting>
  <conditionalFormatting sqref="K8:AB8">
    <cfRule type="cellIs" dxfId="1" priority="4" operator="equal">
      <formula>0</formula>
    </cfRule>
  </conditionalFormatting>
  <conditionalFormatting sqref="K9:AB9">
    <cfRule type="cellIs" dxfId="0" priority="3" operator="equal">
      <formula>0</formula>
    </cfRule>
  </conditionalFormatting>
  <pageMargins left="0.43307086614173229" right="3.937007874015748E-2" top="0.74803149606299213" bottom="0.74803149606299213"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499984740745262"/>
  </sheetPr>
  <dimension ref="A1:Z49"/>
  <sheetViews>
    <sheetView showGridLines="0" showZeros="0" view="pageBreakPreview" zoomScaleNormal="100" zoomScaleSheetLayoutView="100" workbookViewId="0"/>
  </sheetViews>
  <sheetFormatPr defaultColWidth="9" defaultRowHeight="14.25" x14ac:dyDescent="0.4"/>
  <cols>
    <col min="1" max="26" width="3.625" style="1" customWidth="1"/>
    <col min="27" max="16384" width="9" style="1"/>
  </cols>
  <sheetData>
    <row r="1" spans="1:26" ht="17.25" x14ac:dyDescent="0.4">
      <c r="A1" s="32" t="s">
        <v>141</v>
      </c>
    </row>
    <row r="2" spans="1:26" ht="18.75" customHeight="1" x14ac:dyDescent="0.4">
      <c r="S2" s="332">
        <f>交付申請書データシート!D10</f>
        <v>0</v>
      </c>
      <c r="T2" s="332"/>
      <c r="U2" s="332"/>
      <c r="V2" s="332"/>
      <c r="W2" s="332"/>
      <c r="X2" s="332"/>
      <c r="Y2" s="332"/>
      <c r="Z2" s="332"/>
    </row>
    <row r="6" spans="1:26" s="32" customFormat="1" ht="18.75" customHeight="1" x14ac:dyDescent="0.4">
      <c r="A6" s="224" t="s">
        <v>181</v>
      </c>
      <c r="B6" s="224"/>
      <c r="C6" s="224"/>
      <c r="D6" s="224"/>
      <c r="E6" s="224"/>
      <c r="F6" s="224"/>
      <c r="G6" s="224"/>
      <c r="H6" s="224"/>
      <c r="I6" s="224"/>
      <c r="J6" s="224"/>
      <c r="K6" s="224"/>
      <c r="L6" s="224"/>
      <c r="M6" s="224"/>
      <c r="N6" s="224"/>
      <c r="O6" s="224"/>
      <c r="P6" s="224"/>
      <c r="Q6" s="224"/>
      <c r="R6" s="224"/>
      <c r="S6" s="224"/>
      <c r="T6" s="224"/>
      <c r="U6" s="224"/>
      <c r="V6" s="224"/>
      <c r="W6" s="224"/>
      <c r="X6" s="224"/>
      <c r="Y6" s="224"/>
      <c r="Z6" s="224"/>
    </row>
    <row r="7" spans="1:26" s="32" customFormat="1" ht="17.25" x14ac:dyDescent="0.4"/>
    <row r="8" spans="1:26" s="32" customFormat="1" ht="17.25" x14ac:dyDescent="0.4">
      <c r="A8" s="32" t="s">
        <v>142</v>
      </c>
    </row>
    <row r="9" spans="1:26" s="32" customFormat="1" ht="17.25" customHeight="1" x14ac:dyDescent="0.4">
      <c r="B9" s="32" t="s">
        <v>143</v>
      </c>
      <c r="L9" s="62"/>
      <c r="M9" s="62"/>
      <c r="N9" s="62"/>
    </row>
    <row r="10" spans="1:26" s="32" customFormat="1" ht="17.25" x14ac:dyDescent="0.4">
      <c r="L10" s="62"/>
      <c r="M10" s="62"/>
      <c r="N10" s="62"/>
      <c r="O10" s="32" t="s">
        <v>22</v>
      </c>
      <c r="P10" s="157" t="str">
        <f>交付申請書データシート!E15&amp;" - "&amp;交付申請書データシート!G15</f>
        <v xml:space="preserve"> - </v>
      </c>
      <c r="Q10" s="157"/>
      <c r="R10" s="61"/>
      <c r="S10" s="333"/>
      <c r="T10" s="334"/>
      <c r="U10" s="334"/>
    </row>
    <row r="11" spans="1:26" s="32" customFormat="1" ht="32.25" customHeight="1" x14ac:dyDescent="0.4">
      <c r="I11" s="62" t="s">
        <v>173</v>
      </c>
      <c r="J11" s="62"/>
      <c r="L11" s="62" t="s">
        <v>174</v>
      </c>
      <c r="N11" s="226">
        <f>交付申請書データシート!D16</f>
        <v>0</v>
      </c>
      <c r="O11" s="226"/>
      <c r="P11" s="226"/>
      <c r="Q11" s="226"/>
      <c r="R11" s="226"/>
      <c r="S11" s="226"/>
      <c r="T11" s="226"/>
      <c r="U11" s="226"/>
      <c r="V11" s="226"/>
      <c r="W11" s="226"/>
      <c r="X11" s="226"/>
      <c r="Y11" s="226"/>
      <c r="Z11" s="226"/>
    </row>
    <row r="12" spans="1:26" s="32" customFormat="1" ht="27" customHeight="1" x14ac:dyDescent="0.4">
      <c r="L12" s="32" t="s">
        <v>144</v>
      </c>
      <c r="N12" s="62"/>
      <c r="O12" s="62"/>
      <c r="P12" s="62"/>
      <c r="Q12" s="242">
        <f>交付申請書データシート!D17</f>
        <v>0</v>
      </c>
      <c r="R12" s="242"/>
      <c r="S12" s="242"/>
      <c r="T12" s="242"/>
      <c r="U12" s="242"/>
      <c r="V12" s="242"/>
      <c r="W12" s="242"/>
      <c r="X12" s="242"/>
      <c r="Y12" s="242"/>
      <c r="Z12" s="242"/>
    </row>
    <row r="13" spans="1:26" s="32" customFormat="1" ht="18" customHeight="1" x14ac:dyDescent="0.4">
      <c r="L13" s="32" t="s">
        <v>145</v>
      </c>
      <c r="N13" s="62"/>
      <c r="O13" s="62"/>
      <c r="P13" s="62"/>
      <c r="Q13" s="226" t="str">
        <f>交付申請書データシート!D18&amp;"   "&amp;交付申請書データシート!D19</f>
        <v xml:space="preserve">   </v>
      </c>
      <c r="R13" s="226"/>
      <c r="S13" s="226"/>
      <c r="T13" s="226"/>
      <c r="U13" s="226"/>
      <c r="V13" s="226"/>
      <c r="W13" s="226"/>
      <c r="X13" s="226"/>
      <c r="Y13" s="226"/>
      <c r="Z13" s="63" t="s">
        <v>56</v>
      </c>
    </row>
    <row r="14" spans="1:26" x14ac:dyDescent="0.4">
      <c r="P14" s="10" t="s">
        <v>146</v>
      </c>
    </row>
    <row r="15" spans="1:26" s="32" customFormat="1" ht="24.75" customHeight="1" x14ac:dyDescent="0.4">
      <c r="K15" s="32" t="s">
        <v>171</v>
      </c>
      <c r="R15" s="235">
        <f>交付申請書データシート!D24</f>
        <v>0</v>
      </c>
      <c r="S15" s="235"/>
      <c r="T15" s="235"/>
      <c r="U15" s="235"/>
      <c r="V15" s="235"/>
      <c r="W15" s="235"/>
      <c r="X15" s="235"/>
      <c r="Y15" s="235"/>
      <c r="Z15" s="32" t="s">
        <v>172</v>
      </c>
    </row>
    <row r="18" spans="1:2" s="32" customFormat="1" ht="18.95" customHeight="1" x14ac:dyDescent="0.4">
      <c r="A18" s="32" t="s">
        <v>147</v>
      </c>
    </row>
    <row r="19" spans="1:2" s="32" customFormat="1" ht="12.95" customHeight="1" x14ac:dyDescent="0.4"/>
    <row r="20" spans="1:2" s="32" customFormat="1" ht="12.95" customHeight="1" x14ac:dyDescent="0.4"/>
    <row r="21" spans="1:2" s="32" customFormat="1" ht="18.95" customHeight="1" x14ac:dyDescent="0.4">
      <c r="B21" s="32" t="s">
        <v>148</v>
      </c>
    </row>
    <row r="22" spans="1:2" s="32" customFormat="1" ht="18.95" customHeight="1" x14ac:dyDescent="0.4">
      <c r="A22" s="32" t="s">
        <v>149</v>
      </c>
    </row>
    <row r="23" spans="1:2" s="32" customFormat="1" ht="17.25" x14ac:dyDescent="0.4"/>
    <row r="24" spans="1:2" s="32" customFormat="1" ht="17.25" x14ac:dyDescent="0.4"/>
    <row r="25" spans="1:2" s="32" customFormat="1" ht="17.25" x14ac:dyDescent="0.4"/>
    <row r="26" spans="1:2" s="32" customFormat="1" ht="17.25" x14ac:dyDescent="0.4">
      <c r="A26" s="32" t="s">
        <v>150</v>
      </c>
    </row>
    <row r="27" spans="1:2" s="32" customFormat="1" ht="12.95" customHeight="1" x14ac:dyDescent="0.4"/>
    <row r="28" spans="1:2" s="32" customFormat="1" ht="12.95" customHeight="1" x14ac:dyDescent="0.4"/>
    <row r="29" spans="1:2" s="32" customFormat="1" ht="18.95" customHeight="1" x14ac:dyDescent="0.4">
      <c r="B29" s="32" t="s">
        <v>151</v>
      </c>
    </row>
    <row r="30" spans="1:2" s="32" customFormat="1" ht="18.95" customHeight="1" x14ac:dyDescent="0.4">
      <c r="A30" s="32" t="s">
        <v>152</v>
      </c>
    </row>
    <row r="31" spans="1:2" s="32" customFormat="1" ht="18.95" customHeight="1" x14ac:dyDescent="0.4">
      <c r="A31" s="32" t="s">
        <v>170</v>
      </c>
    </row>
    <row r="32" spans="1:2" s="32" customFormat="1" ht="12.95" customHeight="1" x14ac:dyDescent="0.4"/>
    <row r="33" spans="1:26" s="32" customFormat="1" ht="12.95" customHeight="1" x14ac:dyDescent="0.4"/>
    <row r="34" spans="1:26" s="32" customFormat="1" ht="18.75" customHeight="1" x14ac:dyDescent="0.4">
      <c r="A34" s="224" t="s">
        <v>4</v>
      </c>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row>
    <row r="35" spans="1:26" s="32" customFormat="1" ht="12.95" customHeight="1" x14ac:dyDescent="0.4"/>
    <row r="36" spans="1:26" s="32" customFormat="1" ht="12.95" customHeight="1" x14ac:dyDescent="0.4"/>
    <row r="37" spans="1:26" s="32" customFormat="1" ht="18.95" customHeight="1" x14ac:dyDescent="0.4">
      <c r="A37" s="64" t="s">
        <v>154</v>
      </c>
      <c r="B37" s="32" t="s">
        <v>153</v>
      </c>
    </row>
    <row r="38" spans="1:26" s="32" customFormat="1" ht="18.95" customHeight="1" x14ac:dyDescent="0.4">
      <c r="B38" s="32" t="s">
        <v>155</v>
      </c>
    </row>
    <row r="39" spans="1:26" s="32" customFormat="1" ht="18.95" customHeight="1" x14ac:dyDescent="0.4">
      <c r="B39" s="32" t="s">
        <v>156</v>
      </c>
    </row>
    <row r="40" spans="1:26" s="32" customFormat="1" ht="18.95" customHeight="1" x14ac:dyDescent="0.4">
      <c r="A40" s="64" t="s">
        <v>159</v>
      </c>
      <c r="B40" s="32" t="s">
        <v>157</v>
      </c>
    </row>
    <row r="41" spans="1:26" s="32" customFormat="1" ht="18.95" customHeight="1" x14ac:dyDescent="0.4">
      <c r="B41" s="32" t="s">
        <v>158</v>
      </c>
    </row>
    <row r="42" spans="1:26" s="32" customFormat="1" ht="18.95" customHeight="1" x14ac:dyDescent="0.4">
      <c r="A42" s="64" t="s">
        <v>161</v>
      </c>
      <c r="B42" s="32" t="s">
        <v>160</v>
      </c>
    </row>
    <row r="43" spans="1:26" s="32" customFormat="1" ht="18.95" customHeight="1" x14ac:dyDescent="0.4">
      <c r="B43" s="32" t="s">
        <v>162</v>
      </c>
    </row>
    <row r="44" spans="1:26" s="32" customFormat="1" ht="18.95" customHeight="1" x14ac:dyDescent="0.4">
      <c r="A44" s="64" t="s">
        <v>163</v>
      </c>
      <c r="B44" s="32" t="s">
        <v>164</v>
      </c>
    </row>
    <row r="45" spans="1:26" s="32" customFormat="1" ht="18.95" customHeight="1" x14ac:dyDescent="0.4">
      <c r="B45" s="32" t="s">
        <v>165</v>
      </c>
    </row>
    <row r="46" spans="1:26" s="32" customFormat="1" ht="18.95" customHeight="1" x14ac:dyDescent="0.4">
      <c r="A46" s="64" t="s">
        <v>166</v>
      </c>
      <c r="B46" s="32" t="s">
        <v>167</v>
      </c>
    </row>
    <row r="47" spans="1:26" s="32" customFormat="1" ht="18.95" customHeight="1" x14ac:dyDescent="0.4">
      <c r="B47" s="32" t="s">
        <v>168</v>
      </c>
    </row>
    <row r="49" spans="1:1" x14ac:dyDescent="0.4">
      <c r="A49" s="10" t="s">
        <v>169</v>
      </c>
    </row>
  </sheetData>
  <sheetProtection algorithmName="SHA-512" hashValue="GoK7fWEW6FCZGYbZXWr4C3U9RQkjapqsunnvcAY7r77ZV0QN05MU2u4GGkq2dknWXaCVlVTloiXMecbCnxPI3g==" saltValue="yHOv9svHjjLbVk+gCbUoQQ==" spinCount="100000" sheet="1" selectLockedCells="1"/>
  <mergeCells count="8">
    <mergeCell ref="S2:Z2"/>
    <mergeCell ref="A6:Z6"/>
    <mergeCell ref="A34:Z34"/>
    <mergeCell ref="S10:U10"/>
    <mergeCell ref="Q12:Z12"/>
    <mergeCell ref="N11:Z11"/>
    <mergeCell ref="R15:Y15"/>
    <mergeCell ref="Q13:Y13"/>
  </mergeCells>
  <phoneticPr fontId="1"/>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Z27"/>
  <sheetViews>
    <sheetView showGridLines="0" view="pageBreakPreview" zoomScale="90" zoomScaleNormal="100" zoomScaleSheetLayoutView="90" workbookViewId="0">
      <selection activeCell="Z14" sqref="Z14"/>
    </sheetView>
  </sheetViews>
  <sheetFormatPr defaultRowHeight="18.75" x14ac:dyDescent="0.4"/>
  <cols>
    <col min="1" max="1" width="0.75" customWidth="1"/>
    <col min="2" max="26" width="3.125" customWidth="1"/>
    <col min="27" max="27" width="0.375" customWidth="1"/>
  </cols>
  <sheetData>
    <row r="1" spans="2:26" ht="25.5" customHeight="1" x14ac:dyDescent="0.4">
      <c r="B1" s="100"/>
      <c r="C1" s="101"/>
      <c r="D1" s="101"/>
      <c r="E1" s="101"/>
      <c r="F1" s="101"/>
      <c r="G1" s="101"/>
      <c r="H1" s="101"/>
      <c r="I1" s="101"/>
      <c r="J1" s="335" t="s">
        <v>229</v>
      </c>
      <c r="K1" s="335"/>
      <c r="L1" s="335"/>
      <c r="M1" s="335"/>
      <c r="N1" s="335"/>
      <c r="O1" s="335"/>
      <c r="P1" s="335"/>
      <c r="Q1" s="335"/>
      <c r="R1" s="335"/>
      <c r="S1" s="335"/>
      <c r="T1" s="107"/>
      <c r="U1" s="101"/>
      <c r="V1" s="101"/>
      <c r="W1" s="101"/>
      <c r="X1" s="101"/>
      <c r="Y1" s="101"/>
      <c r="Z1" s="101"/>
    </row>
    <row r="2" spans="2:26" ht="14.25" customHeight="1" x14ac:dyDescent="0.4">
      <c r="B2" s="100"/>
      <c r="C2" s="101"/>
      <c r="D2" s="101"/>
      <c r="E2" s="101"/>
      <c r="F2" s="101"/>
      <c r="G2" s="101"/>
      <c r="H2" s="101"/>
      <c r="I2" s="101"/>
      <c r="J2" s="114"/>
      <c r="K2" s="114"/>
      <c r="L2" s="114"/>
      <c r="M2" s="114"/>
      <c r="N2" s="114"/>
      <c r="O2" s="114"/>
      <c r="P2" s="114"/>
      <c r="Q2" s="114"/>
      <c r="R2" s="114"/>
      <c r="S2" s="114"/>
      <c r="T2" s="107"/>
      <c r="U2" s="101"/>
      <c r="V2" s="101"/>
      <c r="W2" s="101"/>
      <c r="X2" s="101"/>
      <c r="Y2" s="101"/>
      <c r="Z2" s="101"/>
    </row>
    <row r="3" spans="2:26" ht="18.75" customHeight="1" x14ac:dyDescent="0.4">
      <c r="B3" s="100"/>
      <c r="C3" s="101"/>
      <c r="D3" s="101"/>
      <c r="E3" s="101"/>
      <c r="F3" s="101"/>
      <c r="G3" s="101"/>
      <c r="H3" s="101"/>
      <c r="I3" s="101"/>
      <c r="J3" s="101"/>
      <c r="K3" s="101"/>
      <c r="L3" s="101"/>
      <c r="M3" s="101"/>
      <c r="N3" s="101"/>
      <c r="O3" s="101"/>
      <c r="P3" s="101"/>
      <c r="Q3" s="101"/>
      <c r="R3" s="101"/>
      <c r="S3" s="109"/>
      <c r="T3" s="113" t="s">
        <v>69</v>
      </c>
      <c r="U3" s="112"/>
      <c r="V3" s="109" t="s">
        <v>68</v>
      </c>
      <c r="W3" s="111"/>
      <c r="X3" s="109" t="s">
        <v>228</v>
      </c>
      <c r="Y3" s="110"/>
      <c r="Z3" s="109" t="s">
        <v>182</v>
      </c>
    </row>
    <row r="4" spans="2:26" x14ac:dyDescent="0.4">
      <c r="B4" s="108"/>
      <c r="C4" s="100"/>
      <c r="D4" s="100"/>
      <c r="E4" s="100"/>
      <c r="F4" s="100"/>
      <c r="G4" s="100"/>
      <c r="H4" s="100"/>
      <c r="I4" s="100"/>
      <c r="J4" s="100"/>
      <c r="K4" s="100"/>
      <c r="L4" s="100"/>
      <c r="M4" s="100"/>
      <c r="N4" s="100"/>
      <c r="O4" s="100"/>
      <c r="P4" s="100"/>
      <c r="Q4" s="100"/>
      <c r="R4" s="100"/>
      <c r="S4" s="100"/>
      <c r="T4" s="100"/>
      <c r="U4" s="100"/>
      <c r="V4" s="100"/>
      <c r="W4" s="100"/>
      <c r="X4" s="100"/>
      <c r="Y4" s="100"/>
      <c r="Z4" s="100"/>
    </row>
    <row r="5" spans="2:26" ht="18.75" customHeight="1" x14ac:dyDescent="0.4">
      <c r="B5" s="101" t="s">
        <v>142</v>
      </c>
      <c r="C5" s="101"/>
      <c r="D5" s="101"/>
      <c r="E5" s="101"/>
      <c r="F5" s="101"/>
      <c r="G5" s="101"/>
      <c r="H5" s="101"/>
      <c r="I5" s="101"/>
      <c r="J5" s="101"/>
      <c r="K5" s="101"/>
      <c r="L5" s="101"/>
      <c r="M5" s="101"/>
      <c r="N5" s="101"/>
      <c r="O5" s="101"/>
      <c r="P5" s="101"/>
      <c r="Q5" s="101"/>
      <c r="R5" s="101"/>
      <c r="S5" s="101"/>
      <c r="T5" s="101"/>
      <c r="U5" s="101"/>
      <c r="V5" s="101"/>
      <c r="W5" s="101"/>
      <c r="X5" s="101"/>
      <c r="Y5" s="101"/>
      <c r="Z5" s="101"/>
    </row>
    <row r="6" spans="2:26" ht="18.75" customHeight="1" x14ac:dyDescent="0.4">
      <c r="B6" s="100"/>
      <c r="C6" s="107"/>
      <c r="D6" s="107"/>
      <c r="E6" s="101" t="s">
        <v>227</v>
      </c>
      <c r="F6" s="107"/>
      <c r="G6" s="107"/>
      <c r="H6" s="107"/>
      <c r="I6" s="107"/>
      <c r="J6" s="107"/>
      <c r="K6" s="107"/>
      <c r="L6" s="107"/>
      <c r="M6" s="107"/>
      <c r="N6" s="107"/>
      <c r="O6" s="107"/>
      <c r="P6" s="107"/>
      <c r="Q6" s="107"/>
      <c r="R6" s="107"/>
      <c r="S6" s="107"/>
      <c r="T6" s="107"/>
      <c r="U6" s="107"/>
      <c r="V6" s="107"/>
      <c r="W6" s="107"/>
      <c r="X6" s="107"/>
      <c r="Y6" s="107"/>
      <c r="Z6" s="107"/>
    </row>
    <row r="7" spans="2:26" x14ac:dyDescent="0.4">
      <c r="B7" s="99"/>
      <c r="C7" s="100"/>
      <c r="D7" s="100"/>
      <c r="E7" s="100"/>
      <c r="F7" s="100"/>
      <c r="G7" s="100"/>
      <c r="H7" s="100"/>
      <c r="I7" s="100"/>
      <c r="J7" s="100"/>
      <c r="K7" s="100"/>
      <c r="L7" s="100"/>
      <c r="M7" s="100"/>
      <c r="N7" s="100"/>
      <c r="O7" s="100"/>
      <c r="P7" s="100"/>
      <c r="Q7" s="100"/>
      <c r="R7" s="100"/>
      <c r="S7" s="100"/>
      <c r="T7" s="100"/>
      <c r="U7" s="100"/>
      <c r="V7" s="100"/>
      <c r="W7" s="100"/>
      <c r="X7" s="100"/>
      <c r="Y7" s="100"/>
      <c r="Z7" s="100"/>
    </row>
    <row r="8" spans="2:26" ht="39.75" customHeight="1" x14ac:dyDescent="0.4">
      <c r="B8" s="100"/>
      <c r="C8" s="101"/>
      <c r="D8" s="101"/>
      <c r="E8" s="101"/>
      <c r="F8" s="101"/>
      <c r="G8" s="101"/>
      <c r="H8" s="101"/>
      <c r="I8" s="101"/>
      <c r="J8" s="101"/>
      <c r="K8" s="101"/>
      <c r="L8" s="101"/>
      <c r="M8" s="104" t="s">
        <v>226</v>
      </c>
      <c r="N8" s="104"/>
      <c r="O8" s="104"/>
      <c r="P8" s="106"/>
      <c r="Q8" s="104"/>
      <c r="R8" s="104"/>
      <c r="S8" s="104"/>
      <c r="T8" s="104"/>
      <c r="U8" s="104"/>
      <c r="V8" s="104"/>
      <c r="W8" s="104"/>
      <c r="X8" s="104"/>
      <c r="Y8" s="104"/>
      <c r="Z8" s="104"/>
    </row>
    <row r="9" spans="2:26" ht="40.5" customHeight="1" x14ac:dyDescent="0.4">
      <c r="B9" s="100"/>
      <c r="C9" s="101"/>
      <c r="D9" s="101"/>
      <c r="E9" s="101"/>
      <c r="F9" s="101"/>
      <c r="G9" s="101"/>
      <c r="H9" s="101"/>
      <c r="I9" s="101" t="s">
        <v>225</v>
      </c>
      <c r="J9" s="100"/>
      <c r="K9" s="101"/>
      <c r="L9" s="101"/>
      <c r="M9" s="103" t="s">
        <v>224</v>
      </c>
      <c r="N9" s="105"/>
      <c r="O9" s="105"/>
      <c r="P9" s="105"/>
      <c r="Q9" s="105"/>
      <c r="R9" s="105"/>
      <c r="S9" s="105"/>
      <c r="T9" s="105"/>
      <c r="U9" s="105"/>
      <c r="V9" s="105"/>
      <c r="W9" s="105"/>
      <c r="X9" s="105"/>
      <c r="Y9" s="105"/>
      <c r="Z9" s="103"/>
    </row>
    <row r="10" spans="2:26" ht="43.5" customHeight="1" x14ac:dyDescent="0.4">
      <c r="C10" s="101"/>
      <c r="M10" s="104" t="s">
        <v>223</v>
      </c>
      <c r="N10" s="104"/>
      <c r="O10" s="104"/>
      <c r="P10" s="104"/>
      <c r="Q10" s="104"/>
      <c r="R10" s="104"/>
      <c r="S10" s="104"/>
      <c r="T10" s="104"/>
      <c r="U10" s="104"/>
      <c r="V10" s="104"/>
      <c r="W10" s="104"/>
      <c r="X10" s="104"/>
      <c r="Y10" s="104" t="s">
        <v>222</v>
      </c>
      <c r="Z10" s="103"/>
    </row>
    <row r="11" spans="2:26" x14ac:dyDescent="0.4">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row>
    <row r="12" spans="2:26" ht="9" customHeight="1" x14ac:dyDescent="0.4">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row>
    <row r="13" spans="2:26" ht="36.75" customHeight="1" x14ac:dyDescent="0.4">
      <c r="C13" s="101"/>
      <c r="D13" s="101"/>
      <c r="E13" s="101"/>
      <c r="F13" s="101"/>
      <c r="G13" s="101"/>
      <c r="H13" s="101"/>
      <c r="I13" s="101" t="s">
        <v>221</v>
      </c>
      <c r="J13" s="101"/>
      <c r="K13" s="101"/>
      <c r="L13" s="101"/>
      <c r="M13" s="104" t="s">
        <v>220</v>
      </c>
      <c r="N13" s="104"/>
      <c r="O13" s="104"/>
      <c r="P13" s="104"/>
      <c r="Q13" s="104"/>
      <c r="R13" s="104"/>
      <c r="S13" s="104"/>
      <c r="T13" s="104"/>
      <c r="U13" s="104"/>
      <c r="V13" s="104"/>
      <c r="W13" s="104"/>
      <c r="X13" s="104"/>
      <c r="Y13" s="104"/>
      <c r="Z13" s="104"/>
    </row>
    <row r="14" spans="2:26" ht="47.25" customHeight="1" x14ac:dyDescent="0.4">
      <c r="M14" s="103" t="s">
        <v>219</v>
      </c>
      <c r="N14" s="103"/>
      <c r="O14" s="103"/>
      <c r="P14" s="103"/>
      <c r="Q14" s="103"/>
      <c r="R14" s="103"/>
      <c r="S14" s="103"/>
      <c r="T14" s="103"/>
      <c r="U14" s="103"/>
      <c r="V14" s="103"/>
      <c r="W14" s="103"/>
      <c r="X14" s="103"/>
      <c r="Y14" s="103"/>
      <c r="Z14" s="103"/>
    </row>
    <row r="15" spans="2:26" x14ac:dyDescent="0.4">
      <c r="B15" s="99"/>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row>
    <row r="16" spans="2:26" x14ac:dyDescent="0.4">
      <c r="B16" s="99"/>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row>
    <row r="17" spans="2:26" ht="18.75" customHeight="1" x14ac:dyDescent="0.4">
      <c r="B17" s="101" t="s">
        <v>218</v>
      </c>
      <c r="C17" s="101"/>
      <c r="D17" s="102"/>
      <c r="E17" s="102"/>
      <c r="F17" s="102"/>
      <c r="G17" s="102"/>
      <c r="H17" s="102"/>
      <c r="I17" s="101" t="s">
        <v>217</v>
      </c>
      <c r="J17" s="101"/>
      <c r="K17" s="101"/>
      <c r="L17" s="101"/>
      <c r="M17" s="101"/>
      <c r="N17" s="101"/>
      <c r="O17" s="101"/>
      <c r="P17" s="101"/>
      <c r="Q17" s="101"/>
      <c r="R17" s="101"/>
      <c r="S17" s="101"/>
      <c r="T17" s="101"/>
      <c r="U17" s="101"/>
      <c r="V17" s="101"/>
      <c r="W17" s="101"/>
      <c r="X17" s="101"/>
      <c r="Y17" s="101"/>
      <c r="Z17" s="101"/>
    </row>
    <row r="18" spans="2:26" x14ac:dyDescent="0.4">
      <c r="B18" s="99"/>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row>
    <row r="19" spans="2:26" x14ac:dyDescent="0.4">
      <c r="B19" s="336" t="s">
        <v>4</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row>
    <row r="20" spans="2:26" x14ac:dyDescent="0.4">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row>
    <row r="21" spans="2:26" ht="18.75" customHeight="1" x14ac:dyDescent="0.4">
      <c r="B21" s="101" t="s">
        <v>216</v>
      </c>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row>
    <row r="22" spans="2:26" ht="18.75" customHeight="1" x14ac:dyDescent="0.4">
      <c r="B22" s="101" t="s">
        <v>230</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row>
    <row r="23" spans="2:26" x14ac:dyDescent="0.4">
      <c r="B23" s="99"/>
      <c r="C23" s="100" t="s">
        <v>215</v>
      </c>
      <c r="D23" s="100"/>
      <c r="E23" s="100"/>
      <c r="F23" s="100"/>
      <c r="G23" s="100"/>
      <c r="H23" s="100"/>
      <c r="I23" s="100"/>
      <c r="J23" s="100"/>
      <c r="K23" s="100"/>
      <c r="L23" s="100"/>
      <c r="M23" s="100"/>
      <c r="N23" s="100"/>
      <c r="O23" s="100"/>
      <c r="P23" s="100"/>
      <c r="Q23" s="100"/>
      <c r="R23" s="100"/>
      <c r="S23" s="100"/>
      <c r="T23" s="100"/>
      <c r="U23" s="100"/>
      <c r="V23" s="100"/>
      <c r="W23" s="100"/>
      <c r="X23" s="100"/>
      <c r="Y23" s="100"/>
      <c r="Z23" s="100"/>
    </row>
    <row r="24" spans="2:26" x14ac:dyDescent="0.4">
      <c r="B24" s="99"/>
      <c r="C24" s="98"/>
      <c r="D24" s="98"/>
      <c r="E24" s="98"/>
      <c r="F24" s="98"/>
      <c r="G24" s="98"/>
      <c r="H24" s="98"/>
      <c r="I24" s="98"/>
      <c r="J24" s="98"/>
      <c r="K24" s="98"/>
      <c r="L24" s="98"/>
      <c r="M24" s="98"/>
      <c r="N24" s="98"/>
      <c r="O24" s="98"/>
      <c r="P24" s="98"/>
      <c r="Q24" s="98"/>
      <c r="R24" s="98"/>
      <c r="S24" s="98"/>
      <c r="T24" s="98"/>
      <c r="U24" s="98"/>
      <c r="V24" s="98"/>
      <c r="W24" s="98"/>
      <c r="X24" s="98"/>
      <c r="Y24" s="98"/>
      <c r="Z24" s="98"/>
    </row>
    <row r="25" spans="2:26" x14ac:dyDescent="0.4">
      <c r="B25" s="97"/>
    </row>
    <row r="26" spans="2:26" x14ac:dyDescent="0.4">
      <c r="B26" s="97"/>
    </row>
    <row r="27" spans="2:26" x14ac:dyDescent="0.4">
      <c r="B27" s="97"/>
    </row>
  </sheetData>
  <mergeCells count="2">
    <mergeCell ref="J1:S1"/>
    <mergeCell ref="B19:Z19"/>
  </mergeCells>
  <phoneticPr fontId="1"/>
  <pageMargins left="0.75" right="0.75"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18</vt:i4>
      </vt:variant>
    </vt:vector>
  </HeadingPairs>
  <TitlesOfParts>
    <vt:vector size="24" baseType="lpstr">
      <vt:lpstr>交付申請書データシート</vt:lpstr>
      <vt:lpstr>様式第1</vt:lpstr>
      <vt:lpstr>様式第1（別紙1）</vt:lpstr>
      <vt:lpstr>様式第1（別紙2）兼様式第11（別紙2）</vt:lpstr>
      <vt:lpstr>別添</vt:lpstr>
      <vt:lpstr>委任状フォーマット</vt:lpstr>
      <vt:lpstr>ASF株式会社</vt:lpstr>
      <vt:lpstr>HWELECTRO株式会社</vt:lpstr>
      <vt:lpstr>委任状フォーマット!Print_Area</vt:lpstr>
      <vt:lpstr>交付申請書データシート!Print_Area</vt:lpstr>
      <vt:lpstr>別添!Print_Area</vt:lpstr>
      <vt:lpstr>様式第1!Print_Area</vt:lpstr>
      <vt:lpstr>'様式第1（別紙1）'!Print_Area</vt:lpstr>
      <vt:lpstr>'様式第1（別紙2）兼様式第11（別紙2）'!Print_Area</vt:lpstr>
      <vt:lpstr>アパテックモーターズ株式会社</vt:lpstr>
      <vt:lpstr>いすゞ自動車株式会社</vt:lpstr>
      <vt:lpstr>トヨタ自動車株式会社</vt:lpstr>
      <vt:lpstr>フォロフライ株式会社</vt:lpstr>
      <vt:lpstr>株式会社EVモーターズ・ジャパン</vt:lpstr>
      <vt:lpstr>株式会社タジマモーターコーポレーション</vt:lpstr>
      <vt:lpstr>三菱ふそうトラック・バス株式会社</vt:lpstr>
      <vt:lpstr>三菱自動車工業株式会社</vt:lpstr>
      <vt:lpstr>諾亜建設株式会社</vt:lpstr>
      <vt:lpstr>日野自動車株式会社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淵上 皆実</dc:creator>
  <cp:lastModifiedBy>m-fuchikami</cp:lastModifiedBy>
  <cp:lastPrinted>2024-04-03T05:13:40Z</cp:lastPrinted>
  <dcterms:created xsi:type="dcterms:W3CDTF">2023-06-23T02:56:42Z</dcterms:created>
  <dcterms:modified xsi:type="dcterms:W3CDTF">2024-05-27T02:38:35Z</dcterms:modified>
</cp:coreProperties>
</file>